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iloš Drábek\Documents\03 - Propočty\3000_Jordan\3165 - Valmez 2 x AZ\"/>
    </mc:Choice>
  </mc:AlternateContent>
  <xr:revisionPtr revIDLastSave="0" documentId="13_ncr:1_{14DCB2C8-E63A-4AC2-A090-C97B39E8CD7A}" xr6:coauthVersionLast="47" xr6:coauthVersionMax="47" xr10:uidLastSave="{00000000-0000-0000-0000-000000000000}"/>
  <bookViews>
    <workbookView xWindow="-108" yWindow="-108" windowWidth="23256" windowHeight="12576" tabRatio="977" xr2:uid="{00000000-000D-0000-FFFF-FFFF00000000}"/>
  </bookViews>
  <sheets>
    <sheet name="Rekapitulace stavby" sheetId="1" r:id="rId1"/>
    <sheet name="0 - Ostatní a vedlejší ná..." sheetId="2" r:id="rId2"/>
    <sheet name="101.1 - AZ Králova - směr..." sheetId="3" r:id="rId3"/>
    <sheet name="101.2 - AZ Králova - směr..." sheetId="4" r:id="rId4"/>
    <sheet name="102.1 - AZ Příční - směr ..." sheetId="5" r:id="rId5"/>
    <sheet name="102.2 - AZ Příční - směr ..." sheetId="6" r:id="rId6"/>
    <sheet name="110 - Oprava vozovky" sheetId="7" r:id="rId7"/>
    <sheet name="401 - Přeložky 2 ks sloup..." sheetId="8" r:id="rId8"/>
  </sheets>
  <definedNames>
    <definedName name="_xlnm._FilterDatabase" localSheetId="1" hidden="1">'0 - Ostatní a vedlejší ná...'!$C$117:$K$154</definedName>
    <definedName name="_xlnm._FilterDatabase" localSheetId="2" hidden="1">'101.1 - AZ Králova - směr...'!$C$122:$K$412</definedName>
    <definedName name="_xlnm._FilterDatabase" localSheetId="3" hidden="1">'101.2 - AZ Králova - směr...'!$C$122:$K$409</definedName>
    <definedName name="_xlnm._FilterDatabase" localSheetId="4" hidden="1">'102.1 - AZ Příční - směr ...'!$C$121:$K$379</definedName>
    <definedName name="_xlnm._FilterDatabase" localSheetId="5" hidden="1">'102.2 - AZ Příční - směr ...'!$C$121:$K$376</definedName>
    <definedName name="_xlnm._FilterDatabase" localSheetId="6" hidden="1">'110 - Oprava vozovky'!$C$121:$K$181</definedName>
    <definedName name="_xlnm._FilterDatabase" localSheetId="7" hidden="1">'401 - Přeložky 2 ks sloup...'!$C$119:$K$144</definedName>
    <definedName name="_xlnm.Print_Titles" localSheetId="1">'0 - Ostatní a vedlejší ná...'!$117:$117</definedName>
    <definedName name="_xlnm.Print_Titles" localSheetId="2">'101.1 - AZ Králova - směr...'!$122:$122</definedName>
    <definedName name="_xlnm.Print_Titles" localSheetId="3">'101.2 - AZ Králova - směr...'!$122:$122</definedName>
    <definedName name="_xlnm.Print_Titles" localSheetId="4">'102.1 - AZ Příční - směr ...'!$121:$121</definedName>
    <definedName name="_xlnm.Print_Titles" localSheetId="5">'102.2 - AZ Příční - směr ...'!$121:$121</definedName>
    <definedName name="_xlnm.Print_Titles" localSheetId="6">'110 - Oprava vozovky'!$121:$121</definedName>
    <definedName name="_xlnm.Print_Titles" localSheetId="7">'401 - Přeložky 2 ks sloup...'!$119:$119</definedName>
    <definedName name="_xlnm.Print_Titles" localSheetId="0">'Rekapitulace stavby'!$92:$92</definedName>
    <definedName name="_xlnm.Print_Area" localSheetId="1">'0 - Ostatní a vedlejší ná...'!$C$4:$J$76,'0 - Ostatní a vedlejší ná...'!$C$82:$J$99,'0 - Ostatní a vedlejší ná...'!$C$105:$K$154</definedName>
    <definedName name="_xlnm.Print_Area" localSheetId="2">'101.1 - AZ Králova - směr...'!$C$4:$J$76,'101.1 - AZ Králova - směr...'!$C$82:$J$104,'101.1 - AZ Králova - směr...'!$C$110:$K$412</definedName>
    <definedName name="_xlnm.Print_Area" localSheetId="3">'101.2 - AZ Králova - směr...'!$C$4:$J$76,'101.2 - AZ Králova - směr...'!$C$82:$J$104,'101.2 - AZ Králova - směr...'!$C$110:$K$409</definedName>
    <definedName name="_xlnm.Print_Area" localSheetId="4">'102.1 - AZ Příční - směr ...'!$C$4:$J$76,'102.1 - AZ Příční - směr ...'!$C$82:$J$103,'102.1 - AZ Příční - směr ...'!$C$109:$K$379</definedName>
    <definedName name="_xlnm.Print_Area" localSheetId="5">'102.2 - AZ Příční - směr ...'!$C$4:$J$76,'102.2 - AZ Příční - směr ...'!$C$82:$J$103,'102.2 - AZ Příční - směr ...'!$C$109:$K$376</definedName>
    <definedName name="_xlnm.Print_Area" localSheetId="6">'110 - Oprava vozovky'!$C$4:$J$76,'110 - Oprava vozovky'!$C$82:$J$103,'110 - Oprava vozovky'!$C$109:$K$181</definedName>
    <definedName name="_xlnm.Print_Area" localSheetId="7">'401 - Přeložky 2 ks sloup...'!$C$4:$J$76,'401 - Přeložky 2 ks sloup...'!$C$82:$J$101,'401 - Přeložky 2 ks sloup...'!$C$107:$K$144</definedName>
    <definedName name="_xlnm.Print_Area" localSheetId="0">'Rekapitulace stavby'!$D$4:$AO$76,'Rekapitulace stavby'!$C$82:$AQ$102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1" i="1"/>
  <c r="J35" i="8"/>
  <c r="AX101" i="1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T135" i="8"/>
  <c r="R136" i="8"/>
  <c r="R135" i="8"/>
  <c r="P136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F116" i="8"/>
  <c r="F114" i="8"/>
  <c r="E112" i="8"/>
  <c r="F91" i="8"/>
  <c r="F89" i="8"/>
  <c r="E87" i="8"/>
  <c r="J24" i="8"/>
  <c r="E24" i="8"/>
  <c r="J92" i="8" s="1"/>
  <c r="J23" i="8"/>
  <c r="J21" i="8"/>
  <c r="E21" i="8"/>
  <c r="J116" i="8" s="1"/>
  <c r="J20" i="8"/>
  <c r="J18" i="8"/>
  <c r="E18" i="8"/>
  <c r="F117" i="8" s="1"/>
  <c r="J17" i="8"/>
  <c r="J12" i="8"/>
  <c r="J114" i="8"/>
  <c r="E7" i="8"/>
  <c r="E110" i="8"/>
  <c r="J37" i="7"/>
  <c r="J36" i="7"/>
  <c r="AY100" i="1" s="1"/>
  <c r="J35" i="7"/>
  <c r="AX100" i="1"/>
  <c r="BI181" i="7"/>
  <c r="BH181" i="7"/>
  <c r="BG181" i="7"/>
  <c r="BF181" i="7"/>
  <c r="T181" i="7"/>
  <c r="T180" i="7" s="1"/>
  <c r="R181" i="7"/>
  <c r="R180" i="7"/>
  <c r="P181" i="7"/>
  <c r="P180" i="7" s="1"/>
  <c r="BI177" i="7"/>
  <c r="BH177" i="7"/>
  <c r="BG177" i="7"/>
  <c r="BF177" i="7"/>
  <c r="T177" i="7"/>
  <c r="R177" i="7"/>
  <c r="P177" i="7"/>
  <c r="BI174" i="7"/>
  <c r="BH174" i="7"/>
  <c r="BG174" i="7"/>
  <c r="BF174" i="7"/>
  <c r="T174" i="7"/>
  <c r="R174" i="7"/>
  <c r="P174" i="7"/>
  <c r="BI169" i="7"/>
  <c r="BH169" i="7"/>
  <c r="BG169" i="7"/>
  <c r="BF169" i="7"/>
  <c r="T169" i="7"/>
  <c r="R169" i="7"/>
  <c r="P169" i="7"/>
  <c r="BI165" i="7"/>
  <c r="BH165" i="7"/>
  <c r="BG165" i="7"/>
  <c r="BF165" i="7"/>
  <c r="T165" i="7"/>
  <c r="R165" i="7"/>
  <c r="P165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5" i="7"/>
  <c r="BH155" i="7"/>
  <c r="BG155" i="7"/>
  <c r="BF155" i="7"/>
  <c r="T155" i="7"/>
  <c r="R155" i="7"/>
  <c r="P155" i="7"/>
  <c r="BI150" i="7"/>
  <c r="BH150" i="7"/>
  <c r="BG150" i="7"/>
  <c r="BF150" i="7"/>
  <c r="T150" i="7"/>
  <c r="R150" i="7"/>
  <c r="P150" i="7"/>
  <c r="BI145" i="7"/>
  <c r="BH145" i="7"/>
  <c r="BG145" i="7"/>
  <c r="BF145" i="7"/>
  <c r="T145" i="7"/>
  <c r="R145" i="7"/>
  <c r="P145" i="7"/>
  <c r="BI140" i="7"/>
  <c r="BH140" i="7"/>
  <c r="BG140" i="7"/>
  <c r="BF140" i="7"/>
  <c r="T140" i="7"/>
  <c r="R140" i="7"/>
  <c r="P140" i="7"/>
  <c r="BI136" i="7"/>
  <c r="BH136" i="7"/>
  <c r="BG136" i="7"/>
  <c r="BF136" i="7"/>
  <c r="T136" i="7"/>
  <c r="R136" i="7"/>
  <c r="P136" i="7"/>
  <c r="BI133" i="7"/>
  <c r="BH133" i="7"/>
  <c r="BG133" i="7"/>
  <c r="BF133" i="7"/>
  <c r="T133" i="7"/>
  <c r="R133" i="7"/>
  <c r="P133" i="7"/>
  <c r="BI130" i="7"/>
  <c r="BH130" i="7"/>
  <c r="BG130" i="7"/>
  <c r="BF130" i="7"/>
  <c r="T130" i="7"/>
  <c r="R130" i="7"/>
  <c r="P130" i="7"/>
  <c r="BI125" i="7"/>
  <c r="BH125" i="7"/>
  <c r="BG125" i="7"/>
  <c r="BF125" i="7"/>
  <c r="T125" i="7"/>
  <c r="T124" i="7"/>
  <c r="R125" i="7"/>
  <c r="R124" i="7"/>
  <c r="P125" i="7"/>
  <c r="P124" i="7"/>
  <c r="J118" i="7"/>
  <c r="F118" i="7"/>
  <c r="F116" i="7"/>
  <c r="E114" i="7"/>
  <c r="J91" i="7"/>
  <c r="F91" i="7"/>
  <c r="F89" i="7"/>
  <c r="E87" i="7"/>
  <c r="J24" i="7"/>
  <c r="E24" i="7"/>
  <c r="J92" i="7" s="1"/>
  <c r="J23" i="7"/>
  <c r="J18" i="7"/>
  <c r="E18" i="7"/>
  <c r="F119" i="7" s="1"/>
  <c r="J17" i="7"/>
  <c r="J12" i="7"/>
  <c r="J116" i="7"/>
  <c r="E7" i="7"/>
  <c r="E112" i="7"/>
  <c r="J37" i="6"/>
  <c r="J36" i="6"/>
  <c r="AY99" i="1" s="1"/>
  <c r="J35" i="6"/>
  <c r="AX99" i="1"/>
  <c r="BI376" i="6"/>
  <c r="BH376" i="6"/>
  <c r="BG376" i="6"/>
  <c r="BF376" i="6"/>
  <c r="T376" i="6"/>
  <c r="T375" i="6" s="1"/>
  <c r="R376" i="6"/>
  <c r="R375" i="6"/>
  <c r="P376" i="6"/>
  <c r="P375" i="6" s="1"/>
  <c r="BI372" i="6"/>
  <c r="BH372" i="6"/>
  <c r="BG372" i="6"/>
  <c r="BF372" i="6"/>
  <c r="T372" i="6"/>
  <c r="R372" i="6"/>
  <c r="P372" i="6"/>
  <c r="BI367" i="6"/>
  <c r="BH367" i="6"/>
  <c r="BG367" i="6"/>
  <c r="BF367" i="6"/>
  <c r="T367" i="6"/>
  <c r="R367" i="6"/>
  <c r="P367" i="6"/>
  <c r="BI364" i="6"/>
  <c r="BH364" i="6"/>
  <c r="BG364" i="6"/>
  <c r="BF364" i="6"/>
  <c r="T364" i="6"/>
  <c r="R364" i="6"/>
  <c r="P364" i="6"/>
  <c r="BI361" i="6"/>
  <c r="BH361" i="6"/>
  <c r="BG361" i="6"/>
  <c r="BF361" i="6"/>
  <c r="T361" i="6"/>
  <c r="R361" i="6"/>
  <c r="P361" i="6"/>
  <c r="BI357" i="6"/>
  <c r="BH357" i="6"/>
  <c r="BG357" i="6"/>
  <c r="BF357" i="6"/>
  <c r="T357" i="6"/>
  <c r="R357" i="6"/>
  <c r="P357" i="6"/>
  <c r="BI354" i="6"/>
  <c r="BH354" i="6"/>
  <c r="BG354" i="6"/>
  <c r="BF354" i="6"/>
  <c r="T354" i="6"/>
  <c r="R354" i="6"/>
  <c r="P354" i="6"/>
  <c r="BI350" i="6"/>
  <c r="BH350" i="6"/>
  <c r="BG350" i="6"/>
  <c r="BF350" i="6"/>
  <c r="T350" i="6"/>
  <c r="R350" i="6"/>
  <c r="P350" i="6"/>
  <c r="BI347" i="6"/>
  <c r="BH347" i="6"/>
  <c r="BG347" i="6"/>
  <c r="BF347" i="6"/>
  <c r="T347" i="6"/>
  <c r="R347" i="6"/>
  <c r="P347" i="6"/>
  <c r="BI340" i="6"/>
  <c r="BH340" i="6"/>
  <c r="BG340" i="6"/>
  <c r="BF340" i="6"/>
  <c r="T340" i="6"/>
  <c r="R340" i="6"/>
  <c r="P340" i="6"/>
  <c r="BI332" i="6"/>
  <c r="BH332" i="6"/>
  <c r="BG332" i="6"/>
  <c r="BF332" i="6"/>
  <c r="T332" i="6"/>
  <c r="R332" i="6"/>
  <c r="P332" i="6"/>
  <c r="BI327" i="6"/>
  <c r="BH327" i="6"/>
  <c r="BG327" i="6"/>
  <c r="BF327" i="6"/>
  <c r="T327" i="6"/>
  <c r="R327" i="6"/>
  <c r="P327" i="6"/>
  <c r="BI323" i="6"/>
  <c r="BH323" i="6"/>
  <c r="BG323" i="6"/>
  <c r="BF323" i="6"/>
  <c r="T323" i="6"/>
  <c r="R323" i="6"/>
  <c r="P323" i="6"/>
  <c r="BI320" i="6"/>
  <c r="BH320" i="6"/>
  <c r="BG320" i="6"/>
  <c r="BF320" i="6"/>
  <c r="T320" i="6"/>
  <c r="R320" i="6"/>
  <c r="P320" i="6"/>
  <c r="BI318" i="6"/>
  <c r="BH318" i="6"/>
  <c r="BG318" i="6"/>
  <c r="BF318" i="6"/>
  <c r="T318" i="6"/>
  <c r="R318" i="6"/>
  <c r="P318" i="6"/>
  <c r="BI316" i="6"/>
  <c r="BH316" i="6"/>
  <c r="BG316" i="6"/>
  <c r="BF316" i="6"/>
  <c r="T316" i="6"/>
  <c r="R316" i="6"/>
  <c r="P316" i="6"/>
  <c r="BI314" i="6"/>
  <c r="BH314" i="6"/>
  <c r="BG314" i="6"/>
  <c r="BF314" i="6"/>
  <c r="T314" i="6"/>
  <c r="R314" i="6"/>
  <c r="P314" i="6"/>
  <c r="BI310" i="6"/>
  <c r="BH310" i="6"/>
  <c r="BG310" i="6"/>
  <c r="BF310" i="6"/>
  <c r="T310" i="6"/>
  <c r="R310" i="6"/>
  <c r="P310" i="6"/>
  <c r="BI307" i="6"/>
  <c r="BH307" i="6"/>
  <c r="BG307" i="6"/>
  <c r="BF307" i="6"/>
  <c r="T307" i="6"/>
  <c r="R307" i="6"/>
  <c r="P307" i="6"/>
  <c r="BI304" i="6"/>
  <c r="BH304" i="6"/>
  <c r="BG304" i="6"/>
  <c r="BF304" i="6"/>
  <c r="T304" i="6"/>
  <c r="R304" i="6"/>
  <c r="P304" i="6"/>
  <c r="BI301" i="6"/>
  <c r="BH301" i="6"/>
  <c r="BG301" i="6"/>
  <c r="BF301" i="6"/>
  <c r="T301" i="6"/>
  <c r="R301" i="6"/>
  <c r="P301" i="6"/>
  <c r="BI298" i="6"/>
  <c r="BH298" i="6"/>
  <c r="BG298" i="6"/>
  <c r="BF298" i="6"/>
  <c r="T298" i="6"/>
  <c r="R298" i="6"/>
  <c r="P298" i="6"/>
  <c r="BI295" i="6"/>
  <c r="BH295" i="6"/>
  <c r="BG295" i="6"/>
  <c r="BF295" i="6"/>
  <c r="T295" i="6"/>
  <c r="R295" i="6"/>
  <c r="P295" i="6"/>
  <c r="BI291" i="6"/>
  <c r="BH291" i="6"/>
  <c r="BG291" i="6"/>
  <c r="BF291" i="6"/>
  <c r="T291" i="6"/>
  <c r="R291" i="6"/>
  <c r="P291" i="6"/>
  <c r="BI290" i="6"/>
  <c r="BH290" i="6"/>
  <c r="BG290" i="6"/>
  <c r="BF290" i="6"/>
  <c r="T290" i="6"/>
  <c r="R290" i="6"/>
  <c r="P290" i="6"/>
  <c r="BI286" i="6"/>
  <c r="BH286" i="6"/>
  <c r="BG286" i="6"/>
  <c r="BF286" i="6"/>
  <c r="T286" i="6"/>
  <c r="R286" i="6"/>
  <c r="P286" i="6"/>
  <c r="BI283" i="6"/>
  <c r="BH283" i="6"/>
  <c r="BG283" i="6"/>
  <c r="BF283" i="6"/>
  <c r="T283" i="6"/>
  <c r="R283" i="6"/>
  <c r="P283" i="6"/>
  <c r="BI280" i="6"/>
  <c r="BH280" i="6"/>
  <c r="BG280" i="6"/>
  <c r="BF280" i="6"/>
  <c r="T280" i="6"/>
  <c r="R280" i="6"/>
  <c r="P280" i="6"/>
  <c r="BI277" i="6"/>
  <c r="BH277" i="6"/>
  <c r="BG277" i="6"/>
  <c r="BF277" i="6"/>
  <c r="T277" i="6"/>
  <c r="R277" i="6"/>
  <c r="P277" i="6"/>
  <c r="BI274" i="6"/>
  <c r="BH274" i="6"/>
  <c r="BG274" i="6"/>
  <c r="BF274" i="6"/>
  <c r="T274" i="6"/>
  <c r="R274" i="6"/>
  <c r="P274" i="6"/>
  <c r="BI271" i="6"/>
  <c r="BH271" i="6"/>
  <c r="BG271" i="6"/>
  <c r="BF271" i="6"/>
  <c r="T271" i="6"/>
  <c r="R271" i="6"/>
  <c r="P271" i="6"/>
  <c r="BI267" i="6"/>
  <c r="BH267" i="6"/>
  <c r="BG267" i="6"/>
  <c r="BF267" i="6"/>
  <c r="T267" i="6"/>
  <c r="R267" i="6"/>
  <c r="P267" i="6"/>
  <c r="BI264" i="6"/>
  <c r="BH264" i="6"/>
  <c r="BG264" i="6"/>
  <c r="BF264" i="6"/>
  <c r="T264" i="6"/>
  <c r="R264" i="6"/>
  <c r="P264" i="6"/>
  <c r="BI261" i="6"/>
  <c r="BH261" i="6"/>
  <c r="BG261" i="6"/>
  <c r="BF261" i="6"/>
  <c r="T261" i="6"/>
  <c r="R261" i="6"/>
  <c r="P261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4" i="6"/>
  <c r="BH254" i="6"/>
  <c r="BG254" i="6"/>
  <c r="BF254" i="6"/>
  <c r="T254" i="6"/>
  <c r="R254" i="6"/>
  <c r="P254" i="6"/>
  <c r="BI251" i="6"/>
  <c r="BH251" i="6"/>
  <c r="BG251" i="6"/>
  <c r="BF251" i="6"/>
  <c r="T251" i="6"/>
  <c r="R251" i="6"/>
  <c r="P251" i="6"/>
  <c r="BI248" i="6"/>
  <c r="BH248" i="6"/>
  <c r="BG248" i="6"/>
  <c r="BF248" i="6"/>
  <c r="T248" i="6"/>
  <c r="R248" i="6"/>
  <c r="P248" i="6"/>
  <c r="BI244" i="6"/>
  <c r="BH244" i="6"/>
  <c r="BG244" i="6"/>
  <c r="BF244" i="6"/>
  <c r="T244" i="6"/>
  <c r="R244" i="6"/>
  <c r="P244" i="6"/>
  <c r="BI240" i="6"/>
  <c r="BH240" i="6"/>
  <c r="BG240" i="6"/>
  <c r="BF240" i="6"/>
  <c r="T240" i="6"/>
  <c r="R240" i="6"/>
  <c r="P240" i="6"/>
  <c r="BI237" i="6"/>
  <c r="BH237" i="6"/>
  <c r="BG237" i="6"/>
  <c r="BF237" i="6"/>
  <c r="T237" i="6"/>
  <c r="R237" i="6"/>
  <c r="P237" i="6"/>
  <c r="BI234" i="6"/>
  <c r="BH234" i="6"/>
  <c r="BG234" i="6"/>
  <c r="BF234" i="6"/>
  <c r="T234" i="6"/>
  <c r="R234" i="6"/>
  <c r="P234" i="6"/>
  <c r="BI231" i="6"/>
  <c r="BH231" i="6"/>
  <c r="BG231" i="6"/>
  <c r="BF231" i="6"/>
  <c r="T231" i="6"/>
  <c r="R231" i="6"/>
  <c r="P231" i="6"/>
  <c r="BI228" i="6"/>
  <c r="BH228" i="6"/>
  <c r="BG228" i="6"/>
  <c r="BF228" i="6"/>
  <c r="T228" i="6"/>
  <c r="R228" i="6"/>
  <c r="P228" i="6"/>
  <c r="BI221" i="6"/>
  <c r="BH221" i="6"/>
  <c r="BG221" i="6"/>
  <c r="BF221" i="6"/>
  <c r="T221" i="6"/>
  <c r="R221" i="6"/>
  <c r="P221" i="6"/>
  <c r="BI217" i="6"/>
  <c r="BH217" i="6"/>
  <c r="BG217" i="6"/>
  <c r="BF217" i="6"/>
  <c r="T217" i="6"/>
  <c r="R217" i="6"/>
  <c r="P217" i="6"/>
  <c r="BI214" i="6"/>
  <c r="BH214" i="6"/>
  <c r="BG214" i="6"/>
  <c r="BF214" i="6"/>
  <c r="T214" i="6"/>
  <c r="R214" i="6"/>
  <c r="P214" i="6"/>
  <c r="BI211" i="6"/>
  <c r="BH211" i="6"/>
  <c r="BG211" i="6"/>
  <c r="BF211" i="6"/>
  <c r="T211" i="6"/>
  <c r="R211" i="6"/>
  <c r="P211" i="6"/>
  <c r="BI208" i="6"/>
  <c r="BH208" i="6"/>
  <c r="BG208" i="6"/>
  <c r="BF208" i="6"/>
  <c r="T208" i="6"/>
  <c r="R208" i="6"/>
  <c r="P208" i="6"/>
  <c r="BI205" i="6"/>
  <c r="BH205" i="6"/>
  <c r="BG205" i="6"/>
  <c r="BF205" i="6"/>
  <c r="T205" i="6"/>
  <c r="R205" i="6"/>
  <c r="P205" i="6"/>
  <c r="BI202" i="6"/>
  <c r="BH202" i="6"/>
  <c r="BG202" i="6"/>
  <c r="BF202" i="6"/>
  <c r="T202" i="6"/>
  <c r="R202" i="6"/>
  <c r="P202" i="6"/>
  <c r="BI199" i="6"/>
  <c r="BH199" i="6"/>
  <c r="BG199" i="6"/>
  <c r="BF199" i="6"/>
  <c r="T199" i="6"/>
  <c r="R199" i="6"/>
  <c r="P199" i="6"/>
  <c r="BI195" i="6"/>
  <c r="BH195" i="6"/>
  <c r="BG195" i="6"/>
  <c r="BF195" i="6"/>
  <c r="T195" i="6"/>
  <c r="R195" i="6"/>
  <c r="P195" i="6"/>
  <c r="BI192" i="6"/>
  <c r="BH192" i="6"/>
  <c r="BG192" i="6"/>
  <c r="BF192" i="6"/>
  <c r="T192" i="6"/>
  <c r="R192" i="6"/>
  <c r="P192" i="6"/>
  <c r="BI188" i="6"/>
  <c r="BH188" i="6"/>
  <c r="BG188" i="6"/>
  <c r="BF188" i="6"/>
  <c r="T188" i="6"/>
  <c r="R188" i="6"/>
  <c r="P188" i="6"/>
  <c r="BI185" i="6"/>
  <c r="BH185" i="6"/>
  <c r="BG185" i="6"/>
  <c r="BF185" i="6"/>
  <c r="T185" i="6"/>
  <c r="R185" i="6"/>
  <c r="P185" i="6"/>
  <c r="BI182" i="6"/>
  <c r="BH182" i="6"/>
  <c r="BG182" i="6"/>
  <c r="BF182" i="6"/>
  <c r="T182" i="6"/>
  <c r="R182" i="6"/>
  <c r="P182" i="6"/>
  <c r="BI177" i="6"/>
  <c r="BH177" i="6"/>
  <c r="BG177" i="6"/>
  <c r="BF177" i="6"/>
  <c r="T177" i="6"/>
  <c r="R177" i="6"/>
  <c r="P177" i="6"/>
  <c r="BI174" i="6"/>
  <c r="BH174" i="6"/>
  <c r="BG174" i="6"/>
  <c r="BF174" i="6"/>
  <c r="T174" i="6"/>
  <c r="R174" i="6"/>
  <c r="P174" i="6"/>
  <c r="BI171" i="6"/>
  <c r="BH171" i="6"/>
  <c r="BG171" i="6"/>
  <c r="BF171" i="6"/>
  <c r="T171" i="6"/>
  <c r="R171" i="6"/>
  <c r="P171" i="6"/>
  <c r="BI168" i="6"/>
  <c r="BH168" i="6"/>
  <c r="BG168" i="6"/>
  <c r="BF168" i="6"/>
  <c r="T168" i="6"/>
  <c r="R168" i="6"/>
  <c r="P168" i="6"/>
  <c r="BI164" i="6"/>
  <c r="BH164" i="6"/>
  <c r="BG164" i="6"/>
  <c r="BF164" i="6"/>
  <c r="T164" i="6"/>
  <c r="R164" i="6"/>
  <c r="P164" i="6"/>
  <c r="BI161" i="6"/>
  <c r="BH161" i="6"/>
  <c r="BG161" i="6"/>
  <c r="BF161" i="6"/>
  <c r="T161" i="6"/>
  <c r="R161" i="6"/>
  <c r="P161" i="6"/>
  <c r="BI158" i="6"/>
  <c r="BH158" i="6"/>
  <c r="BG158" i="6"/>
  <c r="BF158" i="6"/>
  <c r="T158" i="6"/>
  <c r="R158" i="6"/>
  <c r="P158" i="6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7" i="6"/>
  <c r="BH147" i="6"/>
  <c r="BG147" i="6"/>
  <c r="BF147" i="6"/>
  <c r="T147" i="6"/>
  <c r="R147" i="6"/>
  <c r="P147" i="6"/>
  <c r="BI144" i="6"/>
  <c r="BH144" i="6"/>
  <c r="BG144" i="6"/>
  <c r="BF144" i="6"/>
  <c r="T144" i="6"/>
  <c r="R144" i="6"/>
  <c r="P144" i="6"/>
  <c r="BI141" i="6"/>
  <c r="BH141" i="6"/>
  <c r="BG141" i="6"/>
  <c r="BF141" i="6"/>
  <c r="T141" i="6"/>
  <c r="R141" i="6"/>
  <c r="P141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32" i="6"/>
  <c r="BH132" i="6"/>
  <c r="BG132" i="6"/>
  <c r="BF132" i="6"/>
  <c r="T132" i="6"/>
  <c r="R132" i="6"/>
  <c r="P132" i="6"/>
  <c r="BI129" i="6"/>
  <c r="BH129" i="6"/>
  <c r="BG129" i="6"/>
  <c r="BF129" i="6"/>
  <c r="T129" i="6"/>
  <c r="R129" i="6"/>
  <c r="P129" i="6"/>
  <c r="BI125" i="6"/>
  <c r="BH125" i="6"/>
  <c r="BG125" i="6"/>
  <c r="BF125" i="6"/>
  <c r="T125" i="6"/>
  <c r="R125" i="6"/>
  <c r="P125" i="6"/>
  <c r="J118" i="6"/>
  <c r="F118" i="6"/>
  <c r="F116" i="6"/>
  <c r="E114" i="6"/>
  <c r="J91" i="6"/>
  <c r="F91" i="6"/>
  <c r="F89" i="6"/>
  <c r="E87" i="6"/>
  <c r="J24" i="6"/>
  <c r="E24" i="6"/>
  <c r="J119" i="6" s="1"/>
  <c r="J23" i="6"/>
  <c r="J18" i="6"/>
  <c r="E18" i="6"/>
  <c r="F119" i="6" s="1"/>
  <c r="J17" i="6"/>
  <c r="J12" i="6"/>
  <c r="J89" i="6" s="1"/>
  <c r="E7" i="6"/>
  <c r="E85" i="6" s="1"/>
  <c r="J37" i="5"/>
  <c r="J36" i="5"/>
  <c r="AY98" i="1" s="1"/>
  <c r="J35" i="5"/>
  <c r="AX98" i="1"/>
  <c r="BI379" i="5"/>
  <c r="BH379" i="5"/>
  <c r="BG379" i="5"/>
  <c r="BF379" i="5"/>
  <c r="T379" i="5"/>
  <c r="T378" i="5"/>
  <c r="R379" i="5"/>
  <c r="R378" i="5"/>
  <c r="P379" i="5"/>
  <c r="P378" i="5" s="1"/>
  <c r="BI375" i="5"/>
  <c r="BH375" i="5"/>
  <c r="BG375" i="5"/>
  <c r="BF375" i="5"/>
  <c r="T375" i="5"/>
  <c r="R375" i="5"/>
  <c r="P375" i="5"/>
  <c r="BI370" i="5"/>
  <c r="BH370" i="5"/>
  <c r="BG370" i="5"/>
  <c r="BF370" i="5"/>
  <c r="T370" i="5"/>
  <c r="R370" i="5"/>
  <c r="P370" i="5"/>
  <c r="BI367" i="5"/>
  <c r="BH367" i="5"/>
  <c r="BG367" i="5"/>
  <c r="BF367" i="5"/>
  <c r="T367" i="5"/>
  <c r="R367" i="5"/>
  <c r="P367" i="5"/>
  <c r="BI364" i="5"/>
  <c r="BH364" i="5"/>
  <c r="BG364" i="5"/>
  <c r="BF364" i="5"/>
  <c r="T364" i="5"/>
  <c r="R364" i="5"/>
  <c r="P364" i="5"/>
  <c r="BI360" i="5"/>
  <c r="BH360" i="5"/>
  <c r="BG360" i="5"/>
  <c r="BF360" i="5"/>
  <c r="T360" i="5"/>
  <c r="R360" i="5"/>
  <c r="P360" i="5"/>
  <c r="BI357" i="5"/>
  <c r="BH357" i="5"/>
  <c r="BG357" i="5"/>
  <c r="BF357" i="5"/>
  <c r="T357" i="5"/>
  <c r="R357" i="5"/>
  <c r="P357" i="5"/>
  <c r="BI353" i="5"/>
  <c r="BH353" i="5"/>
  <c r="BG353" i="5"/>
  <c r="BF353" i="5"/>
  <c r="T353" i="5"/>
  <c r="R353" i="5"/>
  <c r="P353" i="5"/>
  <c r="BI350" i="5"/>
  <c r="BH350" i="5"/>
  <c r="BG350" i="5"/>
  <c r="BF350" i="5"/>
  <c r="T350" i="5"/>
  <c r="R350" i="5"/>
  <c r="P350" i="5"/>
  <c r="BI343" i="5"/>
  <c r="BH343" i="5"/>
  <c r="BG343" i="5"/>
  <c r="BF343" i="5"/>
  <c r="T343" i="5"/>
  <c r="R343" i="5"/>
  <c r="P343" i="5"/>
  <c r="BI335" i="5"/>
  <c r="BH335" i="5"/>
  <c r="BG335" i="5"/>
  <c r="BF335" i="5"/>
  <c r="T335" i="5"/>
  <c r="R335" i="5"/>
  <c r="P335" i="5"/>
  <c r="BI330" i="5"/>
  <c r="BH330" i="5"/>
  <c r="BG330" i="5"/>
  <c r="BF330" i="5"/>
  <c r="T330" i="5"/>
  <c r="R330" i="5"/>
  <c r="P330" i="5"/>
  <c r="BI328" i="5"/>
  <c r="BH328" i="5"/>
  <c r="BG328" i="5"/>
  <c r="BF328" i="5"/>
  <c r="T328" i="5"/>
  <c r="R328" i="5"/>
  <c r="P328" i="5"/>
  <c r="BI326" i="5"/>
  <c r="BH326" i="5"/>
  <c r="BG326" i="5"/>
  <c r="BF326" i="5"/>
  <c r="T326" i="5"/>
  <c r="R326" i="5"/>
  <c r="P326" i="5"/>
  <c r="BI324" i="5"/>
  <c r="BH324" i="5"/>
  <c r="BG324" i="5"/>
  <c r="BF324" i="5"/>
  <c r="T324" i="5"/>
  <c r="R324" i="5"/>
  <c r="P324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R311" i="5"/>
  <c r="P311" i="5"/>
  <c r="BI308" i="5"/>
  <c r="BH308" i="5"/>
  <c r="BG308" i="5"/>
  <c r="BF308" i="5"/>
  <c r="T308" i="5"/>
  <c r="R308" i="5"/>
  <c r="P308" i="5"/>
  <c r="BI305" i="5"/>
  <c r="BH305" i="5"/>
  <c r="BG305" i="5"/>
  <c r="BF305" i="5"/>
  <c r="T305" i="5"/>
  <c r="R305" i="5"/>
  <c r="P305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6" i="5"/>
  <c r="BH296" i="5"/>
  <c r="BG296" i="5"/>
  <c r="BF296" i="5"/>
  <c r="T296" i="5"/>
  <c r="R296" i="5"/>
  <c r="P296" i="5"/>
  <c r="BI295" i="5"/>
  <c r="BH295" i="5"/>
  <c r="BG295" i="5"/>
  <c r="BF295" i="5"/>
  <c r="T295" i="5"/>
  <c r="R295" i="5"/>
  <c r="P295" i="5"/>
  <c r="BI292" i="5"/>
  <c r="BH292" i="5"/>
  <c r="BG292" i="5"/>
  <c r="BF292" i="5"/>
  <c r="T292" i="5"/>
  <c r="R292" i="5"/>
  <c r="P292" i="5"/>
  <c r="BI289" i="5"/>
  <c r="BH289" i="5"/>
  <c r="BG289" i="5"/>
  <c r="BF289" i="5"/>
  <c r="T289" i="5"/>
  <c r="R289" i="5"/>
  <c r="P289" i="5"/>
  <c r="BI286" i="5"/>
  <c r="BH286" i="5"/>
  <c r="BG286" i="5"/>
  <c r="BF286" i="5"/>
  <c r="T286" i="5"/>
  <c r="R286" i="5"/>
  <c r="P286" i="5"/>
  <c r="BI283" i="5"/>
  <c r="BH283" i="5"/>
  <c r="BG283" i="5"/>
  <c r="BF283" i="5"/>
  <c r="T283" i="5"/>
  <c r="R283" i="5"/>
  <c r="P283" i="5"/>
  <c r="BI279" i="5"/>
  <c r="BH279" i="5"/>
  <c r="BG279" i="5"/>
  <c r="BF279" i="5"/>
  <c r="T279" i="5"/>
  <c r="R279" i="5"/>
  <c r="P279" i="5"/>
  <c r="BI276" i="5"/>
  <c r="BH276" i="5"/>
  <c r="BG276" i="5"/>
  <c r="BF276" i="5"/>
  <c r="T276" i="5"/>
  <c r="R276" i="5"/>
  <c r="P276" i="5"/>
  <c r="BI273" i="5"/>
  <c r="BH273" i="5"/>
  <c r="BG273" i="5"/>
  <c r="BF273" i="5"/>
  <c r="T273" i="5"/>
  <c r="R273" i="5"/>
  <c r="P273" i="5"/>
  <c r="BI270" i="5"/>
  <c r="BH270" i="5"/>
  <c r="BG270" i="5"/>
  <c r="BF270" i="5"/>
  <c r="T270" i="5"/>
  <c r="R270" i="5"/>
  <c r="P270" i="5"/>
  <c r="BI266" i="5"/>
  <c r="BH266" i="5"/>
  <c r="BG266" i="5"/>
  <c r="BF266" i="5"/>
  <c r="T266" i="5"/>
  <c r="R266" i="5"/>
  <c r="P266" i="5"/>
  <c r="BI263" i="5"/>
  <c r="BH263" i="5"/>
  <c r="BG263" i="5"/>
  <c r="BF263" i="5"/>
  <c r="T263" i="5"/>
  <c r="R263" i="5"/>
  <c r="P263" i="5"/>
  <c r="BI260" i="5"/>
  <c r="BH260" i="5"/>
  <c r="BG260" i="5"/>
  <c r="BF260" i="5"/>
  <c r="T260" i="5"/>
  <c r="R260" i="5"/>
  <c r="P260" i="5"/>
  <c r="BI257" i="5"/>
  <c r="BH257" i="5"/>
  <c r="BG257" i="5"/>
  <c r="BF257" i="5"/>
  <c r="T257" i="5"/>
  <c r="R257" i="5"/>
  <c r="P257" i="5"/>
  <c r="BI254" i="5"/>
  <c r="BH254" i="5"/>
  <c r="BG254" i="5"/>
  <c r="BF254" i="5"/>
  <c r="T254" i="5"/>
  <c r="R254" i="5"/>
  <c r="P254" i="5"/>
  <c r="BI251" i="5"/>
  <c r="BH251" i="5"/>
  <c r="BG251" i="5"/>
  <c r="BF251" i="5"/>
  <c r="T251" i="5"/>
  <c r="R251" i="5"/>
  <c r="P251" i="5"/>
  <c r="BI243" i="5"/>
  <c r="BH243" i="5"/>
  <c r="BG243" i="5"/>
  <c r="BF243" i="5"/>
  <c r="T243" i="5"/>
  <c r="R243" i="5"/>
  <c r="P243" i="5"/>
  <c r="BI239" i="5"/>
  <c r="BH239" i="5"/>
  <c r="BG239" i="5"/>
  <c r="BF239" i="5"/>
  <c r="T239" i="5"/>
  <c r="R239" i="5"/>
  <c r="P239" i="5"/>
  <c r="BI236" i="5"/>
  <c r="BH236" i="5"/>
  <c r="BG236" i="5"/>
  <c r="BF236" i="5"/>
  <c r="T236" i="5"/>
  <c r="R236" i="5"/>
  <c r="P236" i="5"/>
  <c r="BI233" i="5"/>
  <c r="BH233" i="5"/>
  <c r="BG233" i="5"/>
  <c r="BF233" i="5"/>
  <c r="T233" i="5"/>
  <c r="R233" i="5"/>
  <c r="P233" i="5"/>
  <c r="BI230" i="5"/>
  <c r="BH230" i="5"/>
  <c r="BG230" i="5"/>
  <c r="BF230" i="5"/>
  <c r="T230" i="5"/>
  <c r="R230" i="5"/>
  <c r="P230" i="5"/>
  <c r="BI227" i="5"/>
  <c r="BH227" i="5"/>
  <c r="BG227" i="5"/>
  <c r="BF227" i="5"/>
  <c r="T227" i="5"/>
  <c r="R227" i="5"/>
  <c r="P227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17" i="5"/>
  <c r="BH217" i="5"/>
  <c r="BG217" i="5"/>
  <c r="BF217" i="5"/>
  <c r="T217" i="5"/>
  <c r="R217" i="5"/>
  <c r="P217" i="5"/>
  <c r="BI214" i="5"/>
  <c r="BH214" i="5"/>
  <c r="BG214" i="5"/>
  <c r="BF214" i="5"/>
  <c r="T214" i="5"/>
  <c r="R214" i="5"/>
  <c r="P214" i="5"/>
  <c r="BI210" i="5"/>
  <c r="BH210" i="5"/>
  <c r="BG210" i="5"/>
  <c r="BF210" i="5"/>
  <c r="T210" i="5"/>
  <c r="R210" i="5"/>
  <c r="P210" i="5"/>
  <c r="BI207" i="5"/>
  <c r="BH207" i="5"/>
  <c r="BG207" i="5"/>
  <c r="BF207" i="5"/>
  <c r="T207" i="5"/>
  <c r="R207" i="5"/>
  <c r="P207" i="5"/>
  <c r="BI204" i="5"/>
  <c r="BH204" i="5"/>
  <c r="BG204" i="5"/>
  <c r="BF204" i="5"/>
  <c r="T204" i="5"/>
  <c r="R204" i="5"/>
  <c r="P204" i="5"/>
  <c r="BI199" i="5"/>
  <c r="BH199" i="5"/>
  <c r="BG199" i="5"/>
  <c r="BF199" i="5"/>
  <c r="T199" i="5"/>
  <c r="R199" i="5"/>
  <c r="P199" i="5"/>
  <c r="BI196" i="5"/>
  <c r="BH196" i="5"/>
  <c r="BG196" i="5"/>
  <c r="BF196" i="5"/>
  <c r="T196" i="5"/>
  <c r="R196" i="5"/>
  <c r="P196" i="5"/>
  <c r="BI192" i="5"/>
  <c r="BH192" i="5"/>
  <c r="BG192" i="5"/>
  <c r="BF192" i="5"/>
  <c r="T192" i="5"/>
  <c r="R192" i="5"/>
  <c r="P192" i="5"/>
  <c r="BI186" i="5"/>
  <c r="BH186" i="5"/>
  <c r="BG186" i="5"/>
  <c r="BF186" i="5"/>
  <c r="T186" i="5"/>
  <c r="R186" i="5"/>
  <c r="P186" i="5"/>
  <c r="BI182" i="5"/>
  <c r="BH182" i="5"/>
  <c r="BG182" i="5"/>
  <c r="BF182" i="5"/>
  <c r="T182" i="5"/>
  <c r="R182" i="5"/>
  <c r="P182" i="5"/>
  <c r="BI178" i="5"/>
  <c r="BH178" i="5"/>
  <c r="BG178" i="5"/>
  <c r="BF178" i="5"/>
  <c r="T178" i="5"/>
  <c r="R178" i="5"/>
  <c r="P178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0" i="5"/>
  <c r="BH170" i="5"/>
  <c r="BG170" i="5"/>
  <c r="BF170" i="5"/>
  <c r="T170" i="5"/>
  <c r="R170" i="5"/>
  <c r="P170" i="5"/>
  <c r="BI167" i="5"/>
  <c r="BH167" i="5"/>
  <c r="BG167" i="5"/>
  <c r="BF167" i="5"/>
  <c r="T167" i="5"/>
  <c r="R167" i="5"/>
  <c r="P167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2" i="5"/>
  <c r="BH132" i="5"/>
  <c r="BG132" i="5"/>
  <c r="BF132" i="5"/>
  <c r="T132" i="5"/>
  <c r="R132" i="5"/>
  <c r="P132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J118" i="5"/>
  <c r="F118" i="5"/>
  <c r="F116" i="5"/>
  <c r="E114" i="5"/>
  <c r="J91" i="5"/>
  <c r="F91" i="5"/>
  <c r="F89" i="5"/>
  <c r="E87" i="5"/>
  <c r="J24" i="5"/>
  <c r="E24" i="5"/>
  <c r="J92" i="5"/>
  <c r="J23" i="5"/>
  <c r="J18" i="5"/>
  <c r="E18" i="5"/>
  <c r="F119" i="5"/>
  <c r="J17" i="5"/>
  <c r="J12" i="5"/>
  <c r="J89" i="5" s="1"/>
  <c r="E7" i="5"/>
  <c r="E112" i="5" s="1"/>
  <c r="J37" i="4"/>
  <c r="J36" i="4"/>
  <c r="AY97" i="1"/>
  <c r="J35" i="4"/>
  <c r="AX97" i="1" s="1"/>
  <c r="BI409" i="4"/>
  <c r="BH409" i="4"/>
  <c r="BG409" i="4"/>
  <c r="BF409" i="4"/>
  <c r="T409" i="4"/>
  <c r="T408" i="4"/>
  <c r="R409" i="4"/>
  <c r="R408" i="4" s="1"/>
  <c r="P409" i="4"/>
  <c r="P408" i="4"/>
  <c r="BI405" i="4"/>
  <c r="BH405" i="4"/>
  <c r="BG405" i="4"/>
  <c r="BF405" i="4"/>
  <c r="T405" i="4"/>
  <c r="R405" i="4"/>
  <c r="P405" i="4"/>
  <c r="BI400" i="4"/>
  <c r="BH400" i="4"/>
  <c r="BG400" i="4"/>
  <c r="BF400" i="4"/>
  <c r="T400" i="4"/>
  <c r="R400" i="4"/>
  <c r="P400" i="4"/>
  <c r="BI396" i="4"/>
  <c r="BH396" i="4"/>
  <c r="BG396" i="4"/>
  <c r="BF396" i="4"/>
  <c r="T396" i="4"/>
  <c r="R396" i="4"/>
  <c r="P396" i="4"/>
  <c r="BI393" i="4"/>
  <c r="BH393" i="4"/>
  <c r="BG393" i="4"/>
  <c r="BF393" i="4"/>
  <c r="T393" i="4"/>
  <c r="R393" i="4"/>
  <c r="P393" i="4"/>
  <c r="BI389" i="4"/>
  <c r="BH389" i="4"/>
  <c r="BG389" i="4"/>
  <c r="BF389" i="4"/>
  <c r="T389" i="4"/>
  <c r="R389" i="4"/>
  <c r="P389" i="4"/>
  <c r="BI386" i="4"/>
  <c r="BH386" i="4"/>
  <c r="BG386" i="4"/>
  <c r="BF386" i="4"/>
  <c r="T386" i="4"/>
  <c r="R386" i="4"/>
  <c r="P386" i="4"/>
  <c r="BI380" i="4"/>
  <c r="BH380" i="4"/>
  <c r="BG380" i="4"/>
  <c r="BF380" i="4"/>
  <c r="T380" i="4"/>
  <c r="R380" i="4"/>
  <c r="P380" i="4"/>
  <c r="BI376" i="4"/>
  <c r="BH376" i="4"/>
  <c r="BG376" i="4"/>
  <c r="BF376" i="4"/>
  <c r="T376" i="4"/>
  <c r="R376" i="4"/>
  <c r="P376" i="4"/>
  <c r="BI369" i="4"/>
  <c r="BH369" i="4"/>
  <c r="BG369" i="4"/>
  <c r="BF369" i="4"/>
  <c r="T369" i="4"/>
  <c r="R369" i="4"/>
  <c r="P369" i="4"/>
  <c r="BI361" i="4"/>
  <c r="BH361" i="4"/>
  <c r="BG361" i="4"/>
  <c r="BF361" i="4"/>
  <c r="T361" i="4"/>
  <c r="R361" i="4"/>
  <c r="P361" i="4"/>
  <c r="BI357" i="4"/>
  <c r="BH357" i="4"/>
  <c r="BG357" i="4"/>
  <c r="BF357" i="4"/>
  <c r="T357" i="4"/>
  <c r="R357" i="4"/>
  <c r="P357" i="4"/>
  <c r="BI353" i="4"/>
  <c r="BH353" i="4"/>
  <c r="BG353" i="4"/>
  <c r="BF353" i="4"/>
  <c r="T353" i="4"/>
  <c r="R353" i="4"/>
  <c r="P353" i="4"/>
  <c r="BI349" i="4"/>
  <c r="BH349" i="4"/>
  <c r="BG349" i="4"/>
  <c r="BF349" i="4"/>
  <c r="T349" i="4"/>
  <c r="R349" i="4"/>
  <c r="P349" i="4"/>
  <c r="BI346" i="4"/>
  <c r="BH346" i="4"/>
  <c r="BG346" i="4"/>
  <c r="BF346" i="4"/>
  <c r="T346" i="4"/>
  <c r="R346" i="4"/>
  <c r="P346" i="4"/>
  <c r="BI344" i="4"/>
  <c r="BH344" i="4"/>
  <c r="BG344" i="4"/>
  <c r="BF344" i="4"/>
  <c r="T344" i="4"/>
  <c r="R344" i="4"/>
  <c r="P344" i="4"/>
  <c r="BI342" i="4"/>
  <c r="BH342" i="4"/>
  <c r="BG342" i="4"/>
  <c r="BF342" i="4"/>
  <c r="T342" i="4"/>
  <c r="R342" i="4"/>
  <c r="P342" i="4"/>
  <c r="BI340" i="4"/>
  <c r="BH340" i="4"/>
  <c r="BG340" i="4"/>
  <c r="BF340" i="4"/>
  <c r="T340" i="4"/>
  <c r="R340" i="4"/>
  <c r="P340" i="4"/>
  <c r="BI336" i="4"/>
  <c r="BH336" i="4"/>
  <c r="BG336" i="4"/>
  <c r="BF336" i="4"/>
  <c r="T336" i="4"/>
  <c r="R336" i="4"/>
  <c r="P336" i="4"/>
  <c r="BI333" i="4"/>
  <c r="BH333" i="4"/>
  <c r="BG333" i="4"/>
  <c r="BF333" i="4"/>
  <c r="T333" i="4"/>
  <c r="R333" i="4"/>
  <c r="P333" i="4"/>
  <c r="BI330" i="4"/>
  <c r="BH330" i="4"/>
  <c r="BG330" i="4"/>
  <c r="BF330" i="4"/>
  <c r="T330" i="4"/>
  <c r="R330" i="4"/>
  <c r="P330" i="4"/>
  <c r="BI327" i="4"/>
  <c r="BH327" i="4"/>
  <c r="BG327" i="4"/>
  <c r="BF327" i="4"/>
  <c r="T327" i="4"/>
  <c r="R327" i="4"/>
  <c r="P327" i="4"/>
  <c r="BI324" i="4"/>
  <c r="BH324" i="4"/>
  <c r="BG324" i="4"/>
  <c r="BF324" i="4"/>
  <c r="T324" i="4"/>
  <c r="R324" i="4"/>
  <c r="P324" i="4"/>
  <c r="BI321" i="4"/>
  <c r="BH321" i="4"/>
  <c r="BG321" i="4"/>
  <c r="BF321" i="4"/>
  <c r="T321" i="4"/>
  <c r="R321" i="4"/>
  <c r="P321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2" i="4"/>
  <c r="BH312" i="4"/>
  <c r="BG312" i="4"/>
  <c r="BF312" i="4"/>
  <c r="T312" i="4"/>
  <c r="R312" i="4"/>
  <c r="P312" i="4"/>
  <c r="BI309" i="4"/>
  <c r="BH309" i="4"/>
  <c r="BG309" i="4"/>
  <c r="BF309" i="4"/>
  <c r="T309" i="4"/>
  <c r="R309" i="4"/>
  <c r="P309" i="4"/>
  <c r="BI306" i="4"/>
  <c r="BH306" i="4"/>
  <c r="BG306" i="4"/>
  <c r="BF306" i="4"/>
  <c r="T306" i="4"/>
  <c r="R306" i="4"/>
  <c r="P306" i="4"/>
  <c r="BI303" i="4"/>
  <c r="BH303" i="4"/>
  <c r="BG303" i="4"/>
  <c r="BF303" i="4"/>
  <c r="T303" i="4"/>
  <c r="R303" i="4"/>
  <c r="P303" i="4"/>
  <c r="BI300" i="4"/>
  <c r="BH300" i="4"/>
  <c r="BG300" i="4"/>
  <c r="BF300" i="4"/>
  <c r="T300" i="4"/>
  <c r="R300" i="4"/>
  <c r="P300" i="4"/>
  <c r="BI297" i="4"/>
  <c r="BH297" i="4"/>
  <c r="BG297" i="4"/>
  <c r="BF297" i="4"/>
  <c r="T297" i="4"/>
  <c r="R297" i="4"/>
  <c r="P297" i="4"/>
  <c r="BI293" i="4"/>
  <c r="BH293" i="4"/>
  <c r="BG293" i="4"/>
  <c r="BF293" i="4"/>
  <c r="T293" i="4"/>
  <c r="R293" i="4"/>
  <c r="P293" i="4"/>
  <c r="BI290" i="4"/>
  <c r="BH290" i="4"/>
  <c r="BG290" i="4"/>
  <c r="BF290" i="4"/>
  <c r="T290" i="4"/>
  <c r="R290" i="4"/>
  <c r="P290" i="4"/>
  <c r="BI285" i="4"/>
  <c r="BH285" i="4"/>
  <c r="BG285" i="4"/>
  <c r="BF285" i="4"/>
  <c r="T285" i="4"/>
  <c r="R285" i="4"/>
  <c r="P285" i="4"/>
  <c r="BI282" i="4"/>
  <c r="BH282" i="4"/>
  <c r="BG282" i="4"/>
  <c r="BF282" i="4"/>
  <c r="T282" i="4"/>
  <c r="R282" i="4"/>
  <c r="P282" i="4"/>
  <c r="BI279" i="4"/>
  <c r="BH279" i="4"/>
  <c r="BG279" i="4"/>
  <c r="BF279" i="4"/>
  <c r="T279" i="4"/>
  <c r="R279" i="4"/>
  <c r="P279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R271" i="4"/>
  <c r="P271" i="4"/>
  <c r="BI268" i="4"/>
  <c r="BH268" i="4"/>
  <c r="BG268" i="4"/>
  <c r="BF268" i="4"/>
  <c r="T268" i="4"/>
  <c r="R268" i="4"/>
  <c r="P268" i="4"/>
  <c r="BI265" i="4"/>
  <c r="BH265" i="4"/>
  <c r="BG265" i="4"/>
  <c r="BF265" i="4"/>
  <c r="T265" i="4"/>
  <c r="R265" i="4"/>
  <c r="P265" i="4"/>
  <c r="BI262" i="4"/>
  <c r="BH262" i="4"/>
  <c r="BG262" i="4"/>
  <c r="BF262" i="4"/>
  <c r="T262" i="4"/>
  <c r="R262" i="4"/>
  <c r="P262" i="4"/>
  <c r="BI257" i="4"/>
  <c r="BH257" i="4"/>
  <c r="BG257" i="4"/>
  <c r="BF257" i="4"/>
  <c r="T257" i="4"/>
  <c r="R257" i="4"/>
  <c r="P257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1" i="4"/>
  <c r="BH251" i="4"/>
  <c r="BG251" i="4"/>
  <c r="BF251" i="4"/>
  <c r="T251" i="4"/>
  <c r="R251" i="4"/>
  <c r="P251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R241" i="4"/>
  <c r="P241" i="4"/>
  <c r="BI238" i="4"/>
  <c r="BH238" i="4"/>
  <c r="BG238" i="4"/>
  <c r="BF238" i="4"/>
  <c r="T238" i="4"/>
  <c r="R238" i="4"/>
  <c r="P238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25" i="4"/>
  <c r="BH225" i="4"/>
  <c r="BG225" i="4"/>
  <c r="BF225" i="4"/>
  <c r="T225" i="4"/>
  <c r="R225" i="4"/>
  <c r="P225" i="4"/>
  <c r="BI221" i="4"/>
  <c r="BH221" i="4"/>
  <c r="BG221" i="4"/>
  <c r="BF221" i="4"/>
  <c r="T221" i="4"/>
  <c r="R221" i="4"/>
  <c r="P221" i="4"/>
  <c r="BI218" i="4"/>
  <c r="BH218" i="4"/>
  <c r="BG218" i="4"/>
  <c r="BF218" i="4"/>
  <c r="T218" i="4"/>
  <c r="R218" i="4"/>
  <c r="P218" i="4"/>
  <c r="BI215" i="4"/>
  <c r="BH215" i="4"/>
  <c r="BG215" i="4"/>
  <c r="BF215" i="4"/>
  <c r="T215" i="4"/>
  <c r="R215" i="4"/>
  <c r="P215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203" i="4"/>
  <c r="BH203" i="4"/>
  <c r="BG203" i="4"/>
  <c r="BF203" i="4"/>
  <c r="T203" i="4"/>
  <c r="R203" i="4"/>
  <c r="P203" i="4"/>
  <c r="BI199" i="4"/>
  <c r="BH199" i="4"/>
  <c r="BG199" i="4"/>
  <c r="BF199" i="4"/>
  <c r="T199" i="4"/>
  <c r="R199" i="4"/>
  <c r="P199" i="4"/>
  <c r="BI196" i="4"/>
  <c r="BH196" i="4"/>
  <c r="BG196" i="4"/>
  <c r="BF196" i="4"/>
  <c r="T196" i="4"/>
  <c r="R196" i="4"/>
  <c r="P196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R189" i="4"/>
  <c r="P189" i="4"/>
  <c r="BI186" i="4"/>
  <c r="BH186" i="4"/>
  <c r="BG186" i="4"/>
  <c r="BF186" i="4"/>
  <c r="T186" i="4"/>
  <c r="R186" i="4"/>
  <c r="P186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6" i="4"/>
  <c r="BH126" i="4"/>
  <c r="BG126" i="4"/>
  <c r="BF126" i="4"/>
  <c r="T126" i="4"/>
  <c r="R126" i="4"/>
  <c r="P126" i="4"/>
  <c r="J119" i="4"/>
  <c r="F119" i="4"/>
  <c r="F117" i="4"/>
  <c r="E115" i="4"/>
  <c r="J91" i="4"/>
  <c r="F91" i="4"/>
  <c r="F89" i="4"/>
  <c r="E87" i="4"/>
  <c r="J24" i="4"/>
  <c r="E24" i="4"/>
  <c r="J92" i="4" s="1"/>
  <c r="J23" i="4"/>
  <c r="J18" i="4"/>
  <c r="E18" i="4"/>
  <c r="F120" i="4"/>
  <c r="J17" i="4"/>
  <c r="J12" i="4"/>
  <c r="J89" i="4" s="1"/>
  <c r="E7" i="4"/>
  <c r="E85" i="4"/>
  <c r="J37" i="3"/>
  <c r="J36" i="3"/>
  <c r="AY96" i="1"/>
  <c r="J35" i="3"/>
  <c r="AX96" i="1" s="1"/>
  <c r="BI412" i="3"/>
  <c r="BH412" i="3"/>
  <c r="BG412" i="3"/>
  <c r="BF412" i="3"/>
  <c r="T412" i="3"/>
  <c r="T411" i="3"/>
  <c r="R412" i="3"/>
  <c r="R411" i="3" s="1"/>
  <c r="P412" i="3"/>
  <c r="P411" i="3"/>
  <c r="BI408" i="3"/>
  <c r="BH408" i="3"/>
  <c r="BG408" i="3"/>
  <c r="BF408" i="3"/>
  <c r="T408" i="3"/>
  <c r="R408" i="3"/>
  <c r="P408" i="3"/>
  <c r="BI403" i="3"/>
  <c r="BH403" i="3"/>
  <c r="BG403" i="3"/>
  <c r="BF403" i="3"/>
  <c r="T403" i="3"/>
  <c r="R403" i="3"/>
  <c r="P403" i="3"/>
  <c r="BI399" i="3"/>
  <c r="BH399" i="3"/>
  <c r="BG399" i="3"/>
  <c r="BF399" i="3"/>
  <c r="T399" i="3"/>
  <c r="R399" i="3"/>
  <c r="P399" i="3"/>
  <c r="BI396" i="3"/>
  <c r="BH396" i="3"/>
  <c r="BG396" i="3"/>
  <c r="BF396" i="3"/>
  <c r="T396" i="3"/>
  <c r="R396" i="3"/>
  <c r="P396" i="3"/>
  <c r="BI392" i="3"/>
  <c r="BH392" i="3"/>
  <c r="BG392" i="3"/>
  <c r="BF392" i="3"/>
  <c r="T392" i="3"/>
  <c r="R392" i="3"/>
  <c r="P392" i="3"/>
  <c r="BI389" i="3"/>
  <c r="BH389" i="3"/>
  <c r="BG389" i="3"/>
  <c r="BF389" i="3"/>
  <c r="T389" i="3"/>
  <c r="R389" i="3"/>
  <c r="P389" i="3"/>
  <c r="BI383" i="3"/>
  <c r="BH383" i="3"/>
  <c r="BG383" i="3"/>
  <c r="BF383" i="3"/>
  <c r="T383" i="3"/>
  <c r="R383" i="3"/>
  <c r="P383" i="3"/>
  <c r="BI377" i="3"/>
  <c r="BH377" i="3"/>
  <c r="BG377" i="3"/>
  <c r="BF377" i="3"/>
  <c r="T377" i="3"/>
  <c r="R377" i="3"/>
  <c r="P377" i="3"/>
  <c r="BI370" i="3"/>
  <c r="BH370" i="3"/>
  <c r="BG370" i="3"/>
  <c r="BF370" i="3"/>
  <c r="T370" i="3"/>
  <c r="R370" i="3"/>
  <c r="P370" i="3"/>
  <c r="BI362" i="3"/>
  <c r="BH362" i="3"/>
  <c r="BG362" i="3"/>
  <c r="BF362" i="3"/>
  <c r="T362" i="3"/>
  <c r="R362" i="3"/>
  <c r="P362" i="3"/>
  <c r="BI358" i="3"/>
  <c r="BH358" i="3"/>
  <c r="BG358" i="3"/>
  <c r="BF358" i="3"/>
  <c r="T358" i="3"/>
  <c r="R358" i="3"/>
  <c r="P358" i="3"/>
  <c r="BI354" i="3"/>
  <c r="BH354" i="3"/>
  <c r="BG354" i="3"/>
  <c r="BF354" i="3"/>
  <c r="T354" i="3"/>
  <c r="R354" i="3"/>
  <c r="P354" i="3"/>
  <c r="BI349" i="3"/>
  <c r="BH349" i="3"/>
  <c r="BG349" i="3"/>
  <c r="BF349" i="3"/>
  <c r="T349" i="3"/>
  <c r="R349" i="3"/>
  <c r="P349" i="3"/>
  <c r="BI346" i="3"/>
  <c r="BH346" i="3"/>
  <c r="BG346" i="3"/>
  <c r="BF346" i="3"/>
  <c r="T346" i="3"/>
  <c r="R346" i="3"/>
  <c r="P346" i="3"/>
  <c r="BI344" i="3"/>
  <c r="BH344" i="3"/>
  <c r="BG344" i="3"/>
  <c r="BF344" i="3"/>
  <c r="T344" i="3"/>
  <c r="R344" i="3"/>
  <c r="P344" i="3"/>
  <c r="BI342" i="3"/>
  <c r="BH342" i="3"/>
  <c r="BG342" i="3"/>
  <c r="BF342" i="3"/>
  <c r="T342" i="3"/>
  <c r="R342" i="3"/>
  <c r="P342" i="3"/>
  <c r="BI340" i="3"/>
  <c r="BH340" i="3"/>
  <c r="BG340" i="3"/>
  <c r="BF340" i="3"/>
  <c r="T340" i="3"/>
  <c r="R340" i="3"/>
  <c r="P340" i="3"/>
  <c r="BI336" i="3"/>
  <c r="BH336" i="3"/>
  <c r="BG336" i="3"/>
  <c r="BF336" i="3"/>
  <c r="T336" i="3"/>
  <c r="R336" i="3"/>
  <c r="P336" i="3"/>
  <c r="BI333" i="3"/>
  <c r="BH333" i="3"/>
  <c r="BG333" i="3"/>
  <c r="BF333" i="3"/>
  <c r="T333" i="3"/>
  <c r="R333" i="3"/>
  <c r="P333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2" i="3"/>
  <c r="BH312" i="3"/>
  <c r="BG312" i="3"/>
  <c r="BF312" i="3"/>
  <c r="T312" i="3"/>
  <c r="R312" i="3"/>
  <c r="P312" i="3"/>
  <c r="BI309" i="3"/>
  <c r="BH309" i="3"/>
  <c r="BG309" i="3"/>
  <c r="BF309" i="3"/>
  <c r="T309" i="3"/>
  <c r="R309" i="3"/>
  <c r="P309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300" i="3"/>
  <c r="BH300" i="3"/>
  <c r="BG300" i="3"/>
  <c r="BF300" i="3"/>
  <c r="T300" i="3"/>
  <c r="R300" i="3"/>
  <c r="P300" i="3"/>
  <c r="BI297" i="3"/>
  <c r="BH297" i="3"/>
  <c r="BG297" i="3"/>
  <c r="BF297" i="3"/>
  <c r="T297" i="3"/>
  <c r="R297" i="3"/>
  <c r="P297" i="3"/>
  <c r="BI293" i="3"/>
  <c r="BH293" i="3"/>
  <c r="BG293" i="3"/>
  <c r="BF293" i="3"/>
  <c r="T293" i="3"/>
  <c r="R293" i="3"/>
  <c r="P293" i="3"/>
  <c r="BI290" i="3"/>
  <c r="BH290" i="3"/>
  <c r="BG290" i="3"/>
  <c r="BF290" i="3"/>
  <c r="T290" i="3"/>
  <c r="R290" i="3"/>
  <c r="P290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79" i="3"/>
  <c r="BH279" i="3"/>
  <c r="BG279" i="3"/>
  <c r="BF279" i="3"/>
  <c r="T279" i="3"/>
  <c r="R279" i="3"/>
  <c r="P279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5" i="3"/>
  <c r="BH265" i="3"/>
  <c r="BG265" i="3"/>
  <c r="BF265" i="3"/>
  <c r="T265" i="3"/>
  <c r="R265" i="3"/>
  <c r="P265" i="3"/>
  <c r="BI262" i="3"/>
  <c r="BH262" i="3"/>
  <c r="BG262" i="3"/>
  <c r="BF262" i="3"/>
  <c r="T262" i="3"/>
  <c r="R262" i="3"/>
  <c r="P262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1" i="3"/>
  <c r="BH251" i="3"/>
  <c r="BG251" i="3"/>
  <c r="BF251" i="3"/>
  <c r="T251" i="3"/>
  <c r="R251" i="3"/>
  <c r="P251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5" i="3"/>
  <c r="BH225" i="3"/>
  <c r="BG225" i="3"/>
  <c r="BF225" i="3"/>
  <c r="T225" i="3"/>
  <c r="R225" i="3"/>
  <c r="P225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6" i="3"/>
  <c r="BH126" i="3"/>
  <c r="BG126" i="3"/>
  <c r="BF126" i="3"/>
  <c r="T126" i="3"/>
  <c r="R126" i="3"/>
  <c r="P126" i="3"/>
  <c r="J119" i="3"/>
  <c r="F119" i="3"/>
  <c r="F117" i="3"/>
  <c r="E115" i="3"/>
  <c r="J91" i="3"/>
  <c r="F91" i="3"/>
  <c r="F89" i="3"/>
  <c r="E87" i="3"/>
  <c r="J24" i="3"/>
  <c r="E24" i="3"/>
  <c r="J92" i="3" s="1"/>
  <c r="J23" i="3"/>
  <c r="J18" i="3"/>
  <c r="E18" i="3"/>
  <c r="F120" i="3"/>
  <c r="J17" i="3"/>
  <c r="J12" i="3"/>
  <c r="J117" i="3"/>
  <c r="E7" i="3"/>
  <c r="E85" i="3"/>
  <c r="J37" i="2"/>
  <c r="J36" i="2"/>
  <c r="AY95" i="1"/>
  <c r="J35" i="2"/>
  <c r="AX95" i="1" s="1"/>
  <c r="BI154" i="2"/>
  <c r="BH154" i="2"/>
  <c r="BG154" i="2"/>
  <c r="BF154" i="2"/>
  <c r="T154" i="2"/>
  <c r="T153" i="2"/>
  <c r="R154" i="2"/>
  <c r="R153" i="2" s="1"/>
  <c r="P154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J114" i="2"/>
  <c r="F114" i="2"/>
  <c r="F112" i="2"/>
  <c r="E110" i="2"/>
  <c r="J91" i="2"/>
  <c r="F91" i="2"/>
  <c r="F89" i="2"/>
  <c r="E87" i="2"/>
  <c r="J24" i="2"/>
  <c r="E24" i="2"/>
  <c r="J92" i="2" s="1"/>
  <c r="J23" i="2"/>
  <c r="J18" i="2"/>
  <c r="E18" i="2"/>
  <c r="F115" i="2"/>
  <c r="J17" i="2"/>
  <c r="J12" i="2"/>
  <c r="J112" i="2"/>
  <c r="E7" i="2"/>
  <c r="E85" i="2"/>
  <c r="L90" i="1"/>
  <c r="AM90" i="1"/>
  <c r="AM89" i="1"/>
  <c r="L89" i="1"/>
  <c r="AM87" i="1"/>
  <c r="L87" i="1"/>
  <c r="L85" i="1"/>
  <c r="L84" i="1"/>
  <c r="J150" i="2"/>
  <c r="J139" i="2"/>
  <c r="BK120" i="2"/>
  <c r="J143" i="2"/>
  <c r="J126" i="2"/>
  <c r="BK383" i="3"/>
  <c r="J282" i="3"/>
  <c r="J209" i="3"/>
  <c r="BK403" i="3"/>
  <c r="J297" i="3"/>
  <c r="BK178" i="3"/>
  <c r="J133" i="3"/>
  <c r="BK257" i="3"/>
  <c r="BK181" i="3"/>
  <c r="J349" i="3"/>
  <c r="BK303" i="3"/>
  <c r="BK212" i="3"/>
  <c r="J408" i="3"/>
  <c r="BK362" i="3"/>
  <c r="BK282" i="3"/>
  <c r="J189" i="3"/>
  <c r="J206" i="4"/>
  <c r="J376" i="4"/>
  <c r="J312" i="4"/>
  <c r="BK235" i="4"/>
  <c r="BK393" i="4"/>
  <c r="BK247" i="4"/>
  <c r="BK145" i="4"/>
  <c r="J221" i="4"/>
  <c r="BK175" i="4"/>
  <c r="BK357" i="4"/>
  <c r="J274" i="4"/>
  <c r="BK186" i="4"/>
  <c r="J369" i="4"/>
  <c r="J282" i="4"/>
  <c r="J251" i="4"/>
  <c r="J181" i="4"/>
  <c r="BK379" i="5"/>
  <c r="BK279" i="5"/>
  <c r="J192" i="5"/>
  <c r="BK141" i="5"/>
  <c r="J301" i="5"/>
  <c r="J174" i="5"/>
  <c r="BK360" i="5"/>
  <c r="BK257" i="5"/>
  <c r="J207" i="5"/>
  <c r="J360" i="5"/>
  <c r="J276" i="5"/>
  <c r="BK144" i="5"/>
  <c r="J308" i="5"/>
  <c r="J251" i="5"/>
  <c r="J214" i="5"/>
  <c r="J163" i="5"/>
  <c r="BK132" i="5"/>
  <c r="J292" i="5"/>
  <c r="J199" i="5"/>
  <c r="BK340" i="6"/>
  <c r="BK240" i="6"/>
  <c r="BK185" i="6"/>
  <c r="J367" i="6"/>
  <c r="BK320" i="6"/>
  <c r="J251" i="6"/>
  <c r="BK171" i="6"/>
  <c r="BK323" i="6"/>
  <c r="J240" i="6"/>
  <c r="BK138" i="6"/>
  <c r="J314" i="6"/>
  <c r="J214" i="6"/>
  <c r="J376" i="6"/>
  <c r="J257" i="6"/>
  <c r="BK280" i="6"/>
  <c r="BK211" i="6"/>
  <c r="BK125" i="6"/>
  <c r="J261" i="6"/>
  <c r="BK144" i="6"/>
  <c r="BK145" i="7"/>
  <c r="BK136" i="7"/>
  <c r="J133" i="7"/>
  <c r="BK125" i="7"/>
  <c r="J129" i="8"/>
  <c r="BK134" i="8"/>
  <c r="BK124" i="8"/>
  <c r="J139" i="8"/>
  <c r="BK137" i="2"/>
  <c r="J145" i="2"/>
  <c r="BK154" i="2"/>
  <c r="J132" i="2"/>
  <c r="BK132" i="2"/>
  <c r="BK408" i="3"/>
  <c r="BK336" i="3"/>
  <c r="J255" i="3"/>
  <c r="J192" i="3"/>
  <c r="J362" i="3"/>
  <c r="BK279" i="3"/>
  <c r="J199" i="3"/>
  <c r="BK309" i="3"/>
  <c r="J232" i="3"/>
  <c r="BK358" i="3"/>
  <c r="J293" i="3"/>
  <c r="J203" i="3"/>
  <c r="BK392" i="3"/>
  <c r="BK262" i="3"/>
  <c r="J196" i="3"/>
  <c r="BK412" i="3"/>
  <c r="J346" i="3"/>
  <c r="J300" i="3"/>
  <c r="J215" i="3"/>
  <c r="BK139" i="3"/>
  <c r="BK255" i="3"/>
  <c r="BK158" i="3"/>
  <c r="BK376" i="4"/>
  <c r="BK303" i="4"/>
  <c r="BK218" i="4"/>
  <c r="BK405" i="4"/>
  <c r="BK293" i="4"/>
  <c r="BK189" i="4"/>
  <c r="J361" i="4"/>
  <c r="J238" i="4"/>
  <c r="BK349" i="4"/>
  <c r="BK241" i="4"/>
  <c r="BK151" i="4"/>
  <c r="BK317" i="4"/>
  <c r="J212" i="4"/>
  <c r="BK158" i="4"/>
  <c r="BK346" i="4"/>
  <c r="BK275" i="4"/>
  <c r="BK168" i="4"/>
  <c r="BK361" i="4"/>
  <c r="J275" i="4"/>
  <c r="J196" i="4"/>
  <c r="J330" i="5"/>
  <c r="J270" i="5"/>
  <c r="BK204" i="5"/>
  <c r="J370" i="5"/>
  <c r="J273" i="5"/>
  <c r="J170" i="5"/>
  <c r="BK343" i="5"/>
  <c r="BK263" i="5"/>
  <c r="BK192" i="5"/>
  <c r="J350" i="5"/>
  <c r="J236" i="5"/>
  <c r="J328" i="5"/>
  <c r="BK273" i="5"/>
  <c r="BK224" i="5"/>
  <c r="J182" i="5"/>
  <c r="BK135" i="5"/>
  <c r="BK276" i="5"/>
  <c r="J167" i="5"/>
  <c r="J361" i="6"/>
  <c r="J244" i="6"/>
  <c r="BK199" i="6"/>
  <c r="BK350" i="6"/>
  <c r="J310" i="6"/>
  <c r="BK228" i="6"/>
  <c r="BK332" i="6"/>
  <c r="J274" i="6"/>
  <c r="J132" i="6"/>
  <c r="J323" i="6"/>
  <c r="BK254" i="6"/>
  <c r="J151" i="6"/>
  <c r="BK277" i="6"/>
  <c r="BK147" i="6"/>
  <c r="J228" i="6"/>
  <c r="BK161" i="6"/>
  <c r="BK202" i="6"/>
  <c r="BK174" i="6"/>
  <c r="BK161" i="7"/>
  <c r="J165" i="7"/>
  <c r="J125" i="7"/>
  <c r="BK140" i="7"/>
  <c r="BK139" i="8"/>
  <c r="J140" i="8"/>
  <c r="J126" i="8"/>
  <c r="BK128" i="8"/>
  <c r="J127" i="8"/>
  <c r="BK151" i="2"/>
  <c r="BK130" i="2"/>
  <c r="J137" i="2"/>
  <c r="BK122" i="2"/>
  <c r="J124" i="2"/>
  <c r="BK354" i="3"/>
  <c r="BK293" i="3"/>
  <c r="BK218" i="3"/>
  <c r="J181" i="3"/>
  <c r="BK306" i="3"/>
  <c r="J218" i="3"/>
  <c r="J139" i="3"/>
  <c r="BK215" i="3"/>
  <c r="BK126" i="3"/>
  <c r="BK317" i="3"/>
  <c r="BK235" i="3"/>
  <c r="BK148" i="3"/>
  <c r="BK399" i="3"/>
  <c r="BK327" i="3"/>
  <c r="BK175" i="3"/>
  <c r="J392" i="3"/>
  <c r="J309" i="3"/>
  <c r="BK225" i="3"/>
  <c r="J162" i="3"/>
  <c r="J279" i="3"/>
  <c r="BK145" i="3"/>
  <c r="BK344" i="4"/>
  <c r="J279" i="4"/>
  <c r="BK209" i="4"/>
  <c r="J344" i="4"/>
  <c r="J265" i="4"/>
  <c r="BK165" i="4"/>
  <c r="BK333" i="4"/>
  <c r="BK321" i="4"/>
  <c r="BK262" i="4"/>
  <c r="J136" i="4"/>
  <c r="BK244" i="4"/>
  <c r="J172" i="4"/>
  <c r="BK389" i="4"/>
  <c r="BK254" i="4"/>
  <c r="BK178" i="4"/>
  <c r="BK386" i="4"/>
  <c r="J316" i="4"/>
  <c r="BK265" i="4"/>
  <c r="J133" i="4"/>
  <c r="J321" i="4"/>
  <c r="J235" i="4"/>
  <c r="BK300" i="4"/>
  <c r="BK292" i="5"/>
  <c r="J217" i="5"/>
  <c r="J160" i="5"/>
  <c r="BK330" i="5"/>
  <c r="J257" i="5"/>
  <c r="BK128" i="5"/>
  <c r="J314" i="5"/>
  <c r="J289" i="5"/>
  <c r="J196" i="5"/>
  <c r="J364" i="5"/>
  <c r="BK286" i="5"/>
  <c r="BK153" i="5"/>
  <c r="BK326" i="5"/>
  <c r="BK230" i="5"/>
  <c r="BK199" i="5"/>
  <c r="J144" i="5"/>
  <c r="BK367" i="5"/>
  <c r="BK239" i="5"/>
  <c r="J372" i="6"/>
  <c r="J258" i="6"/>
  <c r="J202" i="6"/>
  <c r="BK141" i="6"/>
  <c r="J327" i="6"/>
  <c r="J291" i="6"/>
  <c r="J174" i="6"/>
  <c r="J354" i="6"/>
  <c r="BK258" i="6"/>
  <c r="J144" i="6"/>
  <c r="J318" i="6"/>
  <c r="J264" i="6"/>
  <c r="J188" i="6"/>
  <c r="BK301" i="6"/>
  <c r="J199" i="6"/>
  <c r="BK290" i="6"/>
  <c r="J192" i="6"/>
  <c r="J280" i="6"/>
  <c r="BK168" i="6"/>
  <c r="BK192" i="6"/>
  <c r="J174" i="7"/>
  <c r="J181" i="7"/>
  <c r="J150" i="7"/>
  <c r="J145" i="7"/>
  <c r="BK142" i="8"/>
  <c r="BK143" i="8"/>
  <c r="BK129" i="8"/>
  <c r="BK130" i="8"/>
  <c r="J132" i="8"/>
  <c r="BK134" i="2"/>
  <c r="BK136" i="2"/>
  <c r="J141" i="2"/>
  <c r="BK141" i="2"/>
  <c r="BK389" i="3"/>
  <c r="BK312" i="3"/>
  <c r="BK238" i="3"/>
  <c r="J148" i="3"/>
  <c r="BK324" i="3"/>
  <c r="J254" i="3"/>
  <c r="J155" i="3"/>
  <c r="J275" i="3"/>
  <c r="BK206" i="3"/>
  <c r="BK344" i="3"/>
  <c r="BK251" i="3"/>
  <c r="BK162" i="3"/>
  <c r="J377" i="3"/>
  <c r="BK285" i="3"/>
  <c r="BK142" i="3"/>
  <c r="J383" i="3"/>
  <c r="BK342" i="3"/>
  <c r="BK297" i="3"/>
  <c r="BK203" i="3"/>
  <c r="J344" i="3"/>
  <c r="BK209" i="3"/>
  <c r="J409" i="4"/>
  <c r="J336" i="4"/>
  <c r="BK251" i="4"/>
  <c r="BK215" i="4"/>
  <c r="J396" i="4"/>
  <c r="BK271" i="4"/>
  <c r="BK181" i="4"/>
  <c r="J393" i="4"/>
  <c r="J297" i="4"/>
  <c r="J155" i="4"/>
  <c r="BK316" i="4"/>
  <c r="J232" i="4"/>
  <c r="J162" i="4"/>
  <c r="J333" i="4"/>
  <c r="J247" i="4"/>
  <c r="BK148" i="4"/>
  <c r="J324" i="4"/>
  <c r="BK285" i="4"/>
  <c r="J175" i="4"/>
  <c r="BK330" i="4"/>
  <c r="J268" i="4"/>
  <c r="BK130" i="4"/>
  <c r="J311" i="5"/>
  <c r="J233" i="5"/>
  <c r="BK174" i="5"/>
  <c r="J353" i="5"/>
  <c r="J286" i="5"/>
  <c r="BK163" i="5"/>
  <c r="J357" i="5"/>
  <c r="BK301" i="5"/>
  <c r="J230" i="5"/>
  <c r="J186" i="5"/>
  <c r="BK335" i="5"/>
  <c r="BK254" i="5"/>
  <c r="BK125" i="5"/>
  <c r="J260" i="5"/>
  <c r="BK221" i="5"/>
  <c r="BK173" i="5"/>
  <c r="J128" i="5"/>
  <c r="BK266" i="5"/>
  <c r="BK178" i="5"/>
  <c r="BK316" i="6"/>
  <c r="BK234" i="6"/>
  <c r="J164" i="6"/>
  <c r="J364" i="6"/>
  <c r="J316" i="6"/>
  <c r="J286" i="6"/>
  <c r="BK376" i="6"/>
  <c r="J298" i="6"/>
  <c r="J177" i="6"/>
  <c r="J350" i="6"/>
  <c r="BK286" i="6"/>
  <c r="J211" i="6"/>
  <c r="BK367" i="6"/>
  <c r="BK205" i="6"/>
  <c r="BK135" i="6"/>
  <c r="BK257" i="6"/>
  <c r="BK295" i="6"/>
  <c r="J277" i="6"/>
  <c r="J125" i="6"/>
  <c r="J136" i="7"/>
  <c r="BK133" i="7"/>
  <c r="BK165" i="7"/>
  <c r="J143" i="8"/>
  <c r="J128" i="8"/>
  <c r="J130" i="8"/>
  <c r="J131" i="8"/>
  <c r="J141" i="8"/>
  <c r="J124" i="8"/>
  <c r="BK124" i="2"/>
  <c r="BK126" i="2"/>
  <c r="BK146" i="2"/>
  <c r="J136" i="2"/>
  <c r="J134" i="2"/>
  <c r="J396" i="3"/>
  <c r="BK340" i="3"/>
  <c r="J265" i="3"/>
  <c r="BK155" i="3"/>
  <c r="J321" i="3"/>
  <c r="J251" i="3"/>
  <c r="J151" i="3"/>
  <c r="J274" i="3"/>
  <c r="J186" i="3"/>
  <c r="J312" i="3"/>
  <c r="BK232" i="3"/>
  <c r="BK133" i="3"/>
  <c r="J389" i="3"/>
  <c r="J271" i="3"/>
  <c r="J172" i="3"/>
  <c r="J399" i="3"/>
  <c r="J306" i="3"/>
  <c r="BK221" i="3"/>
  <c r="J175" i="3"/>
  <c r="BK321" i="3"/>
  <c r="BK199" i="3"/>
  <c r="J400" i="4"/>
  <c r="BK324" i="4"/>
  <c r="J244" i="4"/>
  <c r="J178" i="4"/>
  <c r="BK369" i="4"/>
  <c r="BK282" i="4"/>
  <c r="J215" i="4"/>
  <c r="J151" i="4"/>
  <c r="J346" i="4"/>
  <c r="J255" i="4"/>
  <c r="J126" i="4"/>
  <c r="BK255" i="4"/>
  <c r="J209" i="4"/>
  <c r="BK133" i="4"/>
  <c r="J300" i="4"/>
  <c r="J186" i="4"/>
  <c r="BK396" i="4"/>
  <c r="J306" i="4"/>
  <c r="BK212" i="4"/>
  <c r="J386" i="4"/>
  <c r="J309" i="4"/>
  <c r="J199" i="4"/>
  <c r="J158" i="4"/>
  <c r="BK357" i="5"/>
  <c r="J296" i="5"/>
  <c r="J210" i="5"/>
  <c r="J150" i="5"/>
  <c r="J320" i="5"/>
  <c r="J254" i="5"/>
  <c r="BK370" i="5"/>
  <c r="BK350" i="5"/>
  <c r="BK295" i="5"/>
  <c r="J227" i="5"/>
  <c r="BK150" i="5"/>
  <c r="J326" i="5"/>
  <c r="J266" i="5"/>
  <c r="BK283" i="5"/>
  <c r="J204" i="5"/>
  <c r="J153" i="5"/>
  <c r="J317" i="5"/>
  <c r="BK182" i="5"/>
  <c r="BK147" i="5"/>
  <c r="J271" i="6"/>
  <c r="BK182" i="6"/>
  <c r="BK354" i="6"/>
  <c r="BK314" i="6"/>
  <c r="J267" i="6"/>
  <c r="J161" i="6"/>
  <c r="J304" i="6"/>
  <c r="J205" i="6"/>
  <c r="BK357" i="6"/>
  <c r="J307" i="6"/>
  <c r="J217" i="6"/>
  <c r="J141" i="6"/>
  <c r="BK231" i="6"/>
  <c r="BK283" i="6"/>
  <c r="J195" i="6"/>
  <c r="J182" i="6"/>
  <c r="J237" i="6"/>
  <c r="J140" i="7"/>
  <c r="J169" i="7"/>
  <c r="J161" i="7"/>
  <c r="BK174" i="7"/>
  <c r="J144" i="8"/>
  <c r="BK127" i="8"/>
  <c r="J138" i="8"/>
  <c r="J125" i="8"/>
  <c r="BK131" i="8"/>
  <c r="BK143" i="2"/>
  <c r="J122" i="2"/>
  <c r="J151" i="2"/>
  <c r="BK128" i="2"/>
  <c r="J412" i="3"/>
  <c r="J330" i="3"/>
  <c r="BK254" i="3"/>
  <c r="J142" i="3"/>
  <c r="BK271" i="3"/>
  <c r="BK192" i="3"/>
  <c r="BK300" i="3"/>
  <c r="J212" i="3"/>
  <c r="J354" i="3"/>
  <c r="J336" i="3"/>
  <c r="BK268" i="3"/>
  <c r="BK165" i="3"/>
  <c r="J403" i="3"/>
  <c r="BK290" i="3"/>
  <c r="J225" i="3"/>
  <c r="BK130" i="3"/>
  <c r="BK349" i="3"/>
  <c r="J317" i="3"/>
  <c r="J262" i="3"/>
  <c r="BK168" i="3"/>
  <c r="J340" i="3"/>
  <c r="BK244" i="3"/>
  <c r="J136" i="3"/>
  <c r="J340" i="4"/>
  <c r="BK225" i="4"/>
  <c r="BK139" i="4"/>
  <c r="J349" i="4"/>
  <c r="J262" i="4"/>
  <c r="J168" i="4"/>
  <c r="BK400" i="4"/>
  <c r="BK336" i="4"/>
  <c r="BK232" i="4"/>
  <c r="BK327" i="4"/>
  <c r="J225" i="4"/>
  <c r="J142" i="4"/>
  <c r="BK309" i="4"/>
  <c r="J203" i="4"/>
  <c r="BK136" i="4"/>
  <c r="J330" i="4"/>
  <c r="J271" i="4"/>
  <c r="J148" i="4"/>
  <c r="J353" i="4"/>
  <c r="BK279" i="4"/>
  <c r="J189" i="4"/>
  <c r="BK290" i="4"/>
  <c r="BK320" i="5"/>
  <c r="BK251" i="5"/>
  <c r="J138" i="5"/>
  <c r="BK308" i="5"/>
  <c r="BK233" i="5"/>
  <c r="BK160" i="5"/>
  <c r="J335" i="5"/>
  <c r="J279" i="5"/>
  <c r="BK214" i="5"/>
  <c r="J367" i="5"/>
  <c r="BK311" i="5"/>
  <c r="J173" i="5"/>
  <c r="J343" i="5"/>
  <c r="BK289" i="5"/>
  <c r="BK217" i="5"/>
  <c r="BK156" i="5"/>
  <c r="BK375" i="5"/>
  <c r="J243" i="5"/>
  <c r="J141" i="5"/>
  <c r="BK267" i="6"/>
  <c r="BK214" i="6"/>
  <c r="BK154" i="6"/>
  <c r="BK347" i="6"/>
  <c r="J301" i="6"/>
  <c r="BK208" i="6"/>
  <c r="J154" i="6"/>
  <c r="J283" i="6"/>
  <c r="BK158" i="6"/>
  <c r="J340" i="6"/>
  <c r="BK310" i="6"/>
  <c r="BK237" i="6"/>
  <c r="BK129" i="6"/>
  <c r="J248" i="6"/>
  <c r="BK291" i="6"/>
  <c r="BK217" i="6"/>
  <c r="J158" i="6"/>
  <c r="BK177" i="6"/>
  <c r="J254" i="6"/>
  <c r="BK164" i="6"/>
  <c r="BK150" i="7"/>
  <c r="BK155" i="7"/>
  <c r="J155" i="7"/>
  <c r="BK140" i="8"/>
  <c r="J123" i="8"/>
  <c r="BK144" i="8"/>
  <c r="J142" i="8"/>
  <c r="BK125" i="8"/>
  <c r="J130" i="2"/>
  <c r="J146" i="2"/>
  <c r="BK150" i="2"/>
  <c r="BK145" i="2"/>
  <c r="AS94" i="1"/>
  <c r="BK316" i="3"/>
  <c r="J244" i="3"/>
  <c r="BK172" i="3"/>
  <c r="J333" i="3"/>
  <c r="BK241" i="3"/>
  <c r="J165" i="3"/>
  <c r="J268" i="3"/>
  <c r="J158" i="3"/>
  <c r="J342" i="3"/>
  <c r="J290" i="3"/>
  <c r="BK196" i="3"/>
  <c r="BK396" i="3"/>
  <c r="J303" i="3"/>
  <c r="J241" i="3"/>
  <c r="J126" i="3"/>
  <c r="J358" i="3"/>
  <c r="BK330" i="3"/>
  <c r="BK265" i="3"/>
  <c r="BK186" i="3"/>
  <c r="BK151" i="3"/>
  <c r="J327" i="3"/>
  <c r="J238" i="3"/>
  <c r="J389" i="4"/>
  <c r="J317" i="4"/>
  <c r="J241" i="4"/>
  <c r="BK192" i="4"/>
  <c r="BK409" i="4"/>
  <c r="BK306" i="4"/>
  <c r="BK238" i="4"/>
  <c r="BK155" i="4"/>
  <c r="BK353" i="4"/>
  <c r="J285" i="4"/>
  <c r="BK142" i="4"/>
  <c r="BK257" i="4"/>
  <c r="BK203" i="4"/>
  <c r="J130" i="4"/>
  <c r="BK312" i="4"/>
  <c r="BK206" i="4"/>
  <c r="BK380" i="4"/>
  <c r="BK297" i="4"/>
  <c r="J192" i="4"/>
  <c r="J290" i="4"/>
  <c r="J257" i="4"/>
  <c r="J165" i="4"/>
  <c r="BK328" i="5"/>
  <c r="BK260" i="5"/>
  <c r="J178" i="5"/>
  <c r="J132" i="5"/>
  <c r="J295" i="5"/>
  <c r="BK210" i="5"/>
  <c r="BK364" i="5"/>
  <c r="J305" i="5"/>
  <c r="BK236" i="5"/>
  <c r="J375" i="5"/>
  <c r="BK300" i="5"/>
  <c r="BK243" i="5"/>
  <c r="BK353" i="5"/>
  <c r="J300" i="5"/>
  <c r="BK207" i="5"/>
  <c r="BK167" i="5"/>
  <c r="J379" i="5"/>
  <c r="J283" i="5"/>
  <c r="J224" i="5"/>
  <c r="BK304" i="6"/>
  <c r="J231" i="6"/>
  <c r="BK195" i="6"/>
  <c r="BK372" i="6"/>
  <c r="BK318" i="6"/>
  <c r="BK248" i="6"/>
  <c r="J129" i="6"/>
  <c r="BK251" i="6"/>
  <c r="BK364" i="6"/>
  <c r="BK327" i="6"/>
  <c r="J295" i="6"/>
  <c r="J208" i="6"/>
  <c r="J320" i="6"/>
  <c r="J138" i="6"/>
  <c r="BK274" i="6"/>
  <c r="BK188" i="6"/>
  <c r="J135" i="6"/>
  <c r="J147" i="6"/>
  <c r="J185" i="6"/>
  <c r="BK181" i="7"/>
  <c r="J177" i="7"/>
  <c r="BK130" i="7"/>
  <c r="J158" i="7"/>
  <c r="BK141" i="8"/>
  <c r="BK126" i="8"/>
  <c r="BK136" i="8"/>
  <c r="BK138" i="8"/>
  <c r="J136" i="8"/>
  <c r="BK123" i="8"/>
  <c r="J120" i="2"/>
  <c r="J148" i="2"/>
  <c r="J154" i="2"/>
  <c r="BK148" i="2"/>
  <c r="BK139" i="2"/>
  <c r="J128" i="2"/>
  <c r="BK377" i="3"/>
  <c r="BK275" i="3"/>
  <c r="J206" i="3"/>
  <c r="BK370" i="3"/>
  <c r="J247" i="3"/>
  <c r="J168" i="3"/>
  <c r="J285" i="3"/>
  <c r="J235" i="3"/>
  <c r="J145" i="3"/>
  <c r="J324" i="3"/>
  <c r="J221" i="3"/>
  <c r="J130" i="3"/>
  <c r="BK333" i="3"/>
  <c r="J257" i="3"/>
  <c r="BK136" i="3"/>
  <c r="J370" i="3"/>
  <c r="J316" i="3"/>
  <c r="BK247" i="3"/>
  <c r="J178" i="3"/>
  <c r="BK346" i="3"/>
  <c r="BK274" i="3"/>
  <c r="BK189" i="3"/>
  <c r="J357" i="4"/>
  <c r="BK268" i="4"/>
  <c r="BK126" i="4"/>
  <c r="BK340" i="4"/>
  <c r="BK221" i="4"/>
  <c r="BK162" i="4"/>
  <c r="BK342" i="4"/>
  <c r="BK172" i="4"/>
  <c r="J380" i="4"/>
  <c r="J254" i="4"/>
  <c r="BK196" i="4"/>
  <c r="J342" i="4"/>
  <c r="J293" i="4"/>
  <c r="BK199" i="4"/>
  <c r="J405" i="4"/>
  <c r="J303" i="4"/>
  <c r="J218" i="4"/>
  <c r="J145" i="4"/>
  <c r="J327" i="4"/>
  <c r="BK274" i="4"/>
  <c r="J139" i="4"/>
  <c r="BK324" i="5"/>
  <c r="BK186" i="5"/>
  <c r="J125" i="5"/>
  <c r="BK305" i="5"/>
  <c r="J221" i="5"/>
  <c r="BK138" i="5"/>
  <c r="BK317" i="5"/>
  <c r="J239" i="5"/>
  <c r="BK170" i="5"/>
  <c r="J324" i="5"/>
  <c r="BK270" i="5"/>
  <c r="J135" i="5"/>
  <c r="BK296" i="5"/>
  <c r="BK227" i="5"/>
  <c r="BK196" i="5"/>
  <c r="J147" i="5"/>
  <c r="BK314" i="5"/>
  <c r="J263" i="5"/>
  <c r="J156" i="5"/>
  <c r="J290" i="6"/>
  <c r="BK221" i="6"/>
  <c r="J357" i="6"/>
  <c r="BK307" i="6"/>
  <c r="J234" i="6"/>
  <c r="BK361" i="6"/>
  <c r="J221" i="6"/>
  <c r="BK151" i="6"/>
  <c r="J332" i="6"/>
  <c r="BK298" i="6"/>
  <c r="BK244" i="6"/>
  <c r="J347" i="6"/>
  <c r="J168" i="6"/>
  <c r="BK261" i="6"/>
  <c r="J171" i="6"/>
  <c r="BK271" i="6"/>
  <c r="BK264" i="6"/>
  <c r="BK132" i="6"/>
  <c r="BK169" i="7"/>
  <c r="BK158" i="7"/>
  <c r="BK177" i="7"/>
  <c r="J130" i="7"/>
  <c r="BK132" i="8"/>
  <c r="J133" i="8"/>
  <c r="BK133" i="8"/>
  <c r="J134" i="8"/>
  <c r="T256" i="3" l="1"/>
  <c r="P125" i="4"/>
  <c r="P195" i="4"/>
  <c r="P360" i="4"/>
  <c r="BK124" i="5"/>
  <c r="J124" i="5" s="1"/>
  <c r="J98" i="5" s="1"/>
  <c r="P269" i="5"/>
  <c r="BK191" i="6"/>
  <c r="J191" i="6" s="1"/>
  <c r="J99" i="6" s="1"/>
  <c r="BK331" i="6"/>
  <c r="J331" i="6" s="1"/>
  <c r="J101" i="6" s="1"/>
  <c r="R144" i="7"/>
  <c r="P119" i="2"/>
  <c r="P118" i="2" s="1"/>
  <c r="AU95" i="1" s="1"/>
  <c r="R256" i="3"/>
  <c r="T256" i="4"/>
  <c r="BK269" i="5"/>
  <c r="J269" i="5" s="1"/>
  <c r="J100" i="5" s="1"/>
  <c r="T124" i="6"/>
  <c r="T243" i="6"/>
  <c r="P129" i="7"/>
  <c r="R129" i="7"/>
  <c r="R123" i="7"/>
  <c r="R122" i="7"/>
  <c r="R164" i="7"/>
  <c r="R125" i="3"/>
  <c r="P195" i="3"/>
  <c r="BK250" i="3"/>
  <c r="J250" i="3" s="1"/>
  <c r="J100" i="3" s="1"/>
  <c r="R250" i="3"/>
  <c r="T361" i="3"/>
  <c r="R125" i="4"/>
  <c r="R195" i="4"/>
  <c r="BK250" i="4"/>
  <c r="J250" i="4"/>
  <c r="J100" i="4" s="1"/>
  <c r="R250" i="4"/>
  <c r="T360" i="4"/>
  <c r="R124" i="5"/>
  <c r="T213" i="5"/>
  <c r="T269" i="5"/>
  <c r="P334" i="5"/>
  <c r="R334" i="5"/>
  <c r="R124" i="6"/>
  <c r="T191" i="6"/>
  <c r="P331" i="6"/>
  <c r="BK129" i="7"/>
  <c r="J129" i="7" s="1"/>
  <c r="J99" i="7" s="1"/>
  <c r="T129" i="7"/>
  <c r="P164" i="7"/>
  <c r="BK122" i="8"/>
  <c r="BK119" i="2"/>
  <c r="J119" i="2" s="1"/>
  <c r="J97" i="2" s="1"/>
  <c r="T125" i="3"/>
  <c r="R195" i="3"/>
  <c r="P250" i="3"/>
  <c r="T250" i="3"/>
  <c r="P361" i="3"/>
  <c r="T125" i="4"/>
  <c r="T124" i="4" s="1"/>
  <c r="T123" i="4" s="1"/>
  <c r="T195" i="4"/>
  <c r="P250" i="4"/>
  <c r="T250" i="4"/>
  <c r="R360" i="4"/>
  <c r="P124" i="5"/>
  <c r="R213" i="5"/>
  <c r="R269" i="5"/>
  <c r="BK334" i="5"/>
  <c r="J334" i="5"/>
  <c r="J101" i="5"/>
  <c r="T334" i="5"/>
  <c r="P191" i="6"/>
  <c r="T331" i="6"/>
  <c r="T164" i="7"/>
  <c r="BK125" i="3"/>
  <c r="BK195" i="3"/>
  <c r="J195" i="3"/>
  <c r="J99" i="3"/>
  <c r="BK361" i="3"/>
  <c r="J361" i="3" s="1"/>
  <c r="J102" i="3" s="1"/>
  <c r="BK256" i="4"/>
  <c r="J256" i="4" s="1"/>
  <c r="J101" i="4" s="1"/>
  <c r="BK213" i="5"/>
  <c r="J213" i="5"/>
  <c r="J99" i="5" s="1"/>
  <c r="BK243" i="6"/>
  <c r="J243" i="6"/>
  <c r="J100" i="6"/>
  <c r="T144" i="7"/>
  <c r="T123" i="7" s="1"/>
  <c r="T122" i="7" s="1"/>
  <c r="T122" i="8"/>
  <c r="R119" i="2"/>
  <c r="R118" i="2"/>
  <c r="BK256" i="3"/>
  <c r="J256" i="3" s="1"/>
  <c r="J101" i="3" s="1"/>
  <c r="P256" i="4"/>
  <c r="P124" i="6"/>
  <c r="R243" i="6"/>
  <c r="BK144" i="7"/>
  <c r="J144" i="7"/>
  <c r="J100" i="7" s="1"/>
  <c r="R122" i="8"/>
  <c r="T119" i="2"/>
  <c r="T118" i="2"/>
  <c r="P125" i="3"/>
  <c r="T195" i="3"/>
  <c r="R361" i="3"/>
  <c r="R256" i="4"/>
  <c r="P213" i="5"/>
  <c r="BK124" i="6"/>
  <c r="J124" i="6"/>
  <c r="J98" i="6"/>
  <c r="P243" i="6"/>
  <c r="BK164" i="7"/>
  <c r="J164" i="7" s="1"/>
  <c r="J101" i="7" s="1"/>
  <c r="BK137" i="8"/>
  <c r="J137" i="8" s="1"/>
  <c r="J100" i="8" s="1"/>
  <c r="P256" i="3"/>
  <c r="BK125" i="4"/>
  <c r="J125" i="4" s="1"/>
  <c r="J98" i="4" s="1"/>
  <c r="BK195" i="4"/>
  <c r="J195" i="4" s="1"/>
  <c r="J99" i="4" s="1"/>
  <c r="BK360" i="4"/>
  <c r="J360" i="4"/>
  <c r="J102" i="4" s="1"/>
  <c r="T124" i="5"/>
  <c r="T123" i="5" s="1"/>
  <c r="T122" i="5" s="1"/>
  <c r="R191" i="6"/>
  <c r="R331" i="6"/>
  <c r="P144" i="7"/>
  <c r="P123" i="7" s="1"/>
  <c r="P122" i="7" s="1"/>
  <c r="AU100" i="1" s="1"/>
  <c r="P122" i="8"/>
  <c r="P121" i="8" s="1"/>
  <c r="P120" i="8" s="1"/>
  <c r="AU101" i="1" s="1"/>
  <c r="P137" i="8"/>
  <c r="R137" i="8"/>
  <c r="T137" i="8"/>
  <c r="BK375" i="6"/>
  <c r="J375" i="6"/>
  <c r="J102" i="6" s="1"/>
  <c r="BK411" i="3"/>
  <c r="J411" i="3" s="1"/>
  <c r="J103" i="3" s="1"/>
  <c r="BK408" i="4"/>
  <c r="J408" i="4" s="1"/>
  <c r="J103" i="4" s="1"/>
  <c r="BK378" i="5"/>
  <c r="J378" i="5" s="1"/>
  <c r="J102" i="5" s="1"/>
  <c r="BK135" i="8"/>
  <c r="J135" i="8"/>
  <c r="J99" i="8" s="1"/>
  <c r="BK180" i="7"/>
  <c r="J180" i="7"/>
  <c r="J102" i="7"/>
  <c r="BK153" i="2"/>
  <c r="J153" i="2" s="1"/>
  <c r="J98" i="2" s="1"/>
  <c r="BK124" i="7"/>
  <c r="J124" i="7" s="1"/>
  <c r="J98" i="7" s="1"/>
  <c r="J117" i="8"/>
  <c r="BE128" i="8"/>
  <c r="BE132" i="8"/>
  <c r="BE136" i="8"/>
  <c r="BE143" i="8"/>
  <c r="F92" i="8"/>
  <c r="BE123" i="8"/>
  <c r="BE125" i="8"/>
  <c r="BE126" i="8"/>
  <c r="BE127" i="8"/>
  <c r="BE130" i="8"/>
  <c r="BE142" i="8"/>
  <c r="E85" i="8"/>
  <c r="J91" i="8"/>
  <c r="BE131" i="8"/>
  <c r="BE138" i="8"/>
  <c r="BE139" i="8"/>
  <c r="BE140" i="8"/>
  <c r="BE141" i="8"/>
  <c r="BE144" i="8"/>
  <c r="J89" i="8"/>
  <c r="BE124" i="8"/>
  <c r="BE129" i="8"/>
  <c r="BE133" i="8"/>
  <c r="BE134" i="8"/>
  <c r="BK123" i="6"/>
  <c r="BK122" i="6" s="1"/>
  <c r="J122" i="6" s="1"/>
  <c r="J30" i="6" s="1"/>
  <c r="E85" i="7"/>
  <c r="F92" i="7"/>
  <c r="J119" i="7"/>
  <c r="BE136" i="7"/>
  <c r="BE150" i="7"/>
  <c r="BE155" i="7"/>
  <c r="BE161" i="7"/>
  <c r="BE169" i="7"/>
  <c r="BE125" i="7"/>
  <c r="BE140" i="7"/>
  <c r="BE145" i="7"/>
  <c r="BE158" i="7"/>
  <c r="BE174" i="7"/>
  <c r="BE177" i="7"/>
  <c r="BE181" i="7"/>
  <c r="J89" i="7"/>
  <c r="BE130" i="7"/>
  <c r="BE133" i="7"/>
  <c r="BE165" i="7"/>
  <c r="J92" i="6"/>
  <c r="J116" i="6"/>
  <c r="BE129" i="6"/>
  <c r="BE168" i="6"/>
  <c r="BE248" i="6"/>
  <c r="BE138" i="6"/>
  <c r="BE158" i="6"/>
  <c r="BE251" i="6"/>
  <c r="BE258" i="6"/>
  <c r="F92" i="6"/>
  <c r="E112" i="6"/>
  <c r="BE125" i="6"/>
  <c r="BE141" i="6"/>
  <c r="BE144" i="6"/>
  <c r="BE151" i="6"/>
  <c r="BE164" i="6"/>
  <c r="BE202" i="6"/>
  <c r="BE205" i="6"/>
  <c r="BE237" i="6"/>
  <c r="BE267" i="6"/>
  <c r="BE271" i="6"/>
  <c r="BE286" i="6"/>
  <c r="BE185" i="6"/>
  <c r="BE188" i="6"/>
  <c r="BE192" i="6"/>
  <c r="BE211" i="6"/>
  <c r="BE264" i="6"/>
  <c r="BE298" i="6"/>
  <c r="BE357" i="6"/>
  <c r="BE364" i="6"/>
  <c r="BE372" i="6"/>
  <c r="BE132" i="6"/>
  <c r="BE135" i="6"/>
  <c r="BE154" i="6"/>
  <c r="BE161" i="6"/>
  <c r="BE174" i="6"/>
  <c r="BE177" i="6"/>
  <c r="BE182" i="6"/>
  <c r="BE195" i="6"/>
  <c r="BE221" i="6"/>
  <c r="BE291" i="6"/>
  <c r="BE304" i="6"/>
  <c r="BE340" i="6"/>
  <c r="BE347" i="6"/>
  <c r="BE350" i="6"/>
  <c r="BE354" i="6"/>
  <c r="BE367" i="6"/>
  <c r="BE171" i="6"/>
  <c r="BE199" i="6"/>
  <c r="BE208" i="6"/>
  <c r="BE228" i="6"/>
  <c r="BE231" i="6"/>
  <c r="BE234" i="6"/>
  <c r="BE244" i="6"/>
  <c r="BE261" i="6"/>
  <c r="BE290" i="6"/>
  <c r="BE301" i="6"/>
  <c r="BE307" i="6"/>
  <c r="BE310" i="6"/>
  <c r="BE314" i="6"/>
  <c r="BE316" i="6"/>
  <c r="BE318" i="6"/>
  <c r="BE147" i="6"/>
  <c r="BE214" i="6"/>
  <c r="BE217" i="6"/>
  <c r="BE240" i="6"/>
  <c r="BE257" i="6"/>
  <c r="BE274" i="6"/>
  <c r="BE277" i="6"/>
  <c r="BE295" i="6"/>
  <c r="BE320" i="6"/>
  <c r="BE323" i="6"/>
  <c r="BE327" i="6"/>
  <c r="BE332" i="6"/>
  <c r="BE361" i="6"/>
  <c r="BE254" i="6"/>
  <c r="BE280" i="6"/>
  <c r="BE283" i="6"/>
  <c r="BE376" i="6"/>
  <c r="E85" i="5"/>
  <c r="F92" i="5"/>
  <c r="BE132" i="5"/>
  <c r="BE135" i="5"/>
  <c r="BE138" i="5"/>
  <c r="BE153" i="5"/>
  <c r="BE163" i="5"/>
  <c r="BE174" i="5"/>
  <c r="BE196" i="5"/>
  <c r="BE217" i="5"/>
  <c r="BE221" i="5"/>
  <c r="BE227" i="5"/>
  <c r="BE260" i="5"/>
  <c r="BE273" i="5"/>
  <c r="BE279" i="5"/>
  <c r="BE289" i="5"/>
  <c r="BE301" i="5"/>
  <c r="BE308" i="5"/>
  <c r="BE320" i="5"/>
  <c r="BE326" i="5"/>
  <c r="BE360" i="5"/>
  <c r="J119" i="5"/>
  <c r="BE160" i="5"/>
  <c r="BE170" i="5"/>
  <c r="BE186" i="5"/>
  <c r="BE192" i="5"/>
  <c r="BE210" i="5"/>
  <c r="BE236" i="5"/>
  <c r="BE243" i="5"/>
  <c r="BE254" i="5"/>
  <c r="BE263" i="5"/>
  <c r="BE270" i="5"/>
  <c r="BE286" i="5"/>
  <c r="BE324" i="5"/>
  <c r="BE335" i="5"/>
  <c r="BE350" i="5"/>
  <c r="BE141" i="5"/>
  <c r="BE150" i="5"/>
  <c r="BE167" i="5"/>
  <c r="BE239" i="5"/>
  <c r="BE283" i="5"/>
  <c r="BE295" i="5"/>
  <c r="BE296" i="5"/>
  <c r="BE305" i="5"/>
  <c r="BE328" i="5"/>
  <c r="BE343" i="5"/>
  <c r="BE357" i="5"/>
  <c r="BE370" i="5"/>
  <c r="BE379" i="5"/>
  <c r="J116" i="5"/>
  <c r="BE144" i="5"/>
  <c r="BE147" i="5"/>
  <c r="BE178" i="5"/>
  <c r="BE224" i="5"/>
  <c r="BE233" i="5"/>
  <c r="BE266" i="5"/>
  <c r="BE276" i="5"/>
  <c r="BE292" i="5"/>
  <c r="BE300" i="5"/>
  <c r="BE311" i="5"/>
  <c r="BE330" i="5"/>
  <c r="BE125" i="5"/>
  <c r="BE156" i="5"/>
  <c r="BE173" i="5"/>
  <c r="BE204" i="5"/>
  <c r="BE207" i="5"/>
  <c r="BE214" i="5"/>
  <c r="BE230" i="5"/>
  <c r="BE251" i="5"/>
  <c r="BE364" i="5"/>
  <c r="BE367" i="5"/>
  <c r="BE128" i="5"/>
  <c r="BE182" i="5"/>
  <c r="BE199" i="5"/>
  <c r="BE257" i="5"/>
  <c r="BE314" i="5"/>
  <c r="BE317" i="5"/>
  <c r="BE353" i="5"/>
  <c r="BE375" i="5"/>
  <c r="F92" i="4"/>
  <c r="BE151" i="4"/>
  <c r="BE162" i="4"/>
  <c r="BE209" i="4"/>
  <c r="BE212" i="4"/>
  <c r="BE215" i="4"/>
  <c r="BE232" i="4"/>
  <c r="BE241" i="4"/>
  <c r="BE244" i="4"/>
  <c r="BE312" i="4"/>
  <c r="BE316" i="4"/>
  <c r="BE342" i="4"/>
  <c r="BE396" i="4"/>
  <c r="J117" i="4"/>
  <c r="BE126" i="4"/>
  <c r="BE206" i="4"/>
  <c r="BE262" i="4"/>
  <c r="BE317" i="4"/>
  <c r="BE321" i="4"/>
  <c r="BE344" i="4"/>
  <c r="BE130" i="4"/>
  <c r="BE192" i="4"/>
  <c r="BE257" i="4"/>
  <c r="BE275" i="4"/>
  <c r="BE282" i="4"/>
  <c r="BE306" i="4"/>
  <c r="BE349" i="4"/>
  <c r="BE353" i="4"/>
  <c r="BE361" i="4"/>
  <c r="BE369" i="4"/>
  <c r="BE376" i="4"/>
  <c r="BE380" i="4"/>
  <c r="BE409" i="4"/>
  <c r="E113" i="4"/>
  <c r="J120" i="4"/>
  <c r="BE136" i="4"/>
  <c r="BE181" i="4"/>
  <c r="BE221" i="4"/>
  <c r="BE238" i="4"/>
  <c r="BE265" i="4"/>
  <c r="BE268" i="4"/>
  <c r="BE285" i="4"/>
  <c r="BE333" i="4"/>
  <c r="BE336" i="4"/>
  <c r="BE340" i="4"/>
  <c r="BE357" i="4"/>
  <c r="BE400" i="4"/>
  <c r="BE405" i="4"/>
  <c r="J125" i="3"/>
  <c r="J98" i="3" s="1"/>
  <c r="BE158" i="4"/>
  <c r="BE165" i="4"/>
  <c r="BE168" i="4"/>
  <c r="BE175" i="4"/>
  <c r="BE178" i="4"/>
  <c r="BE199" i="4"/>
  <c r="BE203" i="4"/>
  <c r="BE218" i="4"/>
  <c r="BE225" i="4"/>
  <c r="BE247" i="4"/>
  <c r="BE274" i="4"/>
  <c r="BE290" i="4"/>
  <c r="BE309" i="4"/>
  <c r="BE330" i="4"/>
  <c r="BE386" i="4"/>
  <c r="BE389" i="4"/>
  <c r="BE139" i="4"/>
  <c r="BE142" i="4"/>
  <c r="BE145" i="4"/>
  <c r="BE172" i="4"/>
  <c r="BE196" i="4"/>
  <c r="BE235" i="4"/>
  <c r="BE251" i="4"/>
  <c r="BE254" i="4"/>
  <c r="BE255" i="4"/>
  <c r="BE279" i="4"/>
  <c r="BE300" i="4"/>
  <c r="BE303" i="4"/>
  <c r="BE324" i="4"/>
  <c r="BE327" i="4"/>
  <c r="BE133" i="4"/>
  <c r="BE148" i="4"/>
  <c r="BE155" i="4"/>
  <c r="BE186" i="4"/>
  <c r="BE189" i="4"/>
  <c r="BE271" i="4"/>
  <c r="BE293" i="4"/>
  <c r="BE297" i="4"/>
  <c r="BE346" i="4"/>
  <c r="BE393" i="4"/>
  <c r="J89" i="3"/>
  <c r="BE172" i="3"/>
  <c r="BE175" i="3"/>
  <c r="BE218" i="3"/>
  <c r="BE221" i="3"/>
  <c r="BE225" i="3"/>
  <c r="BE257" i="3"/>
  <c r="BE262" i="3"/>
  <c r="BE265" i="3"/>
  <c r="BE282" i="3"/>
  <c r="BE290" i="3"/>
  <c r="BE293" i="3"/>
  <c r="BE309" i="3"/>
  <c r="BE312" i="3"/>
  <c r="BE316" i="3"/>
  <c r="BE317" i="3"/>
  <c r="BE342" i="3"/>
  <c r="BE399" i="3"/>
  <c r="J120" i="3"/>
  <c r="BE136" i="3"/>
  <c r="BE192" i="3"/>
  <c r="BE196" i="3"/>
  <c r="BE199" i="3"/>
  <c r="BE232" i="3"/>
  <c r="BE268" i="3"/>
  <c r="BE271" i="3"/>
  <c r="BE327" i="3"/>
  <c r="BE336" i="3"/>
  <c r="BE354" i="3"/>
  <c r="BE358" i="3"/>
  <c r="BE362" i="3"/>
  <c r="BE377" i="3"/>
  <c r="BE389" i="3"/>
  <c r="BE396" i="3"/>
  <c r="BE162" i="3"/>
  <c r="BE165" i="3"/>
  <c r="BE168" i="3"/>
  <c r="BE178" i="3"/>
  <c r="BE181" i="3"/>
  <c r="BE186" i="3"/>
  <c r="BE206" i="3"/>
  <c r="BE209" i="3"/>
  <c r="BE212" i="3"/>
  <c r="BE215" i="3"/>
  <c r="BE235" i="3"/>
  <c r="BE238" i="3"/>
  <c r="BE279" i="3"/>
  <c r="BE306" i="3"/>
  <c r="BE321" i="3"/>
  <c r="BE330" i="3"/>
  <c r="BE340" i="3"/>
  <c r="BE412" i="3"/>
  <c r="E113" i="3"/>
  <c r="BE139" i="3"/>
  <c r="BE142" i="3"/>
  <c r="BE158" i="3"/>
  <c r="BE241" i="3"/>
  <c r="BE244" i="3"/>
  <c r="BE247" i="3"/>
  <c r="BE254" i="3"/>
  <c r="BE346" i="3"/>
  <c r="BE155" i="3"/>
  <c r="BE189" i="3"/>
  <c r="BE203" i="3"/>
  <c r="BE251" i="3"/>
  <c r="BE255" i="3"/>
  <c r="BE297" i="3"/>
  <c r="BE324" i="3"/>
  <c r="BE333" i="3"/>
  <c r="F92" i="3"/>
  <c r="BE148" i="3"/>
  <c r="BE274" i="3"/>
  <c r="BE275" i="3"/>
  <c r="BE383" i="3"/>
  <c r="BE392" i="3"/>
  <c r="BE408" i="3"/>
  <c r="BE126" i="3"/>
  <c r="BE130" i="3"/>
  <c r="BE133" i="3"/>
  <c r="BE145" i="3"/>
  <c r="BE151" i="3"/>
  <c r="BE285" i="3"/>
  <c r="BE300" i="3"/>
  <c r="BE303" i="3"/>
  <c r="BE344" i="3"/>
  <c r="BE349" i="3"/>
  <c r="BE370" i="3"/>
  <c r="BE403" i="3"/>
  <c r="E108" i="2"/>
  <c r="J115" i="2"/>
  <c r="F92" i="2"/>
  <c r="BE120" i="2"/>
  <c r="BE124" i="2"/>
  <c r="BE126" i="2"/>
  <c r="BE141" i="2"/>
  <c r="BE151" i="2"/>
  <c r="BE122" i="2"/>
  <c r="BE130" i="2"/>
  <c r="BE139" i="2"/>
  <c r="BE143" i="2"/>
  <c r="BE154" i="2"/>
  <c r="J89" i="2"/>
  <c r="BE128" i="2"/>
  <c r="BE134" i="2"/>
  <c r="BE137" i="2"/>
  <c r="BE145" i="2"/>
  <c r="BE148" i="2"/>
  <c r="BE150" i="2"/>
  <c r="BE132" i="2"/>
  <c r="BE136" i="2"/>
  <c r="BE146" i="2"/>
  <c r="F37" i="2"/>
  <c r="BD95" i="1"/>
  <c r="F37" i="3"/>
  <c r="BD96" i="1" s="1"/>
  <c r="F36" i="5"/>
  <c r="BC98" i="1" s="1"/>
  <c r="F36" i="6"/>
  <c r="BC99" i="1"/>
  <c r="F36" i="2"/>
  <c r="BC95" i="1"/>
  <c r="F36" i="4"/>
  <c r="BC97" i="1" s="1"/>
  <c r="F37" i="6"/>
  <c r="BD99" i="1" s="1"/>
  <c r="J34" i="2"/>
  <c r="AW95" i="1"/>
  <c r="F35" i="4"/>
  <c r="BB97" i="1"/>
  <c r="J34" i="6"/>
  <c r="AW99" i="1" s="1"/>
  <c r="F34" i="2"/>
  <c r="BA95" i="1" s="1"/>
  <c r="F34" i="4"/>
  <c r="BA97" i="1"/>
  <c r="F37" i="4"/>
  <c r="BD97" i="1" s="1"/>
  <c r="F35" i="6"/>
  <c r="BB99" i="1"/>
  <c r="F34" i="3"/>
  <c r="BA96" i="1"/>
  <c r="J34" i="5"/>
  <c r="AW98" i="1"/>
  <c r="F35" i="7"/>
  <c r="BB100" i="1" s="1"/>
  <c r="F36" i="7"/>
  <c r="BC100" i="1"/>
  <c r="F37" i="8"/>
  <c r="BD101" i="1"/>
  <c r="F35" i="2"/>
  <c r="BB95" i="1"/>
  <c r="F36" i="3"/>
  <c r="BC96" i="1" s="1"/>
  <c r="J34" i="4"/>
  <c r="AW97" i="1" s="1"/>
  <c r="F35" i="5"/>
  <c r="BB98" i="1" s="1"/>
  <c r="J34" i="7"/>
  <c r="AW100" i="1"/>
  <c r="J34" i="8"/>
  <c r="AW101" i="1" s="1"/>
  <c r="F34" i="8"/>
  <c r="BA101" i="1"/>
  <c r="F36" i="8"/>
  <c r="BC101" i="1"/>
  <c r="F35" i="3"/>
  <c r="BB96" i="1"/>
  <c r="F37" i="5"/>
  <c r="BD98" i="1" s="1"/>
  <c r="F34" i="7"/>
  <c r="BA100" i="1"/>
  <c r="F37" i="7"/>
  <c r="BD100" i="1"/>
  <c r="F35" i="8"/>
  <c r="BB101" i="1"/>
  <c r="J34" i="3"/>
  <c r="AW96" i="1" s="1"/>
  <c r="F34" i="5"/>
  <c r="BA98" i="1" s="1"/>
  <c r="F34" i="6"/>
  <c r="BA99" i="1"/>
  <c r="BK123" i="5" l="1"/>
  <c r="BK122" i="5" s="1"/>
  <c r="J122" i="5" s="1"/>
  <c r="J96" i="5" s="1"/>
  <c r="BK118" i="2"/>
  <c r="J118" i="2" s="1"/>
  <c r="J30" i="2" s="1"/>
  <c r="BK124" i="4"/>
  <c r="BK123" i="4" s="1"/>
  <c r="J123" i="4" s="1"/>
  <c r="J96" i="4" s="1"/>
  <c r="R121" i="8"/>
  <c r="R120" i="8"/>
  <c r="BK121" i="8"/>
  <c r="J121" i="8" s="1"/>
  <c r="J97" i="8" s="1"/>
  <c r="R123" i="5"/>
  <c r="R122" i="5"/>
  <c r="P123" i="6"/>
  <c r="P122" i="6" s="1"/>
  <c r="AU99" i="1" s="1"/>
  <c r="BK124" i="3"/>
  <c r="BK123" i="3" s="1"/>
  <c r="J123" i="3" s="1"/>
  <c r="J96" i="3" s="1"/>
  <c r="T124" i="3"/>
  <c r="T123" i="3" s="1"/>
  <c r="P124" i="3"/>
  <c r="P123" i="3"/>
  <c r="AU96" i="1"/>
  <c r="P123" i="5"/>
  <c r="P122" i="5" s="1"/>
  <c r="AU98" i="1" s="1"/>
  <c r="R124" i="3"/>
  <c r="R123" i="3" s="1"/>
  <c r="R123" i="6"/>
  <c r="R122" i="6"/>
  <c r="R124" i="4"/>
  <c r="R123" i="4"/>
  <c r="P124" i="4"/>
  <c r="P123" i="4" s="1"/>
  <c r="AU97" i="1" s="1"/>
  <c r="T121" i="8"/>
  <c r="T120" i="8"/>
  <c r="T123" i="6"/>
  <c r="T122" i="6"/>
  <c r="J122" i="8"/>
  <c r="J98" i="8" s="1"/>
  <c r="BK123" i="7"/>
  <c r="J123" i="7"/>
  <c r="J97" i="7" s="1"/>
  <c r="AG99" i="1"/>
  <c r="J123" i="6"/>
  <c r="J97" i="6"/>
  <c r="J96" i="6"/>
  <c r="J123" i="5"/>
  <c r="J97" i="5" s="1"/>
  <c r="J124" i="4"/>
  <c r="J97" i="4"/>
  <c r="AG95" i="1"/>
  <c r="J96" i="2"/>
  <c r="F33" i="2"/>
  <c r="AZ95" i="1" s="1"/>
  <c r="J33" i="5"/>
  <c r="AV98" i="1" s="1"/>
  <c r="AT98" i="1" s="1"/>
  <c r="J33" i="8"/>
  <c r="AV101" i="1" s="1"/>
  <c r="AT101" i="1" s="1"/>
  <c r="J33" i="2"/>
  <c r="AV95" i="1" s="1"/>
  <c r="AT95" i="1" s="1"/>
  <c r="F33" i="6"/>
  <c r="AZ99" i="1"/>
  <c r="F33" i="3"/>
  <c r="AZ96" i="1"/>
  <c r="F33" i="4"/>
  <c r="AZ97" i="1" s="1"/>
  <c r="J33" i="7"/>
  <c r="AV100" i="1" s="1"/>
  <c r="AT100" i="1" s="1"/>
  <c r="J33" i="3"/>
  <c r="AV96" i="1" s="1"/>
  <c r="AT96" i="1" s="1"/>
  <c r="F33" i="7"/>
  <c r="AZ100" i="1" s="1"/>
  <c r="J30" i="4"/>
  <c r="AG97" i="1" s="1"/>
  <c r="J30" i="5"/>
  <c r="AG98" i="1"/>
  <c r="J33" i="6"/>
  <c r="AV99" i="1"/>
  <c r="AT99" i="1"/>
  <c r="AN99" i="1" s="1"/>
  <c r="BA94" i="1"/>
  <c r="AW94" i="1" s="1"/>
  <c r="AK30" i="1" s="1"/>
  <c r="J33" i="4"/>
  <c r="AV97" i="1" s="1"/>
  <c r="AT97" i="1" s="1"/>
  <c r="F33" i="8"/>
  <c r="AZ101" i="1" s="1"/>
  <c r="F33" i="5"/>
  <c r="AZ98" i="1" s="1"/>
  <c r="BC94" i="1"/>
  <c r="AY94" i="1"/>
  <c r="BB94" i="1"/>
  <c r="W31" i="1"/>
  <c r="BD94" i="1"/>
  <c r="W33" i="1" s="1"/>
  <c r="AN95" i="1" l="1"/>
  <c r="BK120" i="8"/>
  <c r="J120" i="8"/>
  <c r="J96" i="8" s="1"/>
  <c r="J124" i="3"/>
  <c r="J97" i="3"/>
  <c r="BK122" i="7"/>
  <c r="J122" i="7"/>
  <c r="J96" i="7" s="1"/>
  <c r="AN98" i="1"/>
  <c r="J39" i="6"/>
  <c r="AN97" i="1"/>
  <c r="J39" i="5"/>
  <c r="J39" i="4"/>
  <c r="J39" i="2"/>
  <c r="AU94" i="1"/>
  <c r="J30" i="3"/>
  <c r="AG96" i="1"/>
  <c r="AZ94" i="1"/>
  <c r="W29" i="1" s="1"/>
  <c r="W32" i="1"/>
  <c r="W30" i="1"/>
  <c r="AX94" i="1"/>
  <c r="J39" i="3" l="1"/>
  <c r="AN96" i="1"/>
  <c r="J30" i="7"/>
  <c r="AG100" i="1" s="1"/>
  <c r="AV94" i="1"/>
  <c r="AK29" i="1" s="1"/>
  <c r="J30" i="8"/>
  <c r="AG101" i="1" s="1"/>
  <c r="J39" i="8" l="1"/>
  <c r="J39" i="7"/>
  <c r="AN101" i="1"/>
  <c r="AN100" i="1"/>
  <c r="AT94" i="1"/>
  <c r="AG94" i="1"/>
  <c r="AK26" i="1" s="1"/>
  <c r="AK35" i="1" l="1"/>
  <c r="AN94" i="1"/>
</calcChain>
</file>

<file path=xl/sharedStrings.xml><?xml version="1.0" encoding="utf-8"?>
<sst xmlns="http://schemas.openxmlformats.org/spreadsheetml/2006/main" count="13838" uniqueCount="1279">
  <si>
    <t>Export Komplet</t>
  </si>
  <si>
    <t/>
  </si>
  <si>
    <t>2.0</t>
  </si>
  <si>
    <t>ZAMOK</t>
  </si>
  <si>
    <t>False</t>
  </si>
  <si>
    <t>{6e279a1c-6337-42cf-9279-933ecd1bebe2}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</si>
  <si>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</si>
  <si>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</si>
  <si>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</si>
  <si>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</si>
  <si>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</si>
  <si>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</si>
  <si>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</si>
  <si>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</si>
  <si>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3165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</si>
  <si>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</si>
  <si>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</si>
  <si>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Autobusové zastávky na ul. Králova a na ul. Příční</t>
  </si>
  <si>
    <t>KSO:</t>
  </si>
  <si>
    <t>CC-CZ:</t>
  </si>
  <si>
    <t>Místo:</t>
  </si>
  <si>
    <t>Valašské Meziříčí</t>
  </si>
  <si>
    <t>Datum:</t>
  </si>
  <si>
    <t>10. 3. 2025</t>
  </si>
  <si>
    <t>Zadavatel:</t>
  </si>
  <si>
    <t>IČ:</t>
  </si>
  <si>
    <t>00304387</t>
  </si>
  <si>
    <t>Město Valašské Meziříčí</t>
  </si>
  <si>
    <t>DIČ:</t>
  </si>
  <si>
    <t>CZ00304387</t>
  </si>
  <si>
    <t>Uchazeč:</t>
  </si>
  <si>
    <t>Vyplň údaj</t>
  </si>
  <si>
    <t>Projektant:</t>
  </si>
  <si>
    <t>05762669</t>
  </si>
  <si>
    <t>via-pds s.r.o.</t>
  </si>
  <si>
    <t>CZ05762669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</si>
  <si>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</si>
  <si>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</si>
  <si>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</si>
  <si>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</si>
  <si>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</si>
  <si>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</si>
  <si>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</si>
  <si>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</si>
  <si>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</si>
  <si>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</si>
  <si>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</si>
  <si>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</si>
  <si>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</si>
  <si>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</si>
  <si>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</si>
  <si>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</si>
  <si>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</si>
  <si>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</si>
  <si>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</si>
  <si>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</si>
  <si>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</si>
  <si>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</si>
  <si>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</si>
  <si>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</si>
  <si>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</si>
  <si>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</si>
  <si>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</si>
  <si>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</si>
  <si>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</si>
  <si>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</si>
  <si>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</si>
  <si>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</si>
  <si>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</si>
  <si>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</si>
  <si>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</si>
  <si>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</si>
  <si>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</si>
  <si>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</si>
  <si>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</si>
  <si>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</si>
  <si>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</si>
  <si>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</si>
  <si>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</si>
  <si>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</si>
  <si>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</si>
  <si>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</si>
  <si>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</si>
  <si>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</si>
  <si>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</si>
  <si>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Ostatní a vedlejší náklady</t>
  </si>
  <si>
    <t>STA</t>
  </si>
  <si>
    <t>1</t>
  </si>
  <si>
    <t>{389d1987-a24e-4609-b86b-0a6c1f4e0e06}</t>
  </si>
  <si>
    <t>2</t>
  </si>
  <si>
    <t>101.1</t>
  </si>
  <si>
    <t>AZ Králova - směr Palackého</t>
  </si>
  <si>
    <t>{6adf3c3a-188f-4460-afda-41d04cd86809}</t>
  </si>
  <si>
    <t>101.2</t>
  </si>
  <si>
    <t>AZ Králova - směr Sokolská</t>
  </si>
  <si>
    <t>{7f6989bf-89c7-4b69-b88a-75bd4033c758}</t>
  </si>
  <si>
    <t>102.1</t>
  </si>
  <si>
    <t>AZ Příční - směr Palackého vč. místa pro přecházení na ul. Havlíčkova</t>
  </si>
  <si>
    <t>{4ccdd755-9d2d-41fb-bc24-d7a272dd209f}</t>
  </si>
  <si>
    <t>102.2</t>
  </si>
  <si>
    <t>AZ Příční - směr Sokolská vč. místa pro přecházení na ul. Havlíčkova</t>
  </si>
  <si>
    <t>{23a8e042-4d92-4893-97c0-c2be8c804db2}</t>
  </si>
  <si>
    <t>110</t>
  </si>
  <si>
    <t>Oprava vozovky</t>
  </si>
  <si>
    <t>{fe5c4d7d-32fb-4898-8e79-6c6602e63331}</t>
  </si>
  <si>
    <t>401</t>
  </si>
  <si>
    <t>Přeložky 2 ks sloupů s VO</t>
  </si>
  <si>
    <t>{476f044f-f859-4979-a7f3-e597c763ee58}</t>
  </si>
  <si>
    <t>KRYCÍ LIST SOUPISU PRACÍ</t>
  </si>
  <si>
    <t>Objekt:</t>
  </si>
  <si>
    <t>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</si>
  <si>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</si>
  <si>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</si>
  <si>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</si>
  <si>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</si>
  <si>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</si>
  <si>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</si>
  <si>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</si>
  <si>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</si>
  <si>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</si>
  <si>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</si>
  <si>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</si>
  <si>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</si>
  <si>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</si>
  <si>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</si>
  <si>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</si>
  <si>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</si>
  <si>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</si>
  <si>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</si>
  <si>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</si>
  <si>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</si>
  <si>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</si>
  <si>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</si>
  <si>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</si>
  <si>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</si>
  <si>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</si>
  <si>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012103000</t>
  </si>
  <si>
    <t>Geodetické práce před výstavbou</t>
  </si>
  <si>
    <t>soubor</t>
  </si>
  <si>
    <t>CS ÚRS 2025 01</t>
  </si>
  <si>
    <t>1024</t>
  </si>
  <si>
    <t>615608765</t>
  </si>
  <si>
    <t>P</t>
  </si>
  <si>
    <t>Poznámka k položce:_x000D_
zajištění vytyčení hranic sousedních pozemků</t>
  </si>
  <si>
    <t>012203000</t>
  </si>
  <si>
    <t>Geodetické práce při provádění stavby</t>
  </si>
  <si>
    <t>1036517158</t>
  </si>
  <si>
    <t>Poznámka k položce:_x000D_
vytyčení všech objektů stavby</t>
  </si>
  <si>
    <t>3</t>
  </si>
  <si>
    <t>012303000</t>
  </si>
  <si>
    <t>Geodetické práce po výstavbě</t>
  </si>
  <si>
    <t>1208817626</t>
  </si>
  <si>
    <t>Poznámka k položce:_x000D_
zaměření skutečného provedení stavby na podkladě aktuální katastrální mapy – 4x v tištěné podobě a 2x v digitální podobě včetně protokolu o akceptaci zakázky, geometrický plán dokončené stavby, GP pro vymezení rozsahu věcného břemene a GP pro rozdělení pozemků, apod., v tištěné podobě dle potřeby, min. však 6x</t>
  </si>
  <si>
    <t>013254000</t>
  </si>
  <si>
    <t>Dokumentace skutečného provedení stavby</t>
  </si>
  <si>
    <t>1691220658</t>
  </si>
  <si>
    <t>Poznámka k položce:_x000D_
Dokumentace pro kolaudaci a závěrečná zpráva pro všechny objekty stavby_x000D_
Dokumentace skutečného provedení stavby – 2x v tištěné podobě a 2x v digitální podobě ve formátu PDF</t>
  </si>
  <si>
    <t>5</t>
  </si>
  <si>
    <t>020001000</t>
  </si>
  <si>
    <t>Příprava staveniště</t>
  </si>
  <si>
    <t>1324738036</t>
  </si>
  <si>
    <t xml:space="preserve">Poznámka k položce:_x000D_
zajištění nových vyjádření správců sítí v těch případech, kde je původní propadlé, vytyčení inženýrských sítí a seznámení pracovníků s jejich vedením, informování o zahájení stavby dotčené orgány a správce sítí v souladu s jejich vyjádřeními a stanovisky a plnění ostatních požadavků z nich vyplývajících </t>
  </si>
  <si>
    <t>6</t>
  </si>
  <si>
    <t>043103000</t>
  </si>
  <si>
    <t>Zkoušky bez rozlišení</t>
  </si>
  <si>
    <t>-152743426</t>
  </si>
  <si>
    <t xml:space="preserve">Poznámka k položce:_x000D_
- statické zatěžovací zkoušky na pláni a konstrukčních vrstvách (5x)_x000D_
</t>
  </si>
  <si>
    <t>7</t>
  </si>
  <si>
    <t>049103000</t>
  </si>
  <si>
    <t>Náklady vzniklé v souvislosti s realizací stavby</t>
  </si>
  <si>
    <t>937538316</t>
  </si>
  <si>
    <t>Poznámka k položce:_x000D_
- Vyhotovení barevné fotodokumentace týdenního postupu prací na stavbě s datumem na fotografiích a popisem</t>
  </si>
  <si>
    <t>8</t>
  </si>
  <si>
    <t>049303000</t>
  </si>
  <si>
    <t>Náklady vzniklé v souvislosti s předáním stavby</t>
  </si>
  <si>
    <t>630216893</t>
  </si>
  <si>
    <t>Poznámka k položce:_x000D_
Náklady zhotovitele spojené s předáním stavby a se zajištěním úspěšného kolaudačního řízení - mimo jiné_x000D_
doklad o vytyčení stavby, stanovení místní úpravy provozu (pro trvalé dopravní značení), certifikáty a prohlášení o shodě použitých materiálů a výrobků, protokol o řádném provedení stavby dle schválené projektové dokumentace, doklad o nakládání s odpady</t>
  </si>
  <si>
    <t>9</t>
  </si>
  <si>
    <t>051002000</t>
  </si>
  <si>
    <t>Pojistné</t>
  </si>
  <si>
    <t>546384779</t>
  </si>
  <si>
    <t>10</t>
  </si>
  <si>
    <t>075103000.1</t>
  </si>
  <si>
    <t>Ochranná pásma elektrického vedení - dočasná ochrana/podepření/zabezpečení sloupu VO</t>
  </si>
  <si>
    <t>vlastní</t>
  </si>
  <si>
    <t>-1690805255</t>
  </si>
  <si>
    <t>Poznámka k položce:_x000D_
v době výkopových prací, hutnění a zásypu</t>
  </si>
  <si>
    <t>11</t>
  </si>
  <si>
    <t>075103000.2</t>
  </si>
  <si>
    <t>Ochranná pásma elektrického vedení - koordinace se stranovým přesunem zemního vedení spol. ČEZ</t>
  </si>
  <si>
    <t>-694012378</t>
  </si>
  <si>
    <t>Poznámka k položce:_x000D_
v místě AZ Králova směr Sokolská</t>
  </si>
  <si>
    <t>075103000.3</t>
  </si>
  <si>
    <t>Ochranná pásma elektrického vedení - ruční odkop a osazení půlené chráničky na zemní kabelové vedení v příp. odhalení kabelu</t>
  </si>
  <si>
    <t>460660667</t>
  </si>
  <si>
    <t>Poznámka k položce:_x000D_
sdělovací vedení /vedení VO vč. koordinace se správcem_x000D_
délka 105 m</t>
  </si>
  <si>
    <t>13</t>
  </si>
  <si>
    <t>075103000.4</t>
  </si>
  <si>
    <t>Ochranná pásma elektrického vedení - ruční kopané sondy k ověření průběhu IS</t>
  </si>
  <si>
    <t>-119301799</t>
  </si>
  <si>
    <t>Poznámka k položce:_x000D_
10 x ruční kopané sondy k ověření průběhu IS vč. koordinace se správcem</t>
  </si>
  <si>
    <t>14</t>
  </si>
  <si>
    <t>079002000</t>
  </si>
  <si>
    <t>Ostatní provozní vlivy - ochrana dřevin</t>
  </si>
  <si>
    <t>474209498</t>
  </si>
  <si>
    <t>15</t>
  </si>
  <si>
    <t>091003000</t>
  </si>
  <si>
    <t>Ostatní náklady bez rozlišení - doplnění def.dopravního značení</t>
  </si>
  <si>
    <t>1219649699</t>
  </si>
  <si>
    <t>Poznámka k položce:_x000D_
- doplnění 2x E13 "MIMO MHD" (na vjezdu v místě připojení na ul. Sokolskou a na ul. Palackého) ke stávající IZ25a_x000D_
- doplnění VDZ V2b (1,5/1,5/0,25) v délce 23m v místě křižovtky MK ul. Králova a MK ul. Příční</t>
  </si>
  <si>
    <t>16</t>
  </si>
  <si>
    <t>091003000.1</t>
  </si>
  <si>
    <t>Ostatní náklady bez rozlišení - náhradní výsadba</t>
  </si>
  <si>
    <t>-744576742</t>
  </si>
  <si>
    <t>Poznámka k položce:_x000D_
náhradní výsadba dle rozhodnutí OŽP pod. sp. zn.: SZ MěÚVM 138362/2023/2 ze dne 29.8.2023 v rozsahu:_x000D_
- 1 ks listnatého stromu o obvodu kmínku 12-14cm nebo 1ks jehličnatého strom,u  o velikosti 150-175cm na pozemku 784/1 v k.ú. Valašské Meziříčí-město, do 31.12.2025 + péče v délce 5 let"</t>
  </si>
  <si>
    <t>17</t>
  </si>
  <si>
    <t>R</t>
  </si>
  <si>
    <t>Opatření pro pohyb chodců</t>
  </si>
  <si>
    <t>-869175563</t>
  </si>
  <si>
    <t>18</t>
  </si>
  <si>
    <t>R1</t>
  </si>
  <si>
    <t>Provizorní dopravní značení včetně zajištění povolení a vydání stanovení DDZ</t>
  </si>
  <si>
    <t>-1016322137</t>
  </si>
  <si>
    <t>Poznámka k položce:_x000D_
Zřízení, odstranění a vč. příplatku za každý den použití dočasného dopravního značení._x000D_
Včetně zajištění povolení a vydání stanovení dočasného dopravního značení.</t>
  </si>
  <si>
    <t>VRN</t>
  </si>
  <si>
    <t>Vedlejší rozpočtové náklady</t>
  </si>
  <si>
    <t>19</t>
  </si>
  <si>
    <t>032103000</t>
  </si>
  <si>
    <t>Náklady na zřízení a provoz ZS po dobu stavby a následná likvidace ZS vč. uvedení ploch do původního stavu</t>
  </si>
  <si>
    <t>1876723105</t>
  </si>
  <si>
    <t>101.1 - AZ Králova - směr Palackého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</si>
  <si>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</si>
  <si>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</si>
  <si>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</si>
  <si>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</si>
  <si>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</si>
  <si>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</si>
  <si>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</si>
  <si>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</si>
  <si>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</si>
  <si>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</si>
  <si>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113106123</t>
  </si>
  <si>
    <t>Rozebrání dlažeb ze zámkových dlaždic komunikací pro pěší ručně</t>
  </si>
  <si>
    <t>m2</t>
  </si>
  <si>
    <t>915608742</t>
  </si>
  <si>
    <t>VV</t>
  </si>
  <si>
    <t>"rozebrání stávajícího chodníku z bet. dlažby  (bude očištěno, deponováno pro zpětné použití) =" 37,0</t>
  </si>
  <si>
    <t>"rozebrání stáv. pro předlažbu chodníku =" 97,0</t>
  </si>
  <si>
    <t>Součet</t>
  </si>
  <si>
    <t>113107322</t>
  </si>
  <si>
    <t>Odstranění podkladu z kameniva drceného tl přes 100 do 200 mm strojně pl do 50 m2</t>
  </si>
  <si>
    <t>-1444713618</t>
  </si>
  <si>
    <t>"rozebrání stávajícího chodníku z bet. dlažby vč. odstranění lože a podkladu =" 37,0</t>
  </si>
  <si>
    <t>113107424</t>
  </si>
  <si>
    <t>Odstranění podkladu z kameniva drceného tl přes 300 do 400 mm při překopech strojně pl do 15 m2</t>
  </si>
  <si>
    <t>364313876</t>
  </si>
  <si>
    <t>"odstranění podkladních vrstev vozovky tl. 0,40m (pod vozovkou) =" 9,0</t>
  </si>
  <si>
    <t>113154528</t>
  </si>
  <si>
    <t>Frézování živičného krytu tl 100 mm pruh š přes 0,5 m pl do 500 m2</t>
  </si>
  <si>
    <t>867006967</t>
  </si>
  <si>
    <t>"frézování asf. krytu tl. 0,10m =" 70,0</t>
  </si>
  <si>
    <t>113202111</t>
  </si>
  <si>
    <t>Vytrhání obrub krajníků obrubníků stojatých</t>
  </si>
  <si>
    <t>m</t>
  </si>
  <si>
    <t>-1491631765</t>
  </si>
  <si>
    <t>"odstranění stáv. bet. obrubníku vč. bet. lože =" 70,0</t>
  </si>
  <si>
    <t>113203111</t>
  </si>
  <si>
    <t>Vytrhání obrub z dlažebních kostek</t>
  </si>
  <si>
    <t>223929889</t>
  </si>
  <si>
    <t>"rozebrání stávajícího jednořádku vč. likvidace bet. lože =" 51,0</t>
  </si>
  <si>
    <t>121151103</t>
  </si>
  <si>
    <t>Sejmutí ornice plochy do 100 m2 tl vrstvy do 200 mm strojně</t>
  </si>
  <si>
    <t>2048044195</t>
  </si>
  <si>
    <t>"sejmutí ornice v tl. 0,10 ma uložení na mezideponii =" 45,0</t>
  </si>
  <si>
    <t>122351102</t>
  </si>
  <si>
    <t>Odkopávky a prokopávky nezapažené v hornině třídy těžitelnosti II skupiny 4 objem do 50 m3 strojně</t>
  </si>
  <si>
    <t>m3</t>
  </si>
  <si>
    <t>-1253043861</t>
  </si>
  <si>
    <t>"odstranění / výkop hl. 0,50m =" 0,50*20,0</t>
  </si>
  <si>
    <t>162651111</t>
  </si>
  <si>
    <t>Vodorovné přemístění přes 3 000 do 4000 m výkopku/sypaniny z horniny třídy těžitelnosti I skupiny 1 až 3</t>
  </si>
  <si>
    <t>-1114218100</t>
  </si>
  <si>
    <t>"odvoz sejmuté ornice na mezideponii =" 0,10*45,0</t>
  </si>
  <si>
    <t>"dovoz ornice z mezideponie =" 6,0</t>
  </si>
  <si>
    <t>162751137</t>
  </si>
  <si>
    <t>Vodorovné přemístění přes 9 000 do 10000 m výkopku/sypaniny z horniny třídy těžitelnosti II skupiny 4 a 5</t>
  </si>
  <si>
    <t>798225452</t>
  </si>
  <si>
    <t>"z výkopu hl. 0,50m =" 10,0</t>
  </si>
  <si>
    <t>162751139</t>
  </si>
  <si>
    <t>Příplatek k vodorovnému přemístění výkopku/sypaniny z horniny třídy těžitelnosti II skupiny 4 a 5 ZKD 1000 m přes 10000 m</t>
  </si>
  <si>
    <t>5214264</t>
  </si>
  <si>
    <t>celková vzdálenost k odvozu 15 km</t>
  </si>
  <si>
    <t>"z výkopu hl. 0,50m =" (15-10)*10,0</t>
  </si>
  <si>
    <t>167151101</t>
  </si>
  <si>
    <t>Nakládání výkopku z hornin třídy těžitelnosti I skupiny 1 až 3 do 100 m3</t>
  </si>
  <si>
    <t>878909201</t>
  </si>
  <si>
    <t>"naložení ornice na mezideponii =" 0,10*60,0</t>
  </si>
  <si>
    <t>171201231</t>
  </si>
  <si>
    <t>Poplatek za uložení zeminy a kamení na recyklační skládce (skládkovné) kód odpadu 17 05 04</t>
  </si>
  <si>
    <t>t</t>
  </si>
  <si>
    <t>360165092</t>
  </si>
  <si>
    <t>"z výkopu hl. 0,50m =" 1,80*10,0</t>
  </si>
  <si>
    <t>171251201</t>
  </si>
  <si>
    <t>Uložení sypaniny na skládky nebo meziskládky</t>
  </si>
  <si>
    <t>-1904640369</t>
  </si>
  <si>
    <t>"uložení sejmuté ornice na mezideponii =" 4,50</t>
  </si>
  <si>
    <t>"z výkopu hl. 0,50m na skládku =" 10,0</t>
  </si>
  <si>
    <t>181351003</t>
  </si>
  <si>
    <t>Rozprostření ornice tl vrstvy do 200 mm pl do 100 m2 v rovině nebo ve svahu do 1:5 strojně</t>
  </si>
  <si>
    <t>-20594441</t>
  </si>
  <si>
    <t>"rozprostření ornice v tl. 100 mm =" 60,0</t>
  </si>
  <si>
    <t>181411121</t>
  </si>
  <si>
    <t>Založení lučního trávníku výsevem pl do 1000 m2 v rovině a ve svahu do 1:5</t>
  </si>
  <si>
    <t>-1444352942</t>
  </si>
  <si>
    <t>"úprava ploch po ohumusování =" 60,0</t>
  </si>
  <si>
    <t>M</t>
  </si>
  <si>
    <t>00572472</t>
  </si>
  <si>
    <t>osivo směs travní krajinná-rovinná</t>
  </si>
  <si>
    <t>kg</t>
  </si>
  <si>
    <t>-606355155</t>
  </si>
  <si>
    <t>"spotřeba =" 0,035*60,0</t>
  </si>
  <si>
    <t>181913112</t>
  </si>
  <si>
    <t>Úprava pláně v hornině třídy těžitelnosti II skupiny 4 se zhutněním ručně</t>
  </si>
  <si>
    <t>323091577</t>
  </si>
  <si>
    <t>"vyrovnání a zhutnění podkladu / zemní pláň pod vozovkou =" 14,0</t>
  </si>
  <si>
    <t>"vyrovnání a zhutnění podkladu / zemní pláň pod chodníkem =" 89,0</t>
  </si>
  <si>
    <t>"zhutnění podkladu v místě předlažby chodníku =" 97,0</t>
  </si>
  <si>
    <t>183403114</t>
  </si>
  <si>
    <t>Obdělání půdy kultivátorováním v rovině a svahu do 1:5</t>
  </si>
  <si>
    <t>-908622593</t>
  </si>
  <si>
    <t>"zpětná úprava ploch =" 60,0</t>
  </si>
  <si>
    <t>20</t>
  </si>
  <si>
    <t>183403153</t>
  </si>
  <si>
    <t>Obdělání půdy hrabáním v rovině a svahu do 1:5</t>
  </si>
  <si>
    <t>461843749</t>
  </si>
  <si>
    <t>183403161</t>
  </si>
  <si>
    <t>Obdělání půdy válením v rovině a svahu do 1:5</t>
  </si>
  <si>
    <t>-1566064220</t>
  </si>
  <si>
    <t>Komunikace pozemní</t>
  </si>
  <si>
    <t>22</t>
  </si>
  <si>
    <t>564851011</t>
  </si>
  <si>
    <t>Podklad ze štěrkodrtě ŠD plochy do 100 m2 tl 150 mm</t>
  </si>
  <si>
    <t>1978015476</t>
  </si>
  <si>
    <t>"podklad kamenivo fr. 16-32 tl. 0,15 m - nové chodníky =" 89,0</t>
  </si>
  <si>
    <t>23</t>
  </si>
  <si>
    <t>564861014</t>
  </si>
  <si>
    <t>Podklad ze štěrkodrtě ŠD plochy do 100 m2 tl 230 mm</t>
  </si>
  <si>
    <t>1858137726</t>
  </si>
  <si>
    <t>ochranná a podkladní vrstva ze ŠD fr. 0/32</t>
  </si>
  <si>
    <t>"0,30m (tl. 0,15 - 0,30m) =" 32,0</t>
  </si>
  <si>
    <t>24</t>
  </si>
  <si>
    <t>565166112</t>
  </si>
  <si>
    <t>Asfaltový beton vrstva podkladní ACP 22 (obalované kamenivo OKH) tl 90 mm š do 3 m</t>
  </si>
  <si>
    <t>731844646</t>
  </si>
  <si>
    <t>"ACP 22+ tl. 0,09m - vozovka =" 28,0</t>
  </si>
  <si>
    <t>25</t>
  </si>
  <si>
    <t>573111112</t>
  </si>
  <si>
    <t>Postřik živičný infiltrační s posypem z asfaltu množství 1 kg/m2</t>
  </si>
  <si>
    <t>2104751135</t>
  </si>
  <si>
    <t>"infiltrační postřik 0,7 kg/m2 - vozovka =" 28,0</t>
  </si>
  <si>
    <t>26</t>
  </si>
  <si>
    <t>573231106</t>
  </si>
  <si>
    <t>Postřik živičný spojovací ze silniční emulze v množství 0,30 kg/m2</t>
  </si>
  <si>
    <t>1313950780</t>
  </si>
  <si>
    <t>"pod ložní vrstvu - spojovací postřik 0,3 kg/m2 - vozovka =" 89,0</t>
  </si>
  <si>
    <t>27</t>
  </si>
  <si>
    <t>573231106.1</t>
  </si>
  <si>
    <t>-1320309330</t>
  </si>
  <si>
    <t>"pod obrusnou vrstvu - spojovací postřik 0,3 kg/m2 z modifikované emulze - vozovka =" 89,0</t>
  </si>
  <si>
    <t>28</t>
  </si>
  <si>
    <t>577134031</t>
  </si>
  <si>
    <t>Asfaltový beton vrstva obrusná ACO 11 (ABS) tl 40 mm š do 1,5 m z modifikovaného asfaltu</t>
  </si>
  <si>
    <t>1573049423</t>
  </si>
  <si>
    <t>"ACO 11+ (modifikované pojivo) tl. 0,04m - vozovka =" 89,0</t>
  </si>
  <si>
    <t>29</t>
  </si>
  <si>
    <t>577155112</t>
  </si>
  <si>
    <t>Asfaltový beton vrstva ložní ACL 16 (ABH) tl 60 mm š do 3 m z nemodifikovaného asfaltu</t>
  </si>
  <si>
    <t>461889964</t>
  </si>
  <si>
    <t>"ACL 16+ tl. 0,06m - vozovka =" 89,0</t>
  </si>
  <si>
    <t>30</t>
  </si>
  <si>
    <t>596211111</t>
  </si>
  <si>
    <t>Kladení zámkové dlažby komunikací pro pěší ručně tl 60 mm skupiny A pl přes 50 do 100 m2</t>
  </si>
  <si>
    <t>-289419037</t>
  </si>
  <si>
    <t>z rozebrané a očištěné dlažby</t>
  </si>
  <si>
    <t>"předlažba chodníku v místě napojení vč. výměny ložné vrstvy =" 97,0</t>
  </si>
  <si>
    <t>31</t>
  </si>
  <si>
    <t>596211210</t>
  </si>
  <si>
    <t>Kladení zámkové dlažby komunikací pro pěší ručně tl 80 mm skupiny A pl do 50 m2</t>
  </si>
  <si>
    <t>1192552871</t>
  </si>
  <si>
    <t>"nový chodník z bet. dlažby šedá 10/20/8 s fazetou =" 45,0 - 3,30 - 6,0</t>
  </si>
  <si>
    <t>"dlažba šedá 20/20/8 bez fazety - lemování hmatové dlažby v š. 0,2m =" 3,30</t>
  </si>
  <si>
    <t>"kontrastní červený pás š. 0,30m =" 0,30*12,0</t>
  </si>
  <si>
    <t>"signální pás z hmatové dlažby, odsazení 0,5m od nástupní hrany, reliéfní dlažba tl. 0,08m =" 9,0</t>
  </si>
  <si>
    <t>"umělá vodící linie, barva bílá, š. 0,40 m =" 35,0</t>
  </si>
  <si>
    <t>32</t>
  </si>
  <si>
    <t>59245020</t>
  </si>
  <si>
    <t>dlažba skladebná betonová 200x100mm tl 80mm přírodní s fazetou</t>
  </si>
  <si>
    <t>-1109608409</t>
  </si>
  <si>
    <t>"spotřeba =" 1,03*35,70</t>
  </si>
  <si>
    <t>33</t>
  </si>
  <si>
    <t>59245030</t>
  </si>
  <si>
    <t>dlažba skladebná betonová 200x200mm tl 80mm přírodní bez fazety</t>
  </si>
  <si>
    <t>208846204</t>
  </si>
  <si>
    <t>"spotřeba =" 1,03*3,30</t>
  </si>
  <si>
    <t>34</t>
  </si>
  <si>
    <t>59245005</t>
  </si>
  <si>
    <t>dlažba skladebná betonová 200x100mm tl 80mm barevná</t>
  </si>
  <si>
    <t>-1880843448</t>
  </si>
  <si>
    <t>"kontrastní červený pás š. 0,30m, spotřeba =" 1,03*3,60</t>
  </si>
  <si>
    <t>35</t>
  </si>
  <si>
    <t>59245226</t>
  </si>
  <si>
    <t>dlažba pro nevidomé betonová 200x100mm tl 80mm barevná</t>
  </si>
  <si>
    <t>867086633</t>
  </si>
  <si>
    <t>"spotřeba =" 1,03*9,0</t>
  </si>
  <si>
    <t>36</t>
  </si>
  <si>
    <t>59246089</t>
  </si>
  <si>
    <t>dlažba pro nevidomé betonová 200x200mm tl 80mm bílá - umělá vodící linie</t>
  </si>
  <si>
    <t>249162855</t>
  </si>
  <si>
    <t>"spotřeba =" 1,03*35,0</t>
  </si>
  <si>
    <t>37</t>
  </si>
  <si>
    <t>596211214</t>
  </si>
  <si>
    <t>Příplatek za kombinaci dvou barev u kladení betonových dlažeb komunikací pro pěší ručně tl 80 mm skupiny A</t>
  </si>
  <si>
    <t>-1407508638</t>
  </si>
  <si>
    <t>3,3+3,6+9+35</t>
  </si>
  <si>
    <t>Trubní vedení</t>
  </si>
  <si>
    <t>38</t>
  </si>
  <si>
    <t>899133211</t>
  </si>
  <si>
    <t>Výměna (výšková úprava) vtokové mříže uliční vpusti s použitím betonových vyrovnávacích prvků</t>
  </si>
  <si>
    <t>kus</t>
  </si>
  <si>
    <t>-416000585</t>
  </si>
  <si>
    <t>"výšková úprava poklopu UV vč. nového rámu a poklopu vč. vyčištění a propláchnutí přípojky =" 1</t>
  </si>
  <si>
    <t>39</t>
  </si>
  <si>
    <t>552mat1</t>
  </si>
  <si>
    <t>MŘÍŽ PLAST 500x500 D 400 rám BEGU komplet pro uliční vpusť</t>
  </si>
  <si>
    <t>-594561810</t>
  </si>
  <si>
    <t>40</t>
  </si>
  <si>
    <t>59223871</t>
  </si>
  <si>
    <t>koš vysoký pro uliční vpusti žárově Pz plech pro rám 500/500mm</t>
  </si>
  <si>
    <t>-1661651967</t>
  </si>
  <si>
    <t>Ostatní konstrukce a práce, bourání</t>
  </si>
  <si>
    <t>41</t>
  </si>
  <si>
    <t>914111111</t>
  </si>
  <si>
    <t>Montáž svislé dopravní značky do velikosti 1 m2 objímkami na sloupek nebo konzolu</t>
  </si>
  <si>
    <t>-1229058991</t>
  </si>
  <si>
    <t>"B20a =" 1</t>
  </si>
  <si>
    <t>"A7b=" 1</t>
  </si>
  <si>
    <t>"E3a =" 1</t>
  </si>
  <si>
    <t>42</t>
  </si>
  <si>
    <t>40445619</t>
  </si>
  <si>
    <t>zákazové, příkazové dopravní značky B1-B34, C1-15 500mm</t>
  </si>
  <si>
    <t>-1722756223</t>
  </si>
  <si>
    <t>43</t>
  </si>
  <si>
    <t>40445600</t>
  </si>
  <si>
    <t>výstražné dopravní značky A1-A30, A33, A34 700mm</t>
  </si>
  <si>
    <t>1305882232</t>
  </si>
  <si>
    <t>"A7 =" 1</t>
  </si>
  <si>
    <t>44</t>
  </si>
  <si>
    <t>40445649</t>
  </si>
  <si>
    <t>dodatkové tabulky E3-E5, E8, E14-E16 500x150mm</t>
  </si>
  <si>
    <t>423936145</t>
  </si>
  <si>
    <t>45</t>
  </si>
  <si>
    <t>914511112</t>
  </si>
  <si>
    <t>Montáž sloupku dopravních značek délky do 3,5 m s betonovým základem a patkou D 60 mm</t>
  </si>
  <si>
    <t>-511565435</t>
  </si>
  <si>
    <t>"pro nové SDZ B20a + A7b + E3a =" 1</t>
  </si>
  <si>
    <t>46</t>
  </si>
  <si>
    <t>40445225</t>
  </si>
  <si>
    <t>sloupek pro dopravní značku Zn D 60mm v 3,5m</t>
  </si>
  <si>
    <t>-427491480</t>
  </si>
  <si>
    <t>47</t>
  </si>
  <si>
    <t>915111112</t>
  </si>
  <si>
    <t>Vodorovné dopravní značení dělící čáry souvislé š 125 mm retroreflexní bílá barva</t>
  </si>
  <si>
    <t>-684165470</t>
  </si>
  <si>
    <t>"nové VDZ - V4 (š. 0,125m - 0,50/0,50 a plná) =" 48,0</t>
  </si>
  <si>
    <t>"nové VDZ - V11a =" 50,0</t>
  </si>
  <si>
    <t>48</t>
  </si>
  <si>
    <t>915111116</t>
  </si>
  <si>
    <t>Vodorovné dopravní značení dělící čáry souvislé š 125 mm retroreflexní žlutá barva</t>
  </si>
  <si>
    <t>-941406291</t>
  </si>
  <si>
    <t>"nové VDZ - V12c (š. 0,125m) =" 37,0</t>
  </si>
  <si>
    <t>49</t>
  </si>
  <si>
    <t>915131112</t>
  </si>
  <si>
    <t>Vodorovné dopravní značení přechody pro chodce, šipky, symboly retroreflexní bílá barva</t>
  </si>
  <si>
    <t>154160204</t>
  </si>
  <si>
    <t>"V11a, nápis BUS =" 2*3*0,80</t>
  </si>
  <si>
    <t>50</t>
  </si>
  <si>
    <t>915611111</t>
  </si>
  <si>
    <t>Předznačení vodorovného liniového značení</t>
  </si>
  <si>
    <t>39695217</t>
  </si>
  <si>
    <t>51</t>
  </si>
  <si>
    <t>915621111</t>
  </si>
  <si>
    <t>Předznačení vodorovného plošného značení</t>
  </si>
  <si>
    <t>-644715899</t>
  </si>
  <si>
    <t>52</t>
  </si>
  <si>
    <t>916111123.2</t>
  </si>
  <si>
    <t>Osazení obruby z drobných kostek s boční opěrou do lože z betonu prostého C20/25</t>
  </si>
  <si>
    <t>688620552</t>
  </si>
  <si>
    <t>kamenný jednořádek do bet. lože odolného rozmrazovacím látkám</t>
  </si>
  <si>
    <t>"z vybouraných kostek, 10% nový materiál =" 50,0</t>
  </si>
  <si>
    <t>53</t>
  </si>
  <si>
    <t>58381007</t>
  </si>
  <si>
    <t>kostka štípaná dlažební žula drobná 8/10</t>
  </si>
  <si>
    <t>700867560</t>
  </si>
  <si>
    <t>"10% nového materiálu =" 0,10*50,0*0,10*1,01</t>
  </si>
  <si>
    <t>54</t>
  </si>
  <si>
    <t>916131113</t>
  </si>
  <si>
    <t>Osazení silničního obrubníku betonového ležatého s boční opěrou do lože z betonu prostého C20/25</t>
  </si>
  <si>
    <t>-2026005797</t>
  </si>
  <si>
    <t>"nový betonový obrubník 15/25 do bet. lože v. 0,00, 0,02 a 0,12m do lože odolného rozmrazovacím látkám =" 50,0</t>
  </si>
  <si>
    <t>55</t>
  </si>
  <si>
    <t>59217031</t>
  </si>
  <si>
    <t>obrubník silniční betonový 1000x150x250mm</t>
  </si>
  <si>
    <t>294906380</t>
  </si>
  <si>
    <t>"spotřeba =" 1,01*50,0</t>
  </si>
  <si>
    <t>56</t>
  </si>
  <si>
    <t>916231213</t>
  </si>
  <si>
    <t>Osazení chodníkového obrubníku betonového stojatého s boční opěrou do lože z betonu prostého C20/25</t>
  </si>
  <si>
    <t>2039439612</t>
  </si>
  <si>
    <t>"nový betonový obrubník 10/25 do bet. lože v. 0,00, 0,02 a 0,12m do lože odolného rozmrazovacím látkám =" 8,0</t>
  </si>
  <si>
    <t>57</t>
  </si>
  <si>
    <t>59217017</t>
  </si>
  <si>
    <t>obrubník betonový chodníkový 1000x100x250mm</t>
  </si>
  <si>
    <t>1053558720</t>
  </si>
  <si>
    <t>"spotřeba =" 1,01*8,0</t>
  </si>
  <si>
    <t>58</t>
  </si>
  <si>
    <t>916431112</t>
  </si>
  <si>
    <t>Osazení bezbariérového betonového obrubníku do betonového lože tl 150 mm s boční opěrou</t>
  </si>
  <si>
    <t>-121992326</t>
  </si>
  <si>
    <t>nový zastávkový obrubník v. 160mm do bet.lože vč. náběhů</t>
  </si>
  <si>
    <t>"podél nástupní hrany vč. napajovacích náběhů dl. 2,0m na bet. obrubník 15/25 =" 16,0</t>
  </si>
  <si>
    <t>59</t>
  </si>
  <si>
    <t>59217041</t>
  </si>
  <si>
    <t>obrubník betonový bezbariérový přímý 290mm</t>
  </si>
  <si>
    <t>1743878283</t>
  </si>
  <si>
    <t>60</t>
  </si>
  <si>
    <t>59217040</t>
  </si>
  <si>
    <t>obrubník betonový bezbariérový náběhový 130-190mm</t>
  </si>
  <si>
    <t>522118834</t>
  </si>
  <si>
    <t>"levý =" 2</t>
  </si>
  <si>
    <t>"pravý =" 2</t>
  </si>
  <si>
    <t>61</t>
  </si>
  <si>
    <t>919721233</t>
  </si>
  <si>
    <t>Geomříž pro lokální vyztužení asfaltového povrchu ze skelných vláken s geotextilií pevnost 70 kN/m</t>
  </si>
  <si>
    <t>-1542782673</t>
  </si>
  <si>
    <t>"výztužná geomříž s geotextilií - vozovka =" 89,0</t>
  </si>
  <si>
    <t>62</t>
  </si>
  <si>
    <t>919726122</t>
  </si>
  <si>
    <t>Geotextilie pro ochranu, separaci a filtraci netkaná měrná hm přes 200 do 300 g/m2</t>
  </si>
  <si>
    <t>230248738</t>
  </si>
  <si>
    <t>"v místě chodníku - nová dlažba =" 45+9+35</t>
  </si>
  <si>
    <t>63</t>
  </si>
  <si>
    <t>919726123</t>
  </si>
  <si>
    <t>Geotextilie pro ochranu, separaci a filtraci netkaná měrná hm přes 300 do 500 g/m2</t>
  </si>
  <si>
    <t>2064261228</t>
  </si>
  <si>
    <t>"pokládka separační geotextilie 500g/m2 na dno výkopu =" 20,0</t>
  </si>
  <si>
    <t>64</t>
  </si>
  <si>
    <t>919732211</t>
  </si>
  <si>
    <t>Styčná spára napojení nového živičného povrchu na stávající za tepla š 15 mm hl 25 mm s prořezáním</t>
  </si>
  <si>
    <t>185585157</t>
  </si>
  <si>
    <t>"prořezání a zalití asf. zálivkou v místech napojení na stávající kryt =" 50,0</t>
  </si>
  <si>
    <t>65</t>
  </si>
  <si>
    <t>919735112</t>
  </si>
  <si>
    <t>Řezání stávajícího živičného krytu hl přes 50 do 100 mm</t>
  </si>
  <si>
    <t>1974754925</t>
  </si>
  <si>
    <t>"zařezání vozovky hl. 0,10m =" 30,0</t>
  </si>
  <si>
    <t>66</t>
  </si>
  <si>
    <t>95900</t>
  </si>
  <si>
    <t>Montáž zastávkového přístřešku bez bočnic včetně kotvení do základové konstrukce</t>
  </si>
  <si>
    <t>-1206002265</t>
  </si>
  <si>
    <t>Poznámka k položce:_x000D_
16 x kotva M16/250, otvor 18 mm, hloubka 180 mm_x000D_
4 x kotva M12/200, otvor 14 mm, hloubka 130 mm</t>
  </si>
  <si>
    <t>"nový zastávkový přístřešek bez bočnic vč. osazení, vč. označníku a odp. koše (Králova) =" 1</t>
  </si>
  <si>
    <t>67</t>
  </si>
  <si>
    <t>95900D</t>
  </si>
  <si>
    <t>Dodávka zastávkového přístřešku bez bočnic</t>
  </si>
  <si>
    <t>1394795710</t>
  </si>
  <si>
    <t>Poznámka k položce:_x000D_
krytá plocha 7,14 m2; rozměry 4,2 x 1,7m; barva nosné konstrukce RAL 9006_x000D_
Nosná ocelová konstrukce, střecha a zadní stěna ze skla s potiskem, integrovaná dřevěná lavička._x000D_
Stěny tvoří tvrzené bezpečnostní sklo ESG tloušťky 8 mm s potiskem (bez bočnic)._x000D_
Střechu pokrývá vrstvené tvrzené sklo (VSG ESG) tloušťky 12 mm s potiskem._x000D_
Sedák tvoří 4 desky masivního dřeva._x000D_
Kotvení na betonový podklad pod dlažbou pomocí závitových tyčí - součástí položky 95900</t>
  </si>
  <si>
    <t>68</t>
  </si>
  <si>
    <t>95901</t>
  </si>
  <si>
    <t>Zhotovení spodní stavby pro zastávkový přístřešek</t>
  </si>
  <si>
    <t>kpl</t>
  </si>
  <si>
    <t>-188730833</t>
  </si>
  <si>
    <t>Poznámka k položce:_x000D_
základový blok pro zastávkový přístřešek, beton C20/25 XF1</t>
  </si>
  <si>
    <t>69</t>
  </si>
  <si>
    <t>95902</t>
  </si>
  <si>
    <t>Zastávkový označník se čtvercovým terčem, s tabulí pro jízdní řády, s názvem zastávky a odpadkovým košem</t>
  </si>
  <si>
    <t>1332968332</t>
  </si>
  <si>
    <t xml:space="preserve">Poznámka k položce:_x000D_
označník zastávky se čtvercovým terčem a s tabulí pro jízdní řády (315 x 640 mm); výška 3,20 m;_x000D_
s názvem zastávky a odpadkovým košem na 25 l odpadu; barva RAL 9006;_x000D_
kotveno pod dlažbu do betnového základu pomocí závitových tyčí_x000D_
včetně zhotovení betonového základu z betonu C20/25 XF1_x000D_
</t>
  </si>
  <si>
    <t>70</t>
  </si>
  <si>
    <t>966006132</t>
  </si>
  <si>
    <t>Odstranění značek dopravních nebo orientačních se sloupky s betonovými patkami</t>
  </si>
  <si>
    <t>294215904</t>
  </si>
  <si>
    <t>"odstranění SDZ vč. sloupku a základu =" 2</t>
  </si>
  <si>
    <t>71</t>
  </si>
  <si>
    <t>966006211</t>
  </si>
  <si>
    <t>Odstranění svislých dopravních značek ze sloupů, sloupků nebo konzol</t>
  </si>
  <si>
    <t>-1932372980</t>
  </si>
  <si>
    <t>odstranění SDZ, předání správci komunikace</t>
  </si>
  <si>
    <t>"IP13b + E13 =" 2</t>
  </si>
  <si>
    <t>"A7b + E3a =" 2</t>
  </si>
  <si>
    <t>72</t>
  </si>
  <si>
    <t>979054451</t>
  </si>
  <si>
    <t>Očištění vybouraných zámkových dlaždic s původním spárováním z kameniva těženého</t>
  </si>
  <si>
    <t>-1462480127</t>
  </si>
  <si>
    <t>"rozebrání stávajícího chodníku z bet. dlažby =" 37,0</t>
  </si>
  <si>
    <t>"předlažba chodníku v místě stavby =" 97,0</t>
  </si>
  <si>
    <t>73</t>
  </si>
  <si>
    <t>979071122</t>
  </si>
  <si>
    <t>Očištění dlažebních kostek drobných s původním spárováním živičnou směsí nebo MC</t>
  </si>
  <si>
    <t>590786410</t>
  </si>
  <si>
    <t>"očištění vybouraných kostek z jednořádku =" 0,10*51,0</t>
  </si>
  <si>
    <t>997</t>
  </si>
  <si>
    <t>Přesun sutě</t>
  </si>
  <si>
    <t>74</t>
  </si>
  <si>
    <t>997221551</t>
  </si>
  <si>
    <t>Vodorovná doprava suti ze sypkých materiálů do 1 km</t>
  </si>
  <si>
    <t>1238032795</t>
  </si>
  <si>
    <t>"suť z rozebrání stávajícího chodníku z bet. dlažby vč. odstranění lože a podkladu =" 0,290*37,0</t>
  </si>
  <si>
    <t>"suť z odstranění lože v místě předlažby =" 0,070*97,0</t>
  </si>
  <si>
    <t>"suť z odstranění podkladních vrstev vozovky tl. 0,40m (pod vozovkou) =" 0,580*9,0</t>
  </si>
  <si>
    <t>Mezisoučet</t>
  </si>
  <si>
    <t xml:space="preserve">"suť z frézování tl. 0,100m =" 0,230*70,0 </t>
  </si>
  <si>
    <t>75</t>
  </si>
  <si>
    <t>997221559</t>
  </si>
  <si>
    <t>Příplatek ZKD 1 km u vodorovné dopravy suti ze sypkých materiálů</t>
  </si>
  <si>
    <t>1888751471</t>
  </si>
  <si>
    <t>předpokládaná celková vzdálenost 15 km</t>
  </si>
  <si>
    <t>"suť z rozebrání stávajícího chodníku z bet. dlažby vč. odstranění lože a podkladu =" (15-1)*10,730</t>
  </si>
  <si>
    <t>"suť z odstranění lože v místě předlažby =" (15-1)*6,790</t>
  </si>
  <si>
    <t>"suť z frézování tl. 0,100m =" (15-1)*16,10</t>
  </si>
  <si>
    <t>"suť z odstranění podkladních vrstev vozovky tl. 0,40m (pod vozovkou) =" (15-1)*5,220</t>
  </si>
  <si>
    <t>76</t>
  </si>
  <si>
    <t>997221561</t>
  </si>
  <si>
    <t>Vodorovná doprava suti z kusových materiálů do 1 km</t>
  </si>
  <si>
    <t>-949976983</t>
  </si>
  <si>
    <t>"rozebrání stávajícího jednořádku - pouze bet. lože =" 0,090*51,0</t>
  </si>
  <si>
    <t>"odvoz rozebrané dlažby dle dispozic objednatele =" 0,140*37,0</t>
  </si>
  <si>
    <t>77</t>
  </si>
  <si>
    <t>997221569</t>
  </si>
  <si>
    <t>Příplatek ZKD 1 km u vodorovné dopravy suti z kusových materiálů</t>
  </si>
  <si>
    <t>1168647213</t>
  </si>
  <si>
    <t>"rozebrání stávajícího jednořádku - pouze bet. lože =" (15-1)*4,590</t>
  </si>
  <si>
    <t>předpokládaná celková vzdálenost 7 km</t>
  </si>
  <si>
    <t>"odvoz rozebrané dlažby dle dispozic objednatele =" (7-1)*5,180</t>
  </si>
  <si>
    <t>78</t>
  </si>
  <si>
    <t>997221571</t>
  </si>
  <si>
    <t>Vodorovná doprava vybouraných hmot do 1 km</t>
  </si>
  <si>
    <t>1730165701</t>
  </si>
  <si>
    <t>"suť z odstranění stáv. bet. obrubníku vč. bet. lože =" 0,205*70,0</t>
  </si>
  <si>
    <t>79</t>
  </si>
  <si>
    <t>997221579</t>
  </si>
  <si>
    <t>Příplatek ZKD 1 km u vodorovné dopravy vybouraných hmot</t>
  </si>
  <si>
    <t>432179148</t>
  </si>
  <si>
    <t>"suť z odstranění stáv. bet. obrubníku vč. bet. lože =" (15-1)*14,350</t>
  </si>
  <si>
    <t>80</t>
  </si>
  <si>
    <t>997221611</t>
  </si>
  <si>
    <t>Nakládání suti na dopravní prostředky pro vodorovnou dopravu</t>
  </si>
  <si>
    <t>327586470</t>
  </si>
  <si>
    <t>" naložení rozebrané dlažby a očištěné dlažby pro odvoz dle dispozic objednatele =" 5,180</t>
  </si>
  <si>
    <t>81</t>
  </si>
  <si>
    <t>997221861</t>
  </si>
  <si>
    <t>Poplatek za uložení na recyklační skládce (skládkovné) stavebního odpadu z prostého betonu pod kódem 17 01 01</t>
  </si>
  <si>
    <t>-120899032</t>
  </si>
  <si>
    <t>"suť z odstranění stáv. bet. obrubníku vč. bet. lože =" 14,350</t>
  </si>
  <si>
    <t>"rozebrání stávajícího jednořádku - pouze bet. lože =" 4,590</t>
  </si>
  <si>
    <t>82</t>
  </si>
  <si>
    <t>997221873</t>
  </si>
  <si>
    <t>Poplatek za uložení na recyklační skládce (skládkovné) stavebního odpadu zeminy a kamení zatříděného do Katalogu odpadů pod kódem 17 05 04</t>
  </si>
  <si>
    <t>1620371710</t>
  </si>
  <si>
    <t>"suť z rozebrání stávajícího chodníku z bet. dlažby vč. odstranění lože a podkladu =" 10,730</t>
  </si>
  <si>
    <t>"suť z odstranění lože v místě předlažby =" 6,790</t>
  </si>
  <si>
    <t>"suť z odstranění podkladních vrstev vozovky tl. 0,40m (pod vozovkou) =" 5,220</t>
  </si>
  <si>
    <t>83</t>
  </si>
  <si>
    <t>997221875</t>
  </si>
  <si>
    <t>Poplatek za uložení na recyklační skládce (skládkovné) stavebního odpadu asfaltového bez obsahu dehtu zatříděného do Katalogu odpadů pod kódem 17 03 02</t>
  </si>
  <si>
    <t>-2005006770</t>
  </si>
  <si>
    <t>"suť z frézování tl. 0,100m =" 16,10</t>
  </si>
  <si>
    <t>998</t>
  </si>
  <si>
    <t>Přesun hmot</t>
  </si>
  <si>
    <t>84</t>
  </si>
  <si>
    <t>998223011</t>
  </si>
  <si>
    <t>Přesun hmot pro pozemní komunikace s krytem dlážděným</t>
  </si>
  <si>
    <t>1772508817</t>
  </si>
  <si>
    <t>101.2 - AZ Králova - směr Sokolská</t>
  </si>
  <si>
    <t>-2100623330</t>
  </si>
  <si>
    <t>"rozebrání stávajícího chodníku z bet. dlažby  (bude očištěno, deponováno pro zpětné použití) =" 109,0</t>
  </si>
  <si>
    <t>"rozebrání stáv. pro předlažbu chodníku =" 10,0</t>
  </si>
  <si>
    <t>1524928571</t>
  </si>
  <si>
    <t>"rozebrání stávajícího chodníku z bet. dlažby vč. odstranění lože a podkladu =" 109,0</t>
  </si>
  <si>
    <t>619826937</t>
  </si>
  <si>
    <t>"odstranění podkladních vrstev vozovky tl. 0,40m (pod vozovkou) =" 12,0</t>
  </si>
  <si>
    <t>-1306249045</t>
  </si>
  <si>
    <t>"frézování asf. krytu tl. 0,10m =" 67,0</t>
  </si>
  <si>
    <t>-1887810744</t>
  </si>
  <si>
    <t>"odstranění stáv. bet. obrubníku vč. bet. lože =" 129,0</t>
  </si>
  <si>
    <t>2059830438</t>
  </si>
  <si>
    <t>"rozebrání stávajícího jednořádku vč. likvidace bet. lože =" 77,0</t>
  </si>
  <si>
    <t>-225995068</t>
  </si>
  <si>
    <t>"sejmutí ornice v tl. 0,10 ma uložení na mezideponii =" 263,0</t>
  </si>
  <si>
    <t>1171287127</t>
  </si>
  <si>
    <t>"odstranění / výkop hl. 0,50m =" 0,50*238,0</t>
  </si>
  <si>
    <t>-1921140028</t>
  </si>
  <si>
    <t>"odvoz sejmuté ornice na mezideponii =" 0,10*263,0</t>
  </si>
  <si>
    <t>"dovoz ornice z mezideponie =" 21,30</t>
  </si>
  <si>
    <t>2043211481</t>
  </si>
  <si>
    <t>"z výkopu hl. 0,50m =" 119,0</t>
  </si>
  <si>
    <t>1613875907</t>
  </si>
  <si>
    <t>"z výkopu hl. 0,50m =" (15-10)*119,0</t>
  </si>
  <si>
    <t>-2121465421</t>
  </si>
  <si>
    <t>"naložení ornice na mezideponii =" 0,10*213,0</t>
  </si>
  <si>
    <t>-1800573613</t>
  </si>
  <si>
    <t>"z výkopu hl. 0,50m =" 1,80*119,0</t>
  </si>
  <si>
    <t>426410538</t>
  </si>
  <si>
    <t>"uložení sejmuté ornice na mezideponii =" 26,30</t>
  </si>
  <si>
    <t>"z výkopu hl. 0,50m na skládku =" 119,0</t>
  </si>
  <si>
    <t>-2086202959</t>
  </si>
  <si>
    <t>"rozprostření ornice v tl. 100 mm =" 213,0</t>
  </si>
  <si>
    <t>1482016667</t>
  </si>
  <si>
    <t>"úprava ploch po ohumusování =" 213,0</t>
  </si>
  <si>
    <t>-1356003382</t>
  </si>
  <si>
    <t>"spotřeba =" 0,035*213,0</t>
  </si>
  <si>
    <t>1755313146</t>
  </si>
  <si>
    <t>"vyrovnání a zhutnění podkladu / zemní pláň pod vozovkou =" 82,0</t>
  </si>
  <si>
    <t>"vyrovnání a zhutnění podkladu / zemní pláň pod chodníkem =" 161,0</t>
  </si>
  <si>
    <t>"zhutnění podkladu v místě předlažby chodníku =" 10,0</t>
  </si>
  <si>
    <t>1280285822</t>
  </si>
  <si>
    <t>"zpětná úprava ploch =" 213,0</t>
  </si>
  <si>
    <t>-997190593</t>
  </si>
  <si>
    <t>260175740</t>
  </si>
  <si>
    <t>-1796455291</t>
  </si>
  <si>
    <t>"podklad kamenivo fr. 16-32 tl. 0,15 m - nové chodníky =" 148,0+4,0+9,0</t>
  </si>
  <si>
    <t>1101369202</t>
  </si>
  <si>
    <t>"0,30m (tl. 0,15 - 0,30m) =" 82,0</t>
  </si>
  <si>
    <t>1626819164</t>
  </si>
  <si>
    <t>"ACP 22+ tl. 0,09m - vozovka =" 82,0</t>
  </si>
  <si>
    <t>511980945</t>
  </si>
  <si>
    <t>"infiltrační postřik 0,7 kg/m2 - vozovka =" 82,0</t>
  </si>
  <si>
    <t>1524408211</t>
  </si>
  <si>
    <t>"pod ložní vrstvu - spojovací postřik 0,3 kg/m2 - vozovka =" 136,0</t>
  </si>
  <si>
    <t>478523016</t>
  </si>
  <si>
    <t>"pod obrusnou vrstvu - spojovací postřik 0,3 kg/m2 z modifikované emulze - vozovka =" 136,0</t>
  </si>
  <si>
    <t>1068564242</t>
  </si>
  <si>
    <t>"ACO 11+ (modifikované pojivo) tl. 0,04m - vozovka =" 136,0</t>
  </si>
  <si>
    <t>-1056848079</t>
  </si>
  <si>
    <t>"ACL 16+ tl. 0,06m - vozovka =" 136,0</t>
  </si>
  <si>
    <t>596211110</t>
  </si>
  <si>
    <t>Kladení zámkové dlažby komunikací pro pěší ručně tl 60 mm skupiny A pl do 50 m2</t>
  </si>
  <si>
    <t>1683718830</t>
  </si>
  <si>
    <t>"předlažba chodníku v místě napojení vč. výměny ložné vrstvy =" 10,0</t>
  </si>
  <si>
    <t>-1072642963</t>
  </si>
  <si>
    <t>"nový chodník z bet. dlažby 10/20/8 s fazetou =" 148,0 - 5,0 - 6,0</t>
  </si>
  <si>
    <t>"dlažba šedá 20/20/8 bez fazety - lemování hmatové dlažby v š. 0,2m =" 5,0</t>
  </si>
  <si>
    <t>"signální pás z hmatové dlažby, odsazení 0,5m od nástupní hrany, reliéfní dlažba tl. 0,08m =" 4,0</t>
  </si>
  <si>
    <t>"umělá vodící linie, barva bílá, š. 0,50 m, délka 18,0 =" 0,50*18,0</t>
  </si>
  <si>
    <t>-1255342465</t>
  </si>
  <si>
    <t>"spotřeba =" 1,03*137,0</t>
  </si>
  <si>
    <t>2005682211</t>
  </si>
  <si>
    <t>"spotřeba =" 1,03*5,0</t>
  </si>
  <si>
    <t>2108407822</t>
  </si>
  <si>
    <t>"kontrastní červený pás š. 0,30 m, spotřeba =" 1,03 * 3,60</t>
  </si>
  <si>
    <t>-1049446010</t>
  </si>
  <si>
    <t>"spotřeba =" 1,03*4,0</t>
  </si>
  <si>
    <t>1017026958</t>
  </si>
  <si>
    <t>-1979674225</t>
  </si>
  <si>
    <t>5+3,6+4+9</t>
  </si>
  <si>
    <t>-1542953753</t>
  </si>
  <si>
    <t>"výšková úprava poklopu UV vč. nového rámu a poklopu vč. vyčištění a propláchnutí přípojky =" 3</t>
  </si>
  <si>
    <t>-1498824399</t>
  </si>
  <si>
    <t>927754958</t>
  </si>
  <si>
    <t>149317382</t>
  </si>
  <si>
    <t>1853143538</t>
  </si>
  <si>
    <t>-966765830</t>
  </si>
  <si>
    <t>285997178</t>
  </si>
  <si>
    <t>-614302746</t>
  </si>
  <si>
    <t>-241245568</t>
  </si>
  <si>
    <t>387639433</t>
  </si>
  <si>
    <t>"nové VDZ - V4 (š. 0,125m - 0,50/0,50 a plná) =" 101,0</t>
  </si>
  <si>
    <t>183228172</t>
  </si>
  <si>
    <t>"nové VDZ - V12c (š. 0,125m) =" 23,0</t>
  </si>
  <si>
    <t>1938296421</t>
  </si>
  <si>
    <t>-1364192378</t>
  </si>
  <si>
    <t>-1559339638</t>
  </si>
  <si>
    <t>194850794</t>
  </si>
  <si>
    <t>"z vybouraných kostek, 10% nový materiál =" 78,0</t>
  </si>
  <si>
    <t>-1610640989</t>
  </si>
  <si>
    <t>"10% nového materiálu =" 0,10*78,0*0,10*1,01</t>
  </si>
  <si>
    <t>Osazení silničního obrubníku betonového ležatého s boční opěrou do lože z betonu prostého</t>
  </si>
  <si>
    <t>-286846429</t>
  </si>
  <si>
    <t>"nový betonový obrubník 15/25 do bet. lože v. 0,00, 0,02 a 0,12m do lože odolného rozmrazovacím látkám =" 110,5</t>
  </si>
  <si>
    <t>416426699</t>
  </si>
  <si>
    <t>"spotřeba =" 1,01*110,50</t>
  </si>
  <si>
    <t>Osazení chodníkového obrubníku betonového stojatého s boční opěrou do lože z betonu prostého</t>
  </si>
  <si>
    <t>-542522736</t>
  </si>
  <si>
    <t>"nový betonový obrubník 10/25 do bet. lože v. 0,00, 0,02 a 0,12m do lože odolného rozmrazovacím látkám =" 52,0</t>
  </si>
  <si>
    <t>-659599073</t>
  </si>
  <si>
    <t>"spotřeba =" 1,01*52,0</t>
  </si>
  <si>
    <t>1599098558</t>
  </si>
  <si>
    <t>1332338528</t>
  </si>
  <si>
    <t>919783734</t>
  </si>
  <si>
    <t>1240346035</t>
  </si>
  <si>
    <t>"výztužná geomříž s geotextilií - vozovka =" 136,0</t>
  </si>
  <si>
    <t>753336686</t>
  </si>
  <si>
    <t>"v místě chodníku - nová dlažba =" 148+4+9</t>
  </si>
  <si>
    <t>1109837052</t>
  </si>
  <si>
    <t>"pokládka separační geotextilie 500g/m2 na dno výkopu =" 238,0</t>
  </si>
  <si>
    <t>278674521</t>
  </si>
  <si>
    <t>-160426698</t>
  </si>
  <si>
    <t>"zařezání vozovky hl. 0,10m =" 43,0</t>
  </si>
  <si>
    <t>1377014127</t>
  </si>
  <si>
    <t>317454599</t>
  </si>
  <si>
    <t>-201959599</t>
  </si>
  <si>
    <t>150862388</t>
  </si>
  <si>
    <t>-255519749</t>
  </si>
  <si>
    <t>"odstranění SDZ vč. sloupku a základu =" 1</t>
  </si>
  <si>
    <t>330897312</t>
  </si>
  <si>
    <t>214470190</t>
  </si>
  <si>
    <t>"rozebrání stávajícího chodníku z bet. dlažby =" 109,0</t>
  </si>
  <si>
    <t>"předlažba chodníku v místě stavby =" 10,0</t>
  </si>
  <si>
    <t>-918632212</t>
  </si>
  <si>
    <t>"očištění vybouraných kostek z jednořádku =" 0,10*77,0</t>
  </si>
  <si>
    <t>1838924130</t>
  </si>
  <si>
    <t>"suť z rozebrání stávajícího chodníku z bet. dlažby vč. odstranění lože a podkladu =" 0,290*109,0</t>
  </si>
  <si>
    <t>"suť z odstranění lože v místě předlažby =" 0,070*10,0</t>
  </si>
  <si>
    <t>"suť z odstranění podkladních vrstev vozovky tl. 0,40m (pod vozovkou) =" 0,580*12,0</t>
  </si>
  <si>
    <t>"suť z frézování tl. 0,100m =" 0,230*67,0</t>
  </si>
  <si>
    <t>-87318634</t>
  </si>
  <si>
    <t>"suť z rozebrání stávajícího chodníku z bet. dlažby vč. odstranění lože a podkladu =" (15-1)*31,610</t>
  </si>
  <si>
    <t>"suť z odstranění lože v místě předlažby =" (15-1)*0,70</t>
  </si>
  <si>
    <t>"suť z frézování tl. 0,100m =" (15-1)*15,410</t>
  </si>
  <si>
    <t>"suť z odstranění podkladních vrstev vozovky tl. 0,40m (pod vozovkou) =" (15-1)*6,960</t>
  </si>
  <si>
    <t>697364986</t>
  </si>
  <si>
    <t>"rozebrání stávajícího jednořádku - pouze bet. lože =" 0,090*77,0</t>
  </si>
  <si>
    <t>"odvoz rozebrané dlažby dle dispozic objednatele =" 0,140*109,0</t>
  </si>
  <si>
    <t>103562076</t>
  </si>
  <si>
    <t>"rozebrání stávajícího jednořádku - pouze bet. lože =" (15-1)*6,930</t>
  </si>
  <si>
    <t>"odvoz rozebrané dlažby dle dispozic objednatele =" (7-1)*15,260</t>
  </si>
  <si>
    <t>24896047</t>
  </si>
  <si>
    <t>"suť z odstranění stáv. bet. obrubníku vč. bet. lože =" 0,205*129,0</t>
  </si>
  <si>
    <t>-1653731675</t>
  </si>
  <si>
    <t>"suť z odstranění stáv. bet. obrubníku vč. bet. lože =" (15-1)*26,445</t>
  </si>
  <si>
    <t>-1582332654</t>
  </si>
  <si>
    <t>" naložení rozebrané dlažby a očištěné dlažby pro odvoz dle dispozic objednatele =" 15,260</t>
  </si>
  <si>
    <t>545390843</t>
  </si>
  <si>
    <t>"suť z odstranění stáv. bet. obrubníku vč. bet. lože =" 26,445</t>
  </si>
  <si>
    <t>"rozebrání stávajícího jednořádku - pouze bet. lože =" 6,930</t>
  </si>
  <si>
    <t>1659002166</t>
  </si>
  <si>
    <t>"suť z rozebrání stávajícího chodníku z bet. dlažby vč. odstranění lože a podkladu =" 31,610</t>
  </si>
  <si>
    <t>"suť z odstranění lože v místě předlažby =" 0,70</t>
  </si>
  <si>
    <t>"suť z odstranění podkladních vrstev vozovky tl. 0,40m (pod vozovkou) =" 6,960</t>
  </si>
  <si>
    <t>1645925736</t>
  </si>
  <si>
    <t>"suť z frézování tl. 0,100m =" 15,410</t>
  </si>
  <si>
    <t>622601390</t>
  </si>
  <si>
    <t>102.1 - AZ Příční - směr Palackého vč. místa pro přecházení na ul. Havlíčkova</t>
  </si>
  <si>
    <t>112251101</t>
  </si>
  <si>
    <t>Odstranění pařezů průměru přes 100 do 300 mm</t>
  </si>
  <si>
    <t>CS ÚRS 2024 01</t>
  </si>
  <si>
    <t>1609281402</t>
  </si>
  <si>
    <t>"odstranění pařezů po pokácených tůjích =" 25</t>
  </si>
  <si>
    <t>-1547779782</t>
  </si>
  <si>
    <t>"rozebrání stávajícího chodníku z bet. dlažby  (bude očištěno, deponováno pro zpětné použití) =" 55,0</t>
  </si>
  <si>
    <t>"rozebrání stáv. pro předlažbu chodníku =" 8,0</t>
  </si>
  <si>
    <t>-593908579</t>
  </si>
  <si>
    <t>"rozebrání stávajícího chodníku z bet. dlažby vč. odstranění lože a podkladu =" 55,0</t>
  </si>
  <si>
    <t>472059209</t>
  </si>
  <si>
    <t>"odstranění podkladních vrstev vozovky tl. 0,40m (pod vozovkou) =" 26,0</t>
  </si>
  <si>
    <t>-738985773</t>
  </si>
  <si>
    <t>"frézování asf. krytu tl. 0,10m =" 26,0</t>
  </si>
  <si>
    <t>1317183186</t>
  </si>
  <si>
    <t>"odstranění stáv. bet. obrubníku vč. bet. lože =" 57,0</t>
  </si>
  <si>
    <t>-1678044408</t>
  </si>
  <si>
    <t>"sejmutí ornice v tl. 0,10 ma uložení na mezideponii =" 29,0</t>
  </si>
  <si>
    <t>-1324636817</t>
  </si>
  <si>
    <t>"odstranění / výkop hl. 0,50m =" 0,50*19,0</t>
  </si>
  <si>
    <t>162201421</t>
  </si>
  <si>
    <t>Vodorovné přemístění pařezů do 1 km D přes 100 do 300 mm</t>
  </si>
  <si>
    <t>-1553558212</t>
  </si>
  <si>
    <t>162301971</t>
  </si>
  <si>
    <t>Příplatek k vodorovnému přemístění pařezů D přes 100 do 300 mm ZKD 1 km</t>
  </si>
  <si>
    <t>655792393</t>
  </si>
  <si>
    <t>"odvoz do 10 km =" (10-1)*25</t>
  </si>
  <si>
    <t>-371006139</t>
  </si>
  <si>
    <t>"odvoz sejmuté ornice na mezideponii =" 0,10*29,0</t>
  </si>
  <si>
    <t>"dovoz ornice z mezideponie =" 2,10 + (2,9-2,1)</t>
  </si>
  <si>
    <t>920158992</t>
  </si>
  <si>
    <t>"z výkopu hl. 0,50m =" 9,50</t>
  </si>
  <si>
    <t>1209305490</t>
  </si>
  <si>
    <t>"z výkopu hl. 0,50m =" (15-10)*9,50</t>
  </si>
  <si>
    <t>-2082994190</t>
  </si>
  <si>
    <t>"naložení ornice na mezideponii =" 0,10*21,0 + 0,10*(29,0-21,0)</t>
  </si>
  <si>
    <t>-464482737</t>
  </si>
  <si>
    <t>"z výkopu hl. 0,50m =" 1,80*9,50</t>
  </si>
  <si>
    <t>1712012R</t>
  </si>
  <si>
    <t>Poplatek za uložení pařezů D přes 100 do 300 mm na recyklační skládce (skládkovné)</t>
  </si>
  <si>
    <t>-2133859440</t>
  </si>
  <si>
    <t>-1773526727</t>
  </si>
  <si>
    <t>"uložení sejmuté ornice na mezideponii =" 2,90</t>
  </si>
  <si>
    <t>"z výkopu hl. 0,50m na skládku =" 9,50</t>
  </si>
  <si>
    <t>174251201</t>
  </si>
  <si>
    <t>Zásyp jam po pařezech D pařezů do 300 mm strojně</t>
  </si>
  <si>
    <t>969305679</t>
  </si>
  <si>
    <t>výkopkem z horniny získané při dobývání pařezů s hrubým urovnáním povrchu zasypávky</t>
  </si>
  <si>
    <t>"po odstraněných pařezech tůjí =" 25</t>
  </si>
  <si>
    <t>-1395498531</t>
  </si>
  <si>
    <t>"rozprostření ornice v tl. 100 mm =" 21,0</t>
  </si>
  <si>
    <t>"rozprostření ornice v tl. 100 mm - plocha po odstraněných pařezech =" 25,0</t>
  </si>
  <si>
    <t>10364101</t>
  </si>
  <si>
    <t>zemina pro terénní úpravy - ornice</t>
  </si>
  <si>
    <t>402657475</t>
  </si>
  <si>
    <t>doplnění chybějící ornice</t>
  </si>
  <si>
    <t>celková potřeba = 0,10 * (21,0 + 25,0 ) = 4,60</t>
  </si>
  <si>
    <t>využití sejmuté ornice/humozní vrstvy = -2,90</t>
  </si>
  <si>
    <t>"dovoz nového materiálu =" (4,60 - 2,90) * 1,3</t>
  </si>
  <si>
    <t>938044416</t>
  </si>
  <si>
    <t>"úprava ploch po ohumusování =" 21,0</t>
  </si>
  <si>
    <t>"úprava plochy po odstraněných pařezech =" 25,0</t>
  </si>
  <si>
    <t>1331930722</t>
  </si>
  <si>
    <t>"spotřeba =" 0,035*(21,0+25,0)</t>
  </si>
  <si>
    <t>1216750668</t>
  </si>
  <si>
    <t>"vyrovnání a zhutnění podkladu / zemní pláň pod vozovkou =" 26,0</t>
  </si>
  <si>
    <t>"vyrovnání a zhutnění podkladu / zemní pláň pod chodníkem =" 65,0+2,5+2,5+3,5</t>
  </si>
  <si>
    <t>"zhutnění podkladu v místě předlažby chodníku =" 8,0</t>
  </si>
  <si>
    <t>-1068761217</t>
  </si>
  <si>
    <t>"zpětná úprava ploch =" 21,0 + 25,0</t>
  </si>
  <si>
    <t>1150447957</t>
  </si>
  <si>
    <t>-235365875</t>
  </si>
  <si>
    <t>-1491518037</t>
  </si>
  <si>
    <t>"podklad kamenivo fr. 16-32 tl. 0,15 m - nové chodníky =" 65+2,5+2,5+3,5</t>
  </si>
  <si>
    <t>-1104158724</t>
  </si>
  <si>
    <t>"0,30m (tl. 0,15 - 0,30m) =" 26,0</t>
  </si>
  <si>
    <t>-49723769</t>
  </si>
  <si>
    <t>"ACP 22+ tl. 0,09m - vozovka =" 26,0</t>
  </si>
  <si>
    <t>1985050825</t>
  </si>
  <si>
    <t>"infiltrační postřik 0,7 kg/m2 - vozovka =" 26,0</t>
  </si>
  <si>
    <t>-972924375</t>
  </si>
  <si>
    <t>"pod ložní vrstvu - spojovací postřik 0,3 kg/m2 - vozovka =" 26,0</t>
  </si>
  <si>
    <t>-15373002</t>
  </si>
  <si>
    <t>"pod obrusnou vrstvu - spojovací postřik 0,3 kg/m2 z modifikované emulze - vozovka =" 26,0</t>
  </si>
  <si>
    <t>1654256769</t>
  </si>
  <si>
    <t>"ACO 11+ (modifikované pojivo) tl. 0,04m - vozovka =" 26,0</t>
  </si>
  <si>
    <t>-2021663284</t>
  </si>
  <si>
    <t>"ACL 16+ tl. 0,06m - vozovka =" 26,0</t>
  </si>
  <si>
    <t>-1734980635</t>
  </si>
  <si>
    <t>"předlažba chodníku v místě napojení vč. výměny ložné vrstvy =" 8,0</t>
  </si>
  <si>
    <t>-2017232145</t>
  </si>
  <si>
    <t>"nový chodník z bet. dlažby 10/20/8 s fazetou =" 65,0 - 2,60 - 6,0</t>
  </si>
  <si>
    <t>"dlažba šedá 20/20/8 bez fazety - lemování hmatové dlažby v š. 0,2m =" 2,60</t>
  </si>
  <si>
    <t>"signální pás z hmatové dlažby, odsazení 0,5m od nástupní hrany, reliéfní dlažba tl. 0,08m =" 2,50</t>
  </si>
  <si>
    <t>"varovný pás z hmatové dlažby v místě pro přecházení =" 2,50</t>
  </si>
  <si>
    <t>"umělá vodící linie z dlažby v oblouku, barva bílá =" 3,50</t>
  </si>
  <si>
    <t>451385135</t>
  </si>
  <si>
    <t>"spotřeba =" 1,03*56,40</t>
  </si>
  <si>
    <t>1229463388</t>
  </si>
  <si>
    <t>"spotřeba =" 1,03*2,60</t>
  </si>
  <si>
    <t>606081186</t>
  </si>
  <si>
    <t>-1307274462</t>
  </si>
  <si>
    <t>"spotřeba =" 1,03*(2,5+2,5)</t>
  </si>
  <si>
    <t>-1841206432</t>
  </si>
  <si>
    <t>"spotřeba =" 1,03*3,50</t>
  </si>
  <si>
    <t>-546481115</t>
  </si>
  <si>
    <t>2,6+3,6+2,5+2,5+3,5</t>
  </si>
  <si>
    <t>528733316</t>
  </si>
  <si>
    <t>915111122</t>
  </si>
  <si>
    <t>Vodorovné dopravní značení dělící čáry přerušované š 125 mm retroreflexní bílá barva</t>
  </si>
  <si>
    <t>297437627</t>
  </si>
  <si>
    <t>"nové VDZ - V7b (š. 0,125m - 0,50/0,50) =" 14,0</t>
  </si>
  <si>
    <t>-1756912090</t>
  </si>
  <si>
    <t>-641194615</t>
  </si>
  <si>
    <t>1884587060</t>
  </si>
  <si>
    <t>-1776621255</t>
  </si>
  <si>
    <t>"nový betonový obrubník 15/25 do bet. lože v. 0,00, 0,02 a 0,12m do lože odolného rozmrazovacím látkám =" 11,0</t>
  </si>
  <si>
    <t>837162826</t>
  </si>
  <si>
    <t>"spotřeba =" 1,01*11,0</t>
  </si>
  <si>
    <t>1887515526</t>
  </si>
  <si>
    <t>"nový betonový obrubník 10/25 do bet. lože v. 0,00, 0,02 a 0,12m do lože odolného rozmrazovacím látkám =" 27,0</t>
  </si>
  <si>
    <t>270107019</t>
  </si>
  <si>
    <t>1139564531</t>
  </si>
  <si>
    <t>877456428</t>
  </si>
  <si>
    <t>1354699953</t>
  </si>
  <si>
    <t>-926590508</t>
  </si>
  <si>
    <t>"výztužná geomříž s geotextilií - vozovka =" 26,0</t>
  </si>
  <si>
    <t>1991382512</t>
  </si>
  <si>
    <t>"v místě chodníku - nová dlažba =" 65+2,5+2,5+3,5</t>
  </si>
  <si>
    <t>-232736571</t>
  </si>
  <si>
    <t>"pokládka separační geotextilie 500g/m2 na dno výkopu =" 19,0</t>
  </si>
  <si>
    <t>-611701256</t>
  </si>
  <si>
    <t>"prořezání a zalití asf. zálivkou v místech napojení na stávající kryt =" 26,0</t>
  </si>
  <si>
    <t>1433833387</t>
  </si>
  <si>
    <t>"zařezání vozovky hl. 0,10m =" 26,0</t>
  </si>
  <si>
    <t>-11684054</t>
  </si>
  <si>
    <t>"nový zastávkový přístřešek bez bočnic vč. osazení, vč. označníku a odp. koše (Příční) =" 1</t>
  </si>
  <si>
    <t>-319743084</t>
  </si>
  <si>
    <t>-277212674</t>
  </si>
  <si>
    <t>-796394386</t>
  </si>
  <si>
    <t>-1282011906</t>
  </si>
  <si>
    <t>"rozebrání stávajícího chodníku z bet. dlažby =" 55,0</t>
  </si>
  <si>
    <t>"předlažba chodníku v místě stavby =" 8,0</t>
  </si>
  <si>
    <t>-1595981488</t>
  </si>
  <si>
    <t>"suť z rozebrání stávajícího chodníku z bet. dlažby vč. odstranění lože a podkladu =" 0,290*55,0</t>
  </si>
  <si>
    <t>"suť z odstranění lože v místě předlažby =" 0,070*8,0</t>
  </si>
  <si>
    <t>"suť z odstranění podkladních vrstev vozovky tl. 0,40m (pod vozovkou) =" 0,580*26,0</t>
  </si>
  <si>
    <t>"suť z frézování tl. 0,100m =" 0,230*26,0</t>
  </si>
  <si>
    <t>-1626847377</t>
  </si>
  <si>
    <t>"suť z rozebrání stávajícího chodníku z bet. dlažby vč. odstranění lože a podkladu =" (15-1)*15,950</t>
  </si>
  <si>
    <t>"suť z odstranění lože v místě předlažby =" (15-1)*0,560</t>
  </si>
  <si>
    <t>"suť z frézování tl. 0,100m =" (15-1)*15,080</t>
  </si>
  <si>
    <t>"suť z odstranění podkladních vrstev vozovky tl. 0,40m (pod vozovkou) =" (15-1)*5,980</t>
  </si>
  <si>
    <t>-1255047754</t>
  </si>
  <si>
    <t>"odvoz rozebrané dlažby dle dispozic objednatele =" 0,140*55,0</t>
  </si>
  <si>
    <t>-1557033258</t>
  </si>
  <si>
    <t>"odvoz rozebrané dlažby dle dispozic objednatele =" (7-1)*7,70</t>
  </si>
  <si>
    <t>-412768021</t>
  </si>
  <si>
    <t>"suť z odstranění stáv. bet. obrubníku vč. bet. lože =" 0,205*57,0</t>
  </si>
  <si>
    <t>-1936248318</t>
  </si>
  <si>
    <t>"suť z odstranění stáv. bet. obrubníku vč. bet. lože =" (15-1)*11,685</t>
  </si>
  <si>
    <t>-1680986642</t>
  </si>
  <si>
    <t>" naložení rozebrané dlažby a očištěné dlažby pro odvoz dle dispozic objednatele =" 7,70</t>
  </si>
  <si>
    <t>-1367536704</t>
  </si>
  <si>
    <t>"suť z odstranění stáv. bet. obrubníku vč. bet. lože =" 11,685</t>
  </si>
  <si>
    <t>-1399424645</t>
  </si>
  <si>
    <t>"suť z rozebrání stávajícího chodníku z bet. dlažby vč. odstranění lože a podkladu =" 15,950</t>
  </si>
  <si>
    <t>"suť z odstranění lože v místě předlažby =" 0,560</t>
  </si>
  <si>
    <t>"suť z odstranění podkladních vrstev vozovky tl. 0,40m (pod vozovkou) =" 15,080</t>
  </si>
  <si>
    <t>161593691</t>
  </si>
  <si>
    <t>"suť z frézování tl. 0,100m =" 5,980</t>
  </si>
  <si>
    <t>-1098133594</t>
  </si>
  <si>
    <t>102.2 - AZ Příční - směr Sokolská vč. místa pro přecházení na ul. Havlíčkova</t>
  </si>
  <si>
    <t>1080795473</t>
  </si>
  <si>
    <t>"rozebrání stávajícího chodníku z bet. dlažby  (bude očištěno, deponováno pro zpětné použití) =" 50,0</t>
  </si>
  <si>
    <t>"rozebrání stáv. pro předlažbu chodníku =" 14,0</t>
  </si>
  <si>
    <t>740369570</t>
  </si>
  <si>
    <t>"rozebrání stávajícího chodníku z bet. dlažby vč. odstranění lože a podkladu =" 50,0</t>
  </si>
  <si>
    <t>-431499428</t>
  </si>
  <si>
    <t>"odstranění podkladních vrstev vozovky tl. 0,40m (pod vozovkou) =" 28,0</t>
  </si>
  <si>
    <t>-934077537</t>
  </si>
  <si>
    <t>"frézování asf. krytu tl. 0,10m =" 28,0</t>
  </si>
  <si>
    <t>-1762669424</t>
  </si>
  <si>
    <t>"odstranění stáv. bet. obrubníku vč. bet. lože =" 53,0</t>
  </si>
  <si>
    <t>-1911811030</t>
  </si>
  <si>
    <t>"sejmutí ornice v tl. 0,10 ma uložení na mezideponii =" 38,0</t>
  </si>
  <si>
    <t>-1300565165</t>
  </si>
  <si>
    <t>"odstranění / výkop hl. 0,50m =" 0,50*15,50</t>
  </si>
  <si>
    <t>-1693811188</t>
  </si>
  <si>
    <t>"odvoz sejmuté ornice na mezideponii =" 0,10*38,0</t>
  </si>
  <si>
    <t>"dovoz ornice z mezideponie =" 3,0</t>
  </si>
  <si>
    <t>831778563</t>
  </si>
  <si>
    <t>"z výkopu hl. 0,50m =" 7,750</t>
  </si>
  <si>
    <t>-473442271</t>
  </si>
  <si>
    <t>"z výkopu hl. 0,50m =" (15-10)*7,750</t>
  </si>
  <si>
    <t>177711209</t>
  </si>
  <si>
    <t>"naložení ornice na mezideponii =" 0,10*30,0</t>
  </si>
  <si>
    <t>1476306493</t>
  </si>
  <si>
    <t>"z výkopu hl. 0,50m =" 1,80*7,750</t>
  </si>
  <si>
    <t>361587264</t>
  </si>
  <si>
    <t>"uložení sejmuté ornice na mezideponii =" 3,80</t>
  </si>
  <si>
    <t>"z výkopu hl. 0,50m na skládku =" 7,750</t>
  </si>
  <si>
    <t>-1195151508</t>
  </si>
  <si>
    <t>"rozprostření ornice v tl. 100 mm =" 30,0</t>
  </si>
  <si>
    <t>1132141510</t>
  </si>
  <si>
    <t>"úprava ploch po ohumusování =" 30,0</t>
  </si>
  <si>
    <t>1917277426</t>
  </si>
  <si>
    <t>"spotřeba =" 0,035*30,0</t>
  </si>
  <si>
    <t>1021059980</t>
  </si>
  <si>
    <t>"vyrovnání a zhutnění podkladu / zemní pláň pod vozovkou =" 28,0</t>
  </si>
  <si>
    <t>"vyrovnání a zhutnění podkladu / zemní pláň pod chodníkem =" 64,0+1,5+5,5</t>
  </si>
  <si>
    <t>"zhutnění podkladu v místě předlažby chodníku =" 30,0</t>
  </si>
  <si>
    <t>1121439506</t>
  </si>
  <si>
    <t>"zpětná úprava ploch =" 30,0</t>
  </si>
  <si>
    <t>-1513319009</t>
  </si>
  <si>
    <t>196698337</t>
  </si>
  <si>
    <t>1805572352</t>
  </si>
  <si>
    <t>"podklad kamenivo fr. 16-32 tl. 0,15 m - nové chodníky =" 64,0+1,5+5,5</t>
  </si>
  <si>
    <t>396708883</t>
  </si>
  <si>
    <t>"0,30m (tl. 0,15 - 0,30m) =" 28,0</t>
  </si>
  <si>
    <t>1648642588</t>
  </si>
  <si>
    <t>1959141495</t>
  </si>
  <si>
    <t>-1189302428</t>
  </si>
  <si>
    <t>"pod ložní vrstvu - spojovací postřik 0,3 kg/m2 - vozovka =" 28,0</t>
  </si>
  <si>
    <t>-403183555</t>
  </si>
  <si>
    <t>"pod obrusnou vrstvu - spojovací postřik 0,3 kg/m2 z modifikované emulze - vozovka =" 28,0</t>
  </si>
  <si>
    <t>755942044</t>
  </si>
  <si>
    <t>"ACO 11+ (modifikované pojivo) tl. 0,04m - vozovka =" 28,0</t>
  </si>
  <si>
    <t>805610207</t>
  </si>
  <si>
    <t>"ACL 16+ tl. 0,06m - vozovka =" 28,0</t>
  </si>
  <si>
    <t>-2040779265</t>
  </si>
  <si>
    <t>"předlažba chodníku v místě napojení vč. výměny ložné vrstvy =" 14,0</t>
  </si>
  <si>
    <t>1957611371</t>
  </si>
  <si>
    <t>"nový chodník z bet. dlažby 10/20/8 =" 64,0 - 4,10 - 6,0</t>
  </si>
  <si>
    <t>"dlažba šedá 20/20/8 bez fazety - lemování hmatové dlažby v š. 0,2m =" 4,10</t>
  </si>
  <si>
    <t>"signální pás z hmatové dlažby, odsazení 0,5m od nástupní hrany, reliéfní dlažba tl. 0,08m =" 1,50</t>
  </si>
  <si>
    <t>"signální a varovný pás z hmatové dlažby v místě pro přecházení =" 5,50</t>
  </si>
  <si>
    <t>265244553</t>
  </si>
  <si>
    <t>"spotřeba =" 1,03*53,90</t>
  </si>
  <si>
    <t>803495537</t>
  </si>
  <si>
    <t>"spotřeba =" 1,03*4,10</t>
  </si>
  <si>
    <t>195635</t>
  </si>
  <si>
    <t>-791492945</t>
  </si>
  <si>
    <t>"spotřeba =" 1,03*(1,5+5,5)</t>
  </si>
  <si>
    <t>1353744644</t>
  </si>
  <si>
    <t>4,1+3,6+1,5+5,5</t>
  </si>
  <si>
    <t>1203115150</t>
  </si>
  <si>
    <t>"P2 =" 1</t>
  </si>
  <si>
    <t>"E2b =" 1</t>
  </si>
  <si>
    <t>40445611</t>
  </si>
  <si>
    <t>značky upravující přednost P2, P3, P8 500mm</t>
  </si>
  <si>
    <t>1301378663</t>
  </si>
  <si>
    <t>40445647</t>
  </si>
  <si>
    <t>dodatkové tabulky E1, E2a,b , E6, E9, E10 E12c, E17 500x500mm</t>
  </si>
  <si>
    <t>371492023</t>
  </si>
  <si>
    <t>-720619304</t>
  </si>
  <si>
    <t>"pro nové SDZ P2+E2b =" 1</t>
  </si>
  <si>
    <t>2087584735</t>
  </si>
  <si>
    <t>-462125769</t>
  </si>
  <si>
    <t>-1636085981</t>
  </si>
  <si>
    <t>"nové VDZ - V7b (š. 0,125m - 0,50/0,50) =" 13,0</t>
  </si>
  <si>
    <t>711489313</t>
  </si>
  <si>
    <t>-1109251289</t>
  </si>
  <si>
    <t>-1029470899</t>
  </si>
  <si>
    <t>-1267998360</t>
  </si>
  <si>
    <t>"nový betonový obrubník 15/25 do bet. lože v. 0,00, 0,02 a 0,12m do lože odolného rozmrazovacím látkám =" 16,0</t>
  </si>
  <si>
    <t>-997741895</t>
  </si>
  <si>
    <t>"spotřeba =" 1,01*16,0</t>
  </si>
  <si>
    <t>507452911</t>
  </si>
  <si>
    <t>"nový betonový obrubník 10/25 do bet. lože v. 0,00, 0,02 a 0,12m do lože odolného rozmrazovacím látkám =" 5,0</t>
  </si>
  <si>
    <t>-138636121</t>
  </si>
  <si>
    <t>"spotřeba =" 1,01*5,0</t>
  </si>
  <si>
    <t>552047382</t>
  </si>
  <si>
    <t>1159575643</t>
  </si>
  <si>
    <t>-791564192</t>
  </si>
  <si>
    <t>911038757</t>
  </si>
  <si>
    <t>"výztužná geomříž s geotextilií - vozovka =" 28,0</t>
  </si>
  <si>
    <t>-143336603</t>
  </si>
  <si>
    <t>"v místě chodníku - nová dlažba =" 64,0+1,5+5,5</t>
  </si>
  <si>
    <t>-1409245429</t>
  </si>
  <si>
    <t>"pokládka separační geotextilie 500g/m2 na dno výkopu =" 15,50</t>
  </si>
  <si>
    <t>1456292701</t>
  </si>
  <si>
    <t>"prořezání a zalití asf. zálivkou v místech napojení na stávající kryt =" 32,0</t>
  </si>
  <si>
    <t>961992664</t>
  </si>
  <si>
    <t>"zařezání vozovky hl. 0,10m =" 28,0</t>
  </si>
  <si>
    <t>-1650580136</t>
  </si>
  <si>
    <t>-2047357811</t>
  </si>
  <si>
    <t>621553019</t>
  </si>
  <si>
    <t>-2092333334</t>
  </si>
  <si>
    <t>998637592</t>
  </si>
  <si>
    <t>1735915076</t>
  </si>
  <si>
    <t>"P2 + E2b =" 2</t>
  </si>
  <si>
    <t>318879576</t>
  </si>
  <si>
    <t>"rozebrání stávajícího chodníku z bet. dlažby =" 50,0</t>
  </si>
  <si>
    <t>"předlažba chodníku v místě stavby =" 14,0</t>
  </si>
  <si>
    <t>1617471128</t>
  </si>
  <si>
    <t>"suť z rozebrání stávajícího chodníku z bet. dlažby vč. odstranění lože a podkladu =" 0,290*50,0</t>
  </si>
  <si>
    <t>"suť z odstranění lože v místě předlažby =" 0,070*14,0</t>
  </si>
  <si>
    <t>"suť z odstranění podkladních vrstev vozovky tl. 0,40m (pod vozovkou) =" 0,580*28,0</t>
  </si>
  <si>
    <t>"suť z frézování tl. 0,100m =" 0,230*28,0</t>
  </si>
  <si>
    <t>-957872671</t>
  </si>
  <si>
    <t>"suť z rozebrání stávajícího chodníku z bet. dlažby vč. odstranění lože a podkladu =" (15-1)*14,50</t>
  </si>
  <si>
    <t>"suť z odstranění lože v místě předlažby =" (15-1)*0,980</t>
  </si>
  <si>
    <t>"suť z frézování tl. 0,100m =" (15-1)*6,440</t>
  </si>
  <si>
    <t>"suť z odstranění podkladních vrstev vozovky tl. 0,40m (pod vozovkou) =" (15-1)*16,240</t>
  </si>
  <si>
    <t>-389783521</t>
  </si>
  <si>
    <t>"odvoz rozebrané dlažby dle dispozic objednatele =" 0,140*50,0</t>
  </si>
  <si>
    <t>1515612433</t>
  </si>
  <si>
    <t>"odvoz rozebrané dlažby dle dispozic objednatele =" (7-1)*7,0</t>
  </si>
  <si>
    <t>1264686889</t>
  </si>
  <si>
    <t>"suť z odstranění stáv. bet. obrubníku vč. bet. lože =" 0,205*53,0</t>
  </si>
  <si>
    <t>-808129169</t>
  </si>
  <si>
    <t>"suť z odstranění stáv. bet. obrubníku vč. bet. lože =" (15-1)*10,865</t>
  </si>
  <si>
    <t>2142047239</t>
  </si>
  <si>
    <t>" naložení rozebrané dlažby a očištěné dlažby pro odvoz dle dispozic objednatele =" 7,0</t>
  </si>
  <si>
    <t>389288890</t>
  </si>
  <si>
    <t>"suť z odstranění stáv. bet. obrubníku vč. bet. lože =" 10,865</t>
  </si>
  <si>
    <t>962597496</t>
  </si>
  <si>
    <t>"suť z rozebrání stávajícího chodníku z bet. dlažby vč. odstranění lože a podkladu =" 14,50</t>
  </si>
  <si>
    <t>"suť z odstranění lože v místě předlažby =" 0,980</t>
  </si>
  <si>
    <t>"suť z odstranění podkladních vrstev vozovky tl. 0,40m (pod vozovkou) =" 16,240</t>
  </si>
  <si>
    <t>187168318</t>
  </si>
  <si>
    <t>"suť z frézování tl. 0,100m =" 6,440</t>
  </si>
  <si>
    <t>-302693925</t>
  </si>
  <si>
    <t>110 - Oprava vozovky</t>
  </si>
  <si>
    <t>113154523</t>
  </si>
  <si>
    <t>Frézování živičného krytu tl 50 mm pruh š přes 0,5 m pl do 500 m2</t>
  </si>
  <si>
    <t>-304666512</t>
  </si>
  <si>
    <t>"frézování asf. krytu tl. 0,050m - obrusná vrstva =" 50,0</t>
  </si>
  <si>
    <t>"frézování asf. krytu tl. 0,050m - výměna cca 25% ložní vrstvy =" 50,0</t>
  </si>
  <si>
    <t>848744032</t>
  </si>
  <si>
    <t>"pod ložní vrstvu - spojovací postřik 0,3 kg/m2 - vozovka =" 50,0</t>
  </si>
  <si>
    <t>1308467141</t>
  </si>
  <si>
    <t>"pod obrusnou vrstvu - spojovací postřik 0,3 kg/m2 z modifikované emulze - vozovka =" 50,0</t>
  </si>
  <si>
    <t>577144131</t>
  </si>
  <si>
    <t>Asfaltový beton vrstva obrusná ACO 11 (ABS) tl 50 mm š do 3 m z modifikovaného asfaltu</t>
  </si>
  <si>
    <t>262843813</t>
  </si>
  <si>
    <t>ACO 11+ (modifikované pojivo) tl. 0,05 m</t>
  </si>
  <si>
    <t>"vozovka =" 50,0</t>
  </si>
  <si>
    <t>577145112</t>
  </si>
  <si>
    <t>Asfaltový beton vrstva ložní ACL 16 (ABH) tl 50 mm š do 3 m z nemodifikovaného asfaltu</t>
  </si>
  <si>
    <t>-131888255</t>
  </si>
  <si>
    <t>ACL 16+ tl. 0,06m</t>
  </si>
  <si>
    <t>"vozovka  - výměna cca 25% plochy ložní vrstvy =" 50,0</t>
  </si>
  <si>
    <t>1413431754</t>
  </si>
  <si>
    <t>"VDZ - V7a =" 69,0</t>
  </si>
  <si>
    <t>"VDZ - V8a =" 1,50</t>
  </si>
  <si>
    <t>"VDZ - V17, délka 6,0 =" 6*0,75</t>
  </si>
  <si>
    <t>-1026725177</t>
  </si>
  <si>
    <t>2046946089</t>
  </si>
  <si>
    <t>"prořezání a zalití asf. zálivkou v místech napojení na stávající kryt =" 100,0</t>
  </si>
  <si>
    <t>-717796751</t>
  </si>
  <si>
    <t>"zařezání vozovky hl. 0,100m =" 100,0</t>
  </si>
  <si>
    <t>938909311</t>
  </si>
  <si>
    <t>Čištění vozovek metením strojně podkladu nebo krytu betonového nebo živičného</t>
  </si>
  <si>
    <t>-1505551027</t>
  </si>
  <si>
    <t>"Zametení vozovky a likvidace odpadu =" 50,0+50,0</t>
  </si>
  <si>
    <t>1778144451</t>
  </si>
  <si>
    <t xml:space="preserve">"suť z frézování tl. 0,050 m =" 0,115*50,0 + 0,115*50,0 </t>
  </si>
  <si>
    <t>"suť z metení vozovky =" 0,020*50,0+0,020*50,0</t>
  </si>
  <si>
    <t>-1939844691</t>
  </si>
  <si>
    <t>předpokládaná vzdálenost do 15 km</t>
  </si>
  <si>
    <t>"suť z frézování tl. 0,050m =" (15-1)*11,50</t>
  </si>
  <si>
    <t>"suť z metení vozovky =" (15-1)*2,0</t>
  </si>
  <si>
    <t>-1254553198</t>
  </si>
  <si>
    <t>"suť z metení vozovky =" 2,0</t>
  </si>
  <si>
    <t>-840763972</t>
  </si>
  <si>
    <t>"suť z frézování =" 13,50</t>
  </si>
  <si>
    <t>998225111</t>
  </si>
  <si>
    <t>Přesun hmot pro pozemní komunikace s krytem z kamene, monolitickým betonovým nebo živičným</t>
  </si>
  <si>
    <t>-1444711545</t>
  </si>
  <si>
    <t>401 - Přeložky 2 ks sloupů s VO</t>
  </si>
  <si>
    <t>M - Práce a dodávky M</t>
  </si>
  <si>
    <t xml:space="preserve">    D1 - Venkovní osvětlení - svítidla, stožáry a podružný materiál - dodávka a montáž</t>
  </si>
  <si>
    <t xml:space="preserve">    D2 - Demontáže stávajících stožárů a svítidel</t>
  </si>
  <si>
    <t xml:space="preserve">    D3 - HZS</t>
  </si>
  <si>
    <t>Práce a dodávky M</t>
  </si>
  <si>
    <t>D1</t>
  </si>
  <si>
    <t>Venkovní osvětlení - svítidla, stožáry a podružný materiál - dodávka a montáž</t>
  </si>
  <si>
    <t>Pol1</t>
  </si>
  <si>
    <t>Svítidlo typu M: LED svítidlo pro veřejné osvtělení, hlíníkový korpuis, 2700K, IP66, 1x 50W, 6200lm</t>
  </si>
  <si>
    <t>ks</t>
  </si>
  <si>
    <t>Pol2</t>
  </si>
  <si>
    <t>CYKY-J 3x1,5</t>
  </si>
  <si>
    <t>Pol3</t>
  </si>
  <si>
    <t>Výložník rovný třmenový UDT1-1000</t>
  </si>
  <si>
    <t>Pol4</t>
  </si>
  <si>
    <t>Stožár, bezpaticový, 3 stupňový, H-820, Hc-970, vetknutí do půdy 150, d133.</t>
  </si>
  <si>
    <t>Pol5</t>
  </si>
  <si>
    <t>STOŽÁROVÁ VÝZBROJ SV 6.35.5</t>
  </si>
  <si>
    <t>Pol6</t>
  </si>
  <si>
    <t>FeZn30x4 (0,95 kg/m), pevně</t>
  </si>
  <si>
    <t>Pol7</t>
  </si>
  <si>
    <t>Zřízení kabelového lože - z kopaného písku, bez zakrytí, šíře do 30 cm, tloušťka 25 cm</t>
  </si>
  <si>
    <t>Pol8</t>
  </si>
  <si>
    <t>Fólie výstražná z PVC do šířky 33 cm</t>
  </si>
  <si>
    <t>Pol9</t>
  </si>
  <si>
    <t>CYKY-J 4x16 mm2 , pevně</t>
  </si>
  <si>
    <t>Pol10</t>
  </si>
  <si>
    <t>Chránička Kopoflex DN50</t>
  </si>
  <si>
    <t>Pol11</t>
  </si>
  <si>
    <t>Spojka zemní, 5 spojkovačů. do 25</t>
  </si>
  <si>
    <t>sada</t>
  </si>
  <si>
    <t>Pol12</t>
  </si>
  <si>
    <t>Podružný instalační a spojovací materiál a práce</t>
  </si>
  <si>
    <t>D2</t>
  </si>
  <si>
    <t>Demontáže stávajících stožárů a svítidel</t>
  </si>
  <si>
    <t>Pol13</t>
  </si>
  <si>
    <t>Demontáž stávajícího stožáru VO výšky do 8 metrů, včetně demontáže svítidla</t>
  </si>
  <si>
    <t>D3</t>
  </si>
  <si>
    <t>HZS</t>
  </si>
  <si>
    <t>Pol14</t>
  </si>
  <si>
    <t>Zabezpečení pracoviště (na počátku a v průběhu prací)</t>
  </si>
  <si>
    <t>hod</t>
  </si>
  <si>
    <t>Pol15</t>
  </si>
  <si>
    <t>Koordinace postupu prací, ostatní inženýrská činnost, přesné zaměření pozic stožárů</t>
  </si>
  <si>
    <t>Pol16</t>
  </si>
  <si>
    <t>Revizní technik, vypracování revizní zprávy</t>
  </si>
  <si>
    <t>Pol17</t>
  </si>
  <si>
    <t>Spolupráce s revizním technikem</t>
  </si>
  <si>
    <t>Pol18</t>
  </si>
  <si>
    <t>Pol19</t>
  </si>
  <si>
    <t>Mechanizmy, plošiny, lešení - pronájem techniky</t>
  </si>
  <si>
    <t>Pol20</t>
  </si>
  <si>
    <t>PPV 6% ze součtu položek 1-19</t>
  </si>
  <si>
    <t>%</t>
  </si>
  <si>
    <t>-166821134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</si>
</sst>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4" t="s">
        <v>14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R5" s="20"/>
      <c r="BE5" s="211" t="s">
        <v>15</v>
      </c>
      <c r="BS5" s="17" t="s">
        <v>6</v>
      </c>
    </row>
    <row r="6" spans="1:74" ht="36.9" customHeight="1">
      <c r="B6" s="20"/>
      <c r="D6" s="26" t="s">
        <v>16</v>
      </c>
      <c r="K6" s="216" t="s">
        <v>17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R6" s="20"/>
      <c r="BE6" s="212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2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2"/>
      <c r="BS8" s="17" t="s">
        <v>6</v>
      </c>
    </row>
    <row r="9" spans="1:74" ht="14.4" customHeight="1">
      <c r="B9" s="20"/>
      <c r="AR9" s="20"/>
      <c r="BE9" s="212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212"/>
      <c r="BS10" s="17" t="s">
        <v>6</v>
      </c>
    </row>
    <row r="11" spans="1:74" ht="18.45" customHeight="1">
      <c r="B11" s="20"/>
      <c r="E11" s="25" t="s">
        <v>27</v>
      </c>
      <c r="AK11" s="27" t="s">
        <v>28</v>
      </c>
      <c r="AN11" s="25" t="s">
        <v>29</v>
      </c>
      <c r="AR11" s="20"/>
      <c r="BE11" s="212"/>
      <c r="BS11" s="17" t="s">
        <v>6</v>
      </c>
    </row>
    <row r="12" spans="1:74" ht="6.9" customHeight="1">
      <c r="B12" s="20"/>
      <c r="AR12" s="20"/>
      <c r="BE12" s="212"/>
      <c r="BS12" s="17" t="s">
        <v>6</v>
      </c>
    </row>
    <row r="13" spans="1:74" ht="12" customHeight="1">
      <c r="B13" s="20"/>
      <c r="D13" s="27" t="s">
        <v>30</v>
      </c>
      <c r="AK13" s="27" t="s">
        <v>25</v>
      </c>
      <c r="AN13" s="29" t="s">
        <v>31</v>
      </c>
      <c r="AR13" s="20"/>
      <c r="BE13" s="212"/>
      <c r="BS13" s="17" t="s">
        <v>6</v>
      </c>
    </row>
    <row r="14" spans="1:74" ht="13.2">
      <c r="B14" s="20"/>
      <c r="E14" s="217" t="s">
        <v>31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7" t="s">
        <v>28</v>
      </c>
      <c r="AN14" s="29" t="s">
        <v>31</v>
      </c>
      <c r="AR14" s="20"/>
      <c r="BE14" s="212"/>
      <c r="BS14" s="17" t="s">
        <v>6</v>
      </c>
    </row>
    <row r="15" spans="1:74" ht="6.9" customHeight="1">
      <c r="B15" s="20"/>
      <c r="AR15" s="20"/>
      <c r="BE15" s="212"/>
      <c r="BS15" s="17" t="s">
        <v>4</v>
      </c>
    </row>
    <row r="16" spans="1:74" ht="12" customHeight="1">
      <c r="B16" s="20"/>
      <c r="D16" s="27" t="s">
        <v>32</v>
      </c>
      <c r="AK16" s="27" t="s">
        <v>25</v>
      </c>
      <c r="AN16" s="25" t="s">
        <v>33</v>
      </c>
      <c r="AR16" s="20"/>
      <c r="BE16" s="212"/>
      <c r="BS16" s="17" t="s">
        <v>4</v>
      </c>
    </row>
    <row r="17" spans="2:71" ht="18.45" customHeight="1">
      <c r="B17" s="20"/>
      <c r="E17" s="25" t="s">
        <v>34</v>
      </c>
      <c r="AK17" s="27" t="s">
        <v>28</v>
      </c>
      <c r="AN17" s="25" t="s">
        <v>35</v>
      </c>
      <c r="AR17" s="20"/>
      <c r="BE17" s="212"/>
      <c r="BS17" s="17" t="s">
        <v>36</v>
      </c>
    </row>
    <row r="18" spans="2:71" ht="6.9" customHeight="1">
      <c r="B18" s="20"/>
      <c r="AR18" s="20"/>
      <c r="BE18" s="212"/>
      <c r="BS18" s="17" t="s">
        <v>6</v>
      </c>
    </row>
    <row r="19" spans="2:71" ht="12" customHeight="1">
      <c r="B19" s="20"/>
      <c r="D19" s="27" t="s">
        <v>37</v>
      </c>
      <c r="AK19" s="27" t="s">
        <v>25</v>
      </c>
      <c r="AN19" s="25" t="s">
        <v>1</v>
      </c>
      <c r="AR19" s="20"/>
      <c r="BE19" s="212"/>
      <c r="BS19" s="17" t="s">
        <v>6</v>
      </c>
    </row>
    <row r="20" spans="2:71" ht="18.45" customHeight="1">
      <c r="B20" s="20"/>
      <c r="E20" s="25" t="s">
        <v>38</v>
      </c>
      <c r="AK20" s="27" t="s">
        <v>28</v>
      </c>
      <c r="AN20" s="25" t="s">
        <v>1</v>
      </c>
      <c r="AR20" s="20"/>
      <c r="BE20" s="212"/>
      <c r="BS20" s="17" t="s">
        <v>36</v>
      </c>
    </row>
    <row r="21" spans="2:71" ht="6.9" customHeight="1">
      <c r="B21" s="20"/>
      <c r="AR21" s="20"/>
      <c r="BE21" s="212"/>
    </row>
    <row r="22" spans="2:71" ht="12" customHeight="1">
      <c r="B22" s="20"/>
      <c r="D22" s="27" t="s">
        <v>39</v>
      </c>
      <c r="AR22" s="20"/>
      <c r="BE22" s="212"/>
    </row>
    <row r="23" spans="2:71" ht="16.5" customHeight="1">
      <c r="B23" s="20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20"/>
      <c r="BE23" s="212"/>
    </row>
    <row r="24" spans="2:71" ht="6.9" customHeight="1">
      <c r="B24" s="20"/>
      <c r="AR24" s="20"/>
      <c r="BE24" s="212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2"/>
    </row>
    <row r="26" spans="2:71" s="1" customFormat="1" ht="25.95" customHeight="1">
      <c r="B26" s="32"/>
      <c r="D26" s="33" t="s">
        <v>40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0">
        <f>ROUND(AG94,2)</f>
        <v>0</v>
      </c>
      <c r="AL26" s="221"/>
      <c r="AM26" s="221"/>
      <c r="AN26" s="221"/>
      <c r="AO26" s="221"/>
      <c r="AR26" s="32"/>
      <c r="BE26" s="212"/>
    </row>
    <row r="27" spans="2:71" s="1" customFormat="1" ht="6.9" customHeight="1">
      <c r="B27" s="32"/>
      <c r="AR27" s="32"/>
      <c r="BE27" s="212"/>
    </row>
    <row r="28" spans="2:71" s="1" customFormat="1" ht="13.2">
      <c r="B28" s="32"/>
      <c r="L28" s="222" t="s">
        <v>41</v>
      </c>
      <c r="M28" s="222"/>
      <c r="N28" s="222"/>
      <c r="O28" s="222"/>
      <c r="P28" s="222"/>
      <c r="W28" s="222" t="s">
        <v>42</v>
      </c>
      <c r="X28" s="222"/>
      <c r="Y28" s="222"/>
      <c r="Z28" s="222"/>
      <c r="AA28" s="222"/>
      <c r="AB28" s="222"/>
      <c r="AC28" s="222"/>
      <c r="AD28" s="222"/>
      <c r="AE28" s="222"/>
      <c r="AK28" s="222" t="s">
        <v>43</v>
      </c>
      <c r="AL28" s="222"/>
      <c r="AM28" s="222"/>
      <c r="AN28" s="222"/>
      <c r="AO28" s="222"/>
      <c r="AR28" s="32"/>
      <c r="BE28" s="212"/>
    </row>
    <row r="29" spans="2:71" s="2" customFormat="1" ht="14.4" customHeight="1">
      <c r="B29" s="36"/>
      <c r="D29" s="27" t="s">
        <v>44</v>
      </c>
      <c r="F29" s="27" t="s">
        <v>45</v>
      </c>
      <c r="L29" s="225">
        <v>0.21</v>
      </c>
      <c r="M29" s="224"/>
      <c r="N29" s="224"/>
      <c r="O29" s="224"/>
      <c r="P29" s="224"/>
      <c r="W29" s="223">
        <f>ROUND(AZ94, 2)</f>
        <v>0</v>
      </c>
      <c r="X29" s="224"/>
      <c r="Y29" s="224"/>
      <c r="Z29" s="224"/>
      <c r="AA29" s="224"/>
      <c r="AB29" s="224"/>
      <c r="AC29" s="224"/>
      <c r="AD29" s="224"/>
      <c r="AE29" s="224"/>
      <c r="AK29" s="223">
        <f>ROUND(AV94, 2)</f>
        <v>0</v>
      </c>
      <c r="AL29" s="224"/>
      <c r="AM29" s="224"/>
      <c r="AN29" s="224"/>
      <c r="AO29" s="224"/>
      <c r="AR29" s="36"/>
      <c r="BE29" s="213"/>
    </row>
    <row r="30" spans="2:71" s="2" customFormat="1" ht="14.4" customHeight="1">
      <c r="B30" s="36"/>
      <c r="F30" s="27" t="s">
        <v>46</v>
      </c>
      <c r="L30" s="225">
        <v>0.12</v>
      </c>
      <c r="M30" s="224"/>
      <c r="N30" s="224"/>
      <c r="O30" s="224"/>
      <c r="P30" s="224"/>
      <c r="W30" s="223">
        <f>ROUND(BA94, 2)</f>
        <v>0</v>
      </c>
      <c r="X30" s="224"/>
      <c r="Y30" s="224"/>
      <c r="Z30" s="224"/>
      <c r="AA30" s="224"/>
      <c r="AB30" s="224"/>
      <c r="AC30" s="224"/>
      <c r="AD30" s="224"/>
      <c r="AE30" s="224"/>
      <c r="AK30" s="223">
        <f>ROUND(AW94, 2)</f>
        <v>0</v>
      </c>
      <c r="AL30" s="224"/>
      <c r="AM30" s="224"/>
      <c r="AN30" s="224"/>
      <c r="AO30" s="224"/>
      <c r="AR30" s="36"/>
      <c r="BE30" s="213"/>
    </row>
    <row r="31" spans="2:71" s="2" customFormat="1" ht="14.4" hidden="1" customHeight="1">
      <c r="B31" s="36"/>
      <c r="F31" s="27" t="s">
        <v>47</v>
      </c>
      <c r="L31" s="225">
        <v>0.21</v>
      </c>
      <c r="M31" s="224"/>
      <c r="N31" s="224"/>
      <c r="O31" s="224"/>
      <c r="P31" s="224"/>
      <c r="W31" s="223">
        <f>ROUND(BB94, 2)</f>
        <v>0</v>
      </c>
      <c r="X31" s="224"/>
      <c r="Y31" s="224"/>
      <c r="Z31" s="224"/>
      <c r="AA31" s="224"/>
      <c r="AB31" s="224"/>
      <c r="AC31" s="224"/>
      <c r="AD31" s="224"/>
      <c r="AE31" s="224"/>
      <c r="AK31" s="223">
        <v>0</v>
      </c>
      <c r="AL31" s="224"/>
      <c r="AM31" s="224"/>
      <c r="AN31" s="224"/>
      <c r="AO31" s="224"/>
      <c r="AR31" s="36"/>
      <c r="BE31" s="213"/>
    </row>
    <row r="32" spans="2:71" s="2" customFormat="1" ht="14.4" hidden="1" customHeight="1">
      <c r="B32" s="36"/>
      <c r="F32" s="27" t="s">
        <v>48</v>
      </c>
      <c r="L32" s="225">
        <v>0.12</v>
      </c>
      <c r="M32" s="224"/>
      <c r="N32" s="224"/>
      <c r="O32" s="224"/>
      <c r="P32" s="224"/>
      <c r="W32" s="223">
        <f>ROUND(BC94, 2)</f>
        <v>0</v>
      </c>
      <c r="X32" s="224"/>
      <c r="Y32" s="224"/>
      <c r="Z32" s="224"/>
      <c r="AA32" s="224"/>
      <c r="AB32" s="224"/>
      <c r="AC32" s="224"/>
      <c r="AD32" s="224"/>
      <c r="AE32" s="224"/>
      <c r="AK32" s="223">
        <v>0</v>
      </c>
      <c r="AL32" s="224"/>
      <c r="AM32" s="224"/>
      <c r="AN32" s="224"/>
      <c r="AO32" s="224"/>
      <c r="AR32" s="36"/>
      <c r="BE32" s="213"/>
    </row>
    <row r="33" spans="2:57" s="2" customFormat="1" ht="14.4" hidden="1" customHeight="1">
      <c r="B33" s="36"/>
      <c r="F33" s="27" t="s">
        <v>49</v>
      </c>
      <c r="L33" s="225">
        <v>0</v>
      </c>
      <c r="M33" s="224"/>
      <c r="N33" s="224"/>
      <c r="O33" s="224"/>
      <c r="P33" s="224"/>
      <c r="W33" s="223">
        <f>ROUND(BD94, 2)</f>
        <v>0</v>
      </c>
      <c r="X33" s="224"/>
      <c r="Y33" s="224"/>
      <c r="Z33" s="224"/>
      <c r="AA33" s="224"/>
      <c r="AB33" s="224"/>
      <c r="AC33" s="224"/>
      <c r="AD33" s="224"/>
      <c r="AE33" s="224"/>
      <c r="AK33" s="223">
        <v>0</v>
      </c>
      <c r="AL33" s="224"/>
      <c r="AM33" s="224"/>
      <c r="AN33" s="224"/>
      <c r="AO33" s="224"/>
      <c r="AR33" s="36"/>
      <c r="BE33" s="213"/>
    </row>
    <row r="34" spans="2:57" s="1" customFormat="1" ht="6.9" customHeight="1">
      <c r="B34" s="32"/>
      <c r="AR34" s="32"/>
      <c r="BE34" s="212"/>
    </row>
    <row r="35" spans="2:57" s="1" customFormat="1" ht="25.95" customHeight="1">
      <c r="B35" s="32"/>
      <c r="C35" s="37"/>
      <c r="D35" s="38" t="s">
        <v>50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51</v>
      </c>
      <c r="U35" s="39"/>
      <c r="V35" s="39"/>
      <c r="W35" s="39"/>
      <c r="X35" s="229" t="s">
        <v>52</v>
      </c>
      <c r="Y35" s="227"/>
      <c r="Z35" s="227"/>
      <c r="AA35" s="227"/>
      <c r="AB35" s="227"/>
      <c r="AC35" s="39"/>
      <c r="AD35" s="39"/>
      <c r="AE35" s="39"/>
      <c r="AF35" s="39"/>
      <c r="AG35" s="39"/>
      <c r="AH35" s="39"/>
      <c r="AI35" s="39"/>
      <c r="AJ35" s="39"/>
      <c r="AK35" s="226">
        <f>SUM(AK26:AK33)</f>
        <v>0</v>
      </c>
      <c r="AL35" s="227"/>
      <c r="AM35" s="227"/>
      <c r="AN35" s="227"/>
      <c r="AO35" s="228"/>
      <c r="AP35" s="37"/>
      <c r="AQ35" s="37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53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54</v>
      </c>
      <c r="AI49" s="42"/>
      <c r="AJ49" s="42"/>
      <c r="AK49" s="42"/>
      <c r="AL49" s="42"/>
      <c r="AM49" s="42"/>
      <c r="AN49" s="42"/>
      <c r="AO49" s="42"/>
      <c r="AR49" s="32"/>
    </row>
    <row r="50" spans="2:44" ht="10.199999999999999">
      <c r="B50" s="20"/>
      <c r="AR50" s="20"/>
    </row>
    <row r="51" spans="2:44" ht="10.199999999999999">
      <c r="B51" s="20"/>
      <c r="AR51" s="20"/>
    </row>
    <row r="52" spans="2:44" ht="10.199999999999999">
      <c r="B52" s="20"/>
      <c r="AR52" s="20"/>
    </row>
    <row r="53" spans="2:44" ht="10.199999999999999">
      <c r="B53" s="20"/>
      <c r="AR53" s="20"/>
    </row>
    <row r="54" spans="2:44" ht="10.199999999999999">
      <c r="B54" s="20"/>
      <c r="AR54" s="20"/>
    </row>
    <row r="55" spans="2:44" ht="10.199999999999999">
      <c r="B55" s="20"/>
      <c r="AR55" s="20"/>
    </row>
    <row r="56" spans="2:44" ht="10.199999999999999">
      <c r="B56" s="20"/>
      <c r="AR56" s="20"/>
    </row>
    <row r="57" spans="2:44" ht="10.199999999999999">
      <c r="B57" s="20"/>
      <c r="AR57" s="20"/>
    </row>
    <row r="58" spans="2:44" ht="10.199999999999999">
      <c r="B58" s="20"/>
      <c r="AR58" s="20"/>
    </row>
    <row r="59" spans="2:44" ht="10.199999999999999">
      <c r="B59" s="20"/>
      <c r="AR59" s="20"/>
    </row>
    <row r="60" spans="2:44" s="1" customFormat="1" ht="13.2">
      <c r="B60" s="32"/>
      <c r="D60" s="43" t="s">
        <v>55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56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55</v>
      </c>
      <c r="AI60" s="34"/>
      <c r="AJ60" s="34"/>
      <c r="AK60" s="34"/>
      <c r="AL60" s="34"/>
      <c r="AM60" s="43" t="s">
        <v>56</v>
      </c>
      <c r="AN60" s="34"/>
      <c r="AO60" s="34"/>
      <c r="AR60" s="32"/>
    </row>
    <row r="61" spans="2:44" ht="10.199999999999999">
      <c r="B61" s="20"/>
      <c r="AR61" s="20"/>
    </row>
    <row r="62" spans="2:44" ht="10.199999999999999">
      <c r="B62" s="20"/>
      <c r="AR62" s="20"/>
    </row>
    <row r="63" spans="2:44" ht="10.199999999999999">
      <c r="B63" s="20"/>
      <c r="AR63" s="20"/>
    </row>
    <row r="64" spans="2:44" s="1" customFormat="1" ht="13.2">
      <c r="B64" s="32"/>
      <c r="D64" s="41" t="s">
        <v>57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58</v>
      </c>
      <c r="AI64" s="42"/>
      <c r="AJ64" s="42"/>
      <c r="AK64" s="42"/>
      <c r="AL64" s="42"/>
      <c r="AM64" s="42"/>
      <c r="AN64" s="42"/>
      <c r="AO64" s="42"/>
      <c r="AR64" s="32"/>
    </row>
    <row r="65" spans="2:44" ht="10.199999999999999">
      <c r="B65" s="20"/>
      <c r="AR65" s="20"/>
    </row>
    <row r="66" spans="2:44" ht="10.199999999999999">
      <c r="B66" s="20"/>
      <c r="AR66" s="20"/>
    </row>
    <row r="67" spans="2:44" ht="10.199999999999999">
      <c r="B67" s="20"/>
      <c r="AR67" s="20"/>
    </row>
    <row r="68" spans="2:44" ht="10.199999999999999">
      <c r="B68" s="20"/>
      <c r="AR68" s="20"/>
    </row>
    <row r="69" spans="2:44" ht="10.199999999999999">
      <c r="B69" s="20"/>
      <c r="AR69" s="20"/>
    </row>
    <row r="70" spans="2:44" ht="10.199999999999999">
      <c r="B70" s="20"/>
      <c r="AR70" s="20"/>
    </row>
    <row r="71" spans="2:44" ht="10.199999999999999">
      <c r="B71" s="20"/>
      <c r="AR71" s="20"/>
    </row>
    <row r="72" spans="2:44" ht="10.199999999999999">
      <c r="B72" s="20"/>
      <c r="AR72" s="20"/>
    </row>
    <row r="73" spans="2:44" ht="10.199999999999999">
      <c r="B73" s="20"/>
      <c r="AR73" s="20"/>
    </row>
    <row r="74" spans="2:44" ht="10.199999999999999">
      <c r="B74" s="20"/>
      <c r="AR74" s="20"/>
    </row>
    <row r="75" spans="2:44" s="1" customFormat="1" ht="13.2">
      <c r="B75" s="32"/>
      <c r="D75" s="43" t="s">
        <v>55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56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55</v>
      </c>
      <c r="AI75" s="34"/>
      <c r="AJ75" s="34"/>
      <c r="AK75" s="34"/>
      <c r="AL75" s="34"/>
      <c r="AM75" s="43" t="s">
        <v>56</v>
      </c>
      <c r="AN75" s="34"/>
      <c r="AO75" s="34"/>
      <c r="AR75" s="32"/>
    </row>
    <row r="76" spans="2:44" s="1" customFormat="1" ht="10.199999999999999">
      <c r="B76" s="32"/>
      <c r="AR76" s="32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" customHeight="1">
      <c r="B82" s="32"/>
      <c r="C82" s="21" t="s">
        <v>59</v>
      </c>
      <c r="AR82" s="32"/>
    </row>
    <row r="83" spans="1:91" s="1" customFormat="1" ht="6.9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3165</v>
      </c>
      <c r="AR84" s="48"/>
    </row>
    <row r="85" spans="1:91" s="4" customFormat="1" ht="36.9" customHeight="1">
      <c r="B85" s="49"/>
      <c r="C85" s="50" t="s">
        <v>16</v>
      </c>
      <c r="L85" s="192" t="str">
        <f>K6</f>
        <v>Autobusové zastávky na ul. Králova a na ul. Příční</v>
      </c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R85" s="49"/>
    </row>
    <row r="86" spans="1:91" s="1" customFormat="1" ht="6.9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Valašské Meziříčí</v>
      </c>
      <c r="AI87" s="27" t="s">
        <v>22</v>
      </c>
      <c r="AM87" s="194" t="str">
        <f>IF(AN8= "","",AN8)</f>
        <v>10. 3. 2025</v>
      </c>
      <c r="AN87" s="194"/>
      <c r="AR87" s="32"/>
    </row>
    <row r="88" spans="1:91" s="1" customFormat="1" ht="6.9" customHeight="1">
      <c r="B88" s="32"/>
      <c r="AR88" s="32"/>
    </row>
    <row r="89" spans="1:91" s="1" customFormat="1" ht="15.15" customHeight="1">
      <c r="B89" s="32"/>
      <c r="C89" s="27" t="s">
        <v>24</v>
      </c>
      <c r="L89" s="3" t="str">
        <f>IF(E11= "","",E11)</f>
        <v>Město Valašské Meziříčí</v>
      </c>
      <c r="AI89" s="27" t="s">
        <v>32</v>
      </c>
      <c r="AM89" s="195" t="str">
        <f>IF(E17="","",E17)</f>
        <v>via-pds s.r.o.</v>
      </c>
      <c r="AN89" s="196"/>
      <c r="AO89" s="196"/>
      <c r="AP89" s="196"/>
      <c r="AR89" s="32"/>
      <c r="AS89" s="197" t="s">
        <v>60</v>
      </c>
      <c r="AT89" s="198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15" customHeight="1">
      <c r="B90" s="32"/>
      <c r="C90" s="27" t="s">
        <v>30</v>
      </c>
      <c r="L90" s="3" t="str">
        <f>IF(E14= "Vyplň údaj","",E14)</f>
        <v/>
      </c>
      <c r="AI90" s="27" t="s">
        <v>37</v>
      </c>
      <c r="AM90" s="195" t="str">
        <f>IF(E20="","",E20)</f>
        <v xml:space="preserve"> </v>
      </c>
      <c r="AN90" s="196"/>
      <c r="AO90" s="196"/>
      <c r="AP90" s="196"/>
      <c r="AR90" s="32"/>
      <c r="AS90" s="199"/>
      <c r="AT90" s="200"/>
      <c r="BD90" s="56"/>
    </row>
    <row r="91" spans="1:91" s="1" customFormat="1" ht="10.8" customHeight="1">
      <c r="B91" s="32"/>
      <c r="AR91" s="32"/>
      <c r="AS91" s="199"/>
      <c r="AT91" s="200"/>
      <c r="BD91" s="56"/>
    </row>
    <row r="92" spans="1:91" s="1" customFormat="1" ht="29.25" customHeight="1">
      <c r="B92" s="32"/>
      <c r="C92" s="201" t="s">
        <v>61</v>
      </c>
      <c r="D92" s="202"/>
      <c r="E92" s="202"/>
      <c r="F92" s="202"/>
      <c r="G92" s="202"/>
      <c r="H92" s="57"/>
      <c r="I92" s="204" t="s">
        <v>62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3" t="s">
        <v>63</v>
      </c>
      <c r="AH92" s="202"/>
      <c r="AI92" s="202"/>
      <c r="AJ92" s="202"/>
      <c r="AK92" s="202"/>
      <c r="AL92" s="202"/>
      <c r="AM92" s="202"/>
      <c r="AN92" s="204" t="s">
        <v>64</v>
      </c>
      <c r="AO92" s="202"/>
      <c r="AP92" s="205"/>
      <c r="AQ92" s="58" t="s">
        <v>65</v>
      </c>
      <c r="AR92" s="32"/>
      <c r="AS92" s="59" t="s">
        <v>66</v>
      </c>
      <c r="AT92" s="60" t="s">
        <v>67</v>
      </c>
      <c r="AU92" s="60" t="s">
        <v>68</v>
      </c>
      <c r="AV92" s="60" t="s">
        <v>69</v>
      </c>
      <c r="AW92" s="60" t="s">
        <v>70</v>
      </c>
      <c r="AX92" s="60" t="s">
        <v>71</v>
      </c>
      <c r="AY92" s="60" t="s">
        <v>72</v>
      </c>
      <c r="AZ92" s="60" t="s">
        <v>73</v>
      </c>
      <c r="BA92" s="60" t="s">
        <v>74</v>
      </c>
      <c r="BB92" s="60" t="s">
        <v>75</v>
      </c>
      <c r="BC92" s="60" t="s">
        <v>76</v>
      </c>
      <c r="BD92" s="61" t="s">
        <v>77</v>
      </c>
    </row>
    <row r="93" spans="1:91" s="1" customFormat="1" ht="10.8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" customHeight="1">
      <c r="B94" s="63"/>
      <c r="C94" s="64" t="s">
        <v>78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09">
        <f>ROUND(SUM(AG95:AG101),2)</f>
        <v>0</v>
      </c>
      <c r="AH94" s="209"/>
      <c r="AI94" s="209"/>
      <c r="AJ94" s="209"/>
      <c r="AK94" s="209"/>
      <c r="AL94" s="209"/>
      <c r="AM94" s="209"/>
      <c r="AN94" s="210">
        <f t="shared" ref="AN94:AN101" si="0">SUM(AG94,AT94)</f>
        <v>0</v>
      </c>
      <c r="AO94" s="210"/>
      <c r="AP94" s="210"/>
      <c r="AQ94" s="67" t="s">
        <v>1</v>
      </c>
      <c r="AR94" s="63"/>
      <c r="AS94" s="68">
        <f>ROUND(SUM(AS95:AS101),2)</f>
        <v>0</v>
      </c>
      <c r="AT94" s="69">
        <f t="shared" ref="AT94:AT101" si="1">ROUND(SUM(AV94:AW94),2)</f>
        <v>0</v>
      </c>
      <c r="AU94" s="70">
        <f>ROUND(SUM(AU95:AU101),5)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ROUND(SUM(AZ95:AZ101),2)</f>
        <v>0</v>
      </c>
      <c r="BA94" s="69">
        <f>ROUND(SUM(BA95:BA101),2)</f>
        <v>0</v>
      </c>
      <c r="BB94" s="69">
        <f>ROUND(SUM(BB95:BB101),2)</f>
        <v>0</v>
      </c>
      <c r="BC94" s="69">
        <f>ROUND(SUM(BC95:BC101),2)</f>
        <v>0</v>
      </c>
      <c r="BD94" s="71">
        <f>ROUND(SUM(BD95:BD101),2)</f>
        <v>0</v>
      </c>
      <c r="BS94" s="72" t="s">
        <v>79</v>
      </c>
      <c r="BT94" s="72" t="s">
        <v>80</v>
      </c>
      <c r="BU94" s="73" t="s">
        <v>81</v>
      </c>
      <c r="BV94" s="72" t="s">
        <v>82</v>
      </c>
      <c r="BW94" s="72" t="s">
        <v>5</v>
      </c>
      <c r="BX94" s="72" t="s">
        <v>83</v>
      </c>
      <c r="CL94" s="72" t="s">
        <v>1</v>
      </c>
    </row>
    <row r="95" spans="1:91" s="6" customFormat="1" ht="16.5" customHeight="1">
      <c r="A95" s="74" t="s">
        <v>84</v>
      </c>
      <c r="B95" s="75"/>
      <c r="C95" s="76"/>
      <c r="D95" s="206" t="s">
        <v>80</v>
      </c>
      <c r="E95" s="206"/>
      <c r="F95" s="206"/>
      <c r="G95" s="206"/>
      <c r="H95" s="206"/>
      <c r="I95" s="77"/>
      <c r="J95" s="206" t="s">
        <v>85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7">
        <f>'0 - Ostatní a vedlejší ná...'!J30</f>
        <v>0</v>
      </c>
      <c r="AH95" s="208"/>
      <c r="AI95" s="208"/>
      <c r="AJ95" s="208"/>
      <c r="AK95" s="208"/>
      <c r="AL95" s="208"/>
      <c r="AM95" s="208"/>
      <c r="AN95" s="207">
        <f t="shared" si="0"/>
        <v>0</v>
      </c>
      <c r="AO95" s="208"/>
      <c r="AP95" s="208"/>
      <c r="AQ95" s="78" t="s">
        <v>86</v>
      </c>
      <c r="AR95" s="75"/>
      <c r="AS95" s="79">
        <v>0</v>
      </c>
      <c r="AT95" s="80">
        <f t="shared" si="1"/>
        <v>0</v>
      </c>
      <c r="AU95" s="81">
        <f>'0 - Ostatní a vedlejší ná...'!P118</f>
        <v>0</v>
      </c>
      <c r="AV95" s="80">
        <f>'0 - Ostatní a vedlejší ná...'!J33</f>
        <v>0</v>
      </c>
      <c r="AW95" s="80">
        <f>'0 - Ostatní a vedlejší ná...'!J34</f>
        <v>0</v>
      </c>
      <c r="AX95" s="80">
        <f>'0 - Ostatní a vedlejší ná...'!J35</f>
        <v>0</v>
      </c>
      <c r="AY95" s="80">
        <f>'0 - Ostatní a vedlejší ná...'!J36</f>
        <v>0</v>
      </c>
      <c r="AZ95" s="80">
        <f>'0 - Ostatní a vedlejší ná...'!F33</f>
        <v>0</v>
      </c>
      <c r="BA95" s="80">
        <f>'0 - Ostatní a vedlejší ná...'!F34</f>
        <v>0</v>
      </c>
      <c r="BB95" s="80">
        <f>'0 - Ostatní a vedlejší ná...'!F35</f>
        <v>0</v>
      </c>
      <c r="BC95" s="80">
        <f>'0 - Ostatní a vedlejší ná...'!F36</f>
        <v>0</v>
      </c>
      <c r="BD95" s="82">
        <f>'0 - Ostatní a vedlejší ná...'!F37</f>
        <v>0</v>
      </c>
      <c r="BT95" s="83" t="s">
        <v>87</v>
      </c>
      <c r="BV95" s="83" t="s">
        <v>82</v>
      </c>
      <c r="BW95" s="83" t="s">
        <v>88</v>
      </c>
      <c r="BX95" s="83" t="s">
        <v>5</v>
      </c>
      <c r="CL95" s="83" t="s">
        <v>1</v>
      </c>
      <c r="CM95" s="83" t="s">
        <v>89</v>
      </c>
    </row>
    <row r="96" spans="1:91" s="6" customFormat="1" ht="16.5" customHeight="1">
      <c r="A96" s="74" t="s">
        <v>84</v>
      </c>
      <c r="B96" s="75"/>
      <c r="C96" s="76"/>
      <c r="D96" s="206" t="s">
        <v>90</v>
      </c>
      <c r="E96" s="206"/>
      <c r="F96" s="206"/>
      <c r="G96" s="206"/>
      <c r="H96" s="206"/>
      <c r="I96" s="77"/>
      <c r="J96" s="206" t="s">
        <v>91</v>
      </c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7">
        <f>'101.1 - AZ Králova - směr...'!J30</f>
        <v>0</v>
      </c>
      <c r="AH96" s="208"/>
      <c r="AI96" s="208"/>
      <c r="AJ96" s="208"/>
      <c r="AK96" s="208"/>
      <c r="AL96" s="208"/>
      <c r="AM96" s="208"/>
      <c r="AN96" s="207">
        <f t="shared" si="0"/>
        <v>0</v>
      </c>
      <c r="AO96" s="208"/>
      <c r="AP96" s="208"/>
      <c r="AQ96" s="78" t="s">
        <v>86</v>
      </c>
      <c r="AR96" s="75"/>
      <c r="AS96" s="79">
        <v>0</v>
      </c>
      <c r="AT96" s="80">
        <f t="shared" si="1"/>
        <v>0</v>
      </c>
      <c r="AU96" s="81">
        <f>'101.1 - AZ Králova - směr...'!P123</f>
        <v>0</v>
      </c>
      <c r="AV96" s="80">
        <f>'101.1 - AZ Králova - směr...'!J33</f>
        <v>0</v>
      </c>
      <c r="AW96" s="80">
        <f>'101.1 - AZ Králova - směr...'!J34</f>
        <v>0</v>
      </c>
      <c r="AX96" s="80">
        <f>'101.1 - AZ Králova - směr...'!J35</f>
        <v>0</v>
      </c>
      <c r="AY96" s="80">
        <f>'101.1 - AZ Králova - směr...'!J36</f>
        <v>0</v>
      </c>
      <c r="AZ96" s="80">
        <f>'101.1 - AZ Králova - směr...'!F33</f>
        <v>0</v>
      </c>
      <c r="BA96" s="80">
        <f>'101.1 - AZ Králova - směr...'!F34</f>
        <v>0</v>
      </c>
      <c r="BB96" s="80">
        <f>'101.1 - AZ Králova - směr...'!F35</f>
        <v>0</v>
      </c>
      <c r="BC96" s="80">
        <f>'101.1 - AZ Králova - směr...'!F36</f>
        <v>0</v>
      </c>
      <c r="BD96" s="82">
        <f>'101.1 - AZ Králova - směr...'!F37</f>
        <v>0</v>
      </c>
      <c r="BT96" s="83" t="s">
        <v>87</v>
      </c>
      <c r="BV96" s="83" t="s">
        <v>82</v>
      </c>
      <c r="BW96" s="83" t="s">
        <v>92</v>
      </c>
      <c r="BX96" s="83" t="s">
        <v>5</v>
      </c>
      <c r="CL96" s="83" t="s">
        <v>1</v>
      </c>
      <c r="CM96" s="83" t="s">
        <v>89</v>
      </c>
    </row>
    <row r="97" spans="1:91" s="6" customFormat="1" ht="16.5" customHeight="1">
      <c r="A97" s="74" t="s">
        <v>84</v>
      </c>
      <c r="B97" s="75"/>
      <c r="C97" s="76"/>
      <c r="D97" s="206" t="s">
        <v>93</v>
      </c>
      <c r="E97" s="206"/>
      <c r="F97" s="206"/>
      <c r="G97" s="206"/>
      <c r="H97" s="206"/>
      <c r="I97" s="77"/>
      <c r="J97" s="206" t="s">
        <v>94</v>
      </c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7">
        <f>'101.2 - AZ Králova - směr...'!J30</f>
        <v>0</v>
      </c>
      <c r="AH97" s="208"/>
      <c r="AI97" s="208"/>
      <c r="AJ97" s="208"/>
      <c r="AK97" s="208"/>
      <c r="AL97" s="208"/>
      <c r="AM97" s="208"/>
      <c r="AN97" s="207">
        <f t="shared" si="0"/>
        <v>0</v>
      </c>
      <c r="AO97" s="208"/>
      <c r="AP97" s="208"/>
      <c r="AQ97" s="78" t="s">
        <v>86</v>
      </c>
      <c r="AR97" s="75"/>
      <c r="AS97" s="79">
        <v>0</v>
      </c>
      <c r="AT97" s="80">
        <f t="shared" si="1"/>
        <v>0</v>
      </c>
      <c r="AU97" s="81">
        <f>'101.2 - AZ Králova - směr...'!P123</f>
        <v>0</v>
      </c>
      <c r="AV97" s="80">
        <f>'101.2 - AZ Králova - směr...'!J33</f>
        <v>0</v>
      </c>
      <c r="AW97" s="80">
        <f>'101.2 - AZ Králova - směr...'!J34</f>
        <v>0</v>
      </c>
      <c r="AX97" s="80">
        <f>'101.2 - AZ Králova - směr...'!J35</f>
        <v>0</v>
      </c>
      <c r="AY97" s="80">
        <f>'101.2 - AZ Králova - směr...'!J36</f>
        <v>0</v>
      </c>
      <c r="AZ97" s="80">
        <f>'101.2 - AZ Králova - směr...'!F33</f>
        <v>0</v>
      </c>
      <c r="BA97" s="80">
        <f>'101.2 - AZ Králova - směr...'!F34</f>
        <v>0</v>
      </c>
      <c r="BB97" s="80">
        <f>'101.2 - AZ Králova - směr...'!F35</f>
        <v>0</v>
      </c>
      <c r="BC97" s="80">
        <f>'101.2 - AZ Králova - směr...'!F36</f>
        <v>0</v>
      </c>
      <c r="BD97" s="82">
        <f>'101.2 - AZ Králova - směr...'!F37</f>
        <v>0</v>
      </c>
      <c r="BT97" s="83" t="s">
        <v>87</v>
      </c>
      <c r="BV97" s="83" t="s">
        <v>82</v>
      </c>
      <c r="BW97" s="83" t="s">
        <v>95</v>
      </c>
      <c r="BX97" s="83" t="s">
        <v>5</v>
      </c>
      <c r="CL97" s="83" t="s">
        <v>1</v>
      </c>
      <c r="CM97" s="83" t="s">
        <v>89</v>
      </c>
    </row>
    <row r="98" spans="1:91" s="6" customFormat="1" ht="24.75" customHeight="1">
      <c r="A98" s="74" t="s">
        <v>84</v>
      </c>
      <c r="B98" s="75"/>
      <c r="C98" s="76"/>
      <c r="D98" s="206" t="s">
        <v>96</v>
      </c>
      <c r="E98" s="206"/>
      <c r="F98" s="206"/>
      <c r="G98" s="206"/>
      <c r="H98" s="206"/>
      <c r="I98" s="77"/>
      <c r="J98" s="206" t="s">
        <v>97</v>
      </c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7">
        <f>'102.1 - AZ Příční - směr ...'!J30</f>
        <v>0</v>
      </c>
      <c r="AH98" s="208"/>
      <c r="AI98" s="208"/>
      <c r="AJ98" s="208"/>
      <c r="AK98" s="208"/>
      <c r="AL98" s="208"/>
      <c r="AM98" s="208"/>
      <c r="AN98" s="207">
        <f t="shared" si="0"/>
        <v>0</v>
      </c>
      <c r="AO98" s="208"/>
      <c r="AP98" s="208"/>
      <c r="AQ98" s="78" t="s">
        <v>86</v>
      </c>
      <c r="AR98" s="75"/>
      <c r="AS98" s="79">
        <v>0</v>
      </c>
      <c r="AT98" s="80">
        <f t="shared" si="1"/>
        <v>0</v>
      </c>
      <c r="AU98" s="81">
        <f>'102.1 - AZ Příční - směr ...'!P122</f>
        <v>0</v>
      </c>
      <c r="AV98" s="80">
        <f>'102.1 - AZ Příční - směr ...'!J33</f>
        <v>0</v>
      </c>
      <c r="AW98" s="80">
        <f>'102.1 - AZ Příční - směr ...'!J34</f>
        <v>0</v>
      </c>
      <c r="AX98" s="80">
        <f>'102.1 - AZ Příční - směr ...'!J35</f>
        <v>0</v>
      </c>
      <c r="AY98" s="80">
        <f>'102.1 - AZ Příční - směr ...'!J36</f>
        <v>0</v>
      </c>
      <c r="AZ98" s="80">
        <f>'102.1 - AZ Příční - směr ...'!F33</f>
        <v>0</v>
      </c>
      <c r="BA98" s="80">
        <f>'102.1 - AZ Příční - směr ...'!F34</f>
        <v>0</v>
      </c>
      <c r="BB98" s="80">
        <f>'102.1 - AZ Příční - směr ...'!F35</f>
        <v>0</v>
      </c>
      <c r="BC98" s="80">
        <f>'102.1 - AZ Příční - směr ...'!F36</f>
        <v>0</v>
      </c>
      <c r="BD98" s="82">
        <f>'102.1 - AZ Příční - směr ...'!F37</f>
        <v>0</v>
      </c>
      <c r="BT98" s="83" t="s">
        <v>87</v>
      </c>
      <c r="BV98" s="83" t="s">
        <v>82</v>
      </c>
      <c r="BW98" s="83" t="s">
        <v>98</v>
      </c>
      <c r="BX98" s="83" t="s">
        <v>5</v>
      </c>
      <c r="CL98" s="83" t="s">
        <v>1</v>
      </c>
      <c r="CM98" s="83" t="s">
        <v>89</v>
      </c>
    </row>
    <row r="99" spans="1:91" s="6" customFormat="1" ht="24.75" customHeight="1">
      <c r="A99" s="74" t="s">
        <v>84</v>
      </c>
      <c r="B99" s="75"/>
      <c r="C99" s="76"/>
      <c r="D99" s="206" t="s">
        <v>99</v>
      </c>
      <c r="E99" s="206"/>
      <c r="F99" s="206"/>
      <c r="G99" s="206"/>
      <c r="H99" s="206"/>
      <c r="I99" s="77"/>
      <c r="J99" s="206" t="s">
        <v>100</v>
      </c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7">
        <f>'102.2 - AZ Příční - směr ...'!J30</f>
        <v>0</v>
      </c>
      <c r="AH99" s="208"/>
      <c r="AI99" s="208"/>
      <c r="AJ99" s="208"/>
      <c r="AK99" s="208"/>
      <c r="AL99" s="208"/>
      <c r="AM99" s="208"/>
      <c r="AN99" s="207">
        <f t="shared" si="0"/>
        <v>0</v>
      </c>
      <c r="AO99" s="208"/>
      <c r="AP99" s="208"/>
      <c r="AQ99" s="78" t="s">
        <v>86</v>
      </c>
      <c r="AR99" s="75"/>
      <c r="AS99" s="79">
        <v>0</v>
      </c>
      <c r="AT99" s="80">
        <f t="shared" si="1"/>
        <v>0</v>
      </c>
      <c r="AU99" s="81">
        <f>'102.2 - AZ Příční - směr ...'!P122</f>
        <v>0</v>
      </c>
      <c r="AV99" s="80">
        <f>'102.2 - AZ Příční - směr ...'!J33</f>
        <v>0</v>
      </c>
      <c r="AW99" s="80">
        <f>'102.2 - AZ Příční - směr ...'!J34</f>
        <v>0</v>
      </c>
      <c r="AX99" s="80">
        <f>'102.2 - AZ Příční - směr ...'!J35</f>
        <v>0</v>
      </c>
      <c r="AY99" s="80">
        <f>'102.2 - AZ Příční - směr ...'!J36</f>
        <v>0</v>
      </c>
      <c r="AZ99" s="80">
        <f>'102.2 - AZ Příční - směr ...'!F33</f>
        <v>0</v>
      </c>
      <c r="BA99" s="80">
        <f>'102.2 - AZ Příční - směr ...'!F34</f>
        <v>0</v>
      </c>
      <c r="BB99" s="80">
        <f>'102.2 - AZ Příční - směr ...'!F35</f>
        <v>0</v>
      </c>
      <c r="BC99" s="80">
        <f>'102.2 - AZ Příční - směr ...'!F36</f>
        <v>0</v>
      </c>
      <c r="BD99" s="82">
        <f>'102.2 - AZ Příční - směr ...'!F37</f>
        <v>0</v>
      </c>
      <c r="BT99" s="83" t="s">
        <v>87</v>
      </c>
      <c r="BV99" s="83" t="s">
        <v>82</v>
      </c>
      <c r="BW99" s="83" t="s">
        <v>101</v>
      </c>
      <c r="BX99" s="83" t="s">
        <v>5</v>
      </c>
      <c r="CL99" s="83" t="s">
        <v>1</v>
      </c>
      <c r="CM99" s="83" t="s">
        <v>89</v>
      </c>
    </row>
    <row r="100" spans="1:91" s="6" customFormat="1" ht="16.5" customHeight="1">
      <c r="A100" s="74" t="s">
        <v>84</v>
      </c>
      <c r="B100" s="75"/>
      <c r="C100" s="76"/>
      <c r="D100" s="206" t="s">
        <v>102</v>
      </c>
      <c r="E100" s="206"/>
      <c r="F100" s="206"/>
      <c r="G100" s="206"/>
      <c r="H100" s="206"/>
      <c r="I100" s="77"/>
      <c r="J100" s="206" t="s">
        <v>103</v>
      </c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7">
        <f>'110 - Oprava vozovky'!J30</f>
        <v>0</v>
      </c>
      <c r="AH100" s="208"/>
      <c r="AI100" s="208"/>
      <c r="AJ100" s="208"/>
      <c r="AK100" s="208"/>
      <c r="AL100" s="208"/>
      <c r="AM100" s="208"/>
      <c r="AN100" s="207">
        <f t="shared" si="0"/>
        <v>0</v>
      </c>
      <c r="AO100" s="208"/>
      <c r="AP100" s="208"/>
      <c r="AQ100" s="78" t="s">
        <v>86</v>
      </c>
      <c r="AR100" s="75"/>
      <c r="AS100" s="79">
        <v>0</v>
      </c>
      <c r="AT100" s="80">
        <f t="shared" si="1"/>
        <v>0</v>
      </c>
      <c r="AU100" s="81">
        <f>'110 - Oprava vozovky'!P122</f>
        <v>0</v>
      </c>
      <c r="AV100" s="80">
        <f>'110 - Oprava vozovky'!J33</f>
        <v>0</v>
      </c>
      <c r="AW100" s="80">
        <f>'110 - Oprava vozovky'!J34</f>
        <v>0</v>
      </c>
      <c r="AX100" s="80">
        <f>'110 - Oprava vozovky'!J35</f>
        <v>0</v>
      </c>
      <c r="AY100" s="80">
        <f>'110 - Oprava vozovky'!J36</f>
        <v>0</v>
      </c>
      <c r="AZ100" s="80">
        <f>'110 - Oprava vozovky'!F33</f>
        <v>0</v>
      </c>
      <c r="BA100" s="80">
        <f>'110 - Oprava vozovky'!F34</f>
        <v>0</v>
      </c>
      <c r="BB100" s="80">
        <f>'110 - Oprava vozovky'!F35</f>
        <v>0</v>
      </c>
      <c r="BC100" s="80">
        <f>'110 - Oprava vozovky'!F36</f>
        <v>0</v>
      </c>
      <c r="BD100" s="82">
        <f>'110 - Oprava vozovky'!F37</f>
        <v>0</v>
      </c>
      <c r="BT100" s="83" t="s">
        <v>87</v>
      </c>
      <c r="BV100" s="83" t="s">
        <v>82</v>
      </c>
      <c r="BW100" s="83" t="s">
        <v>104</v>
      </c>
      <c r="BX100" s="83" t="s">
        <v>5</v>
      </c>
      <c r="CL100" s="83" t="s">
        <v>1</v>
      </c>
      <c r="CM100" s="83" t="s">
        <v>89</v>
      </c>
    </row>
    <row r="101" spans="1:91" s="6" customFormat="1" ht="16.5" customHeight="1">
      <c r="A101" s="74" t="s">
        <v>84</v>
      </c>
      <c r="B101" s="75"/>
      <c r="C101" s="76"/>
      <c r="D101" s="206" t="s">
        <v>105</v>
      </c>
      <c r="E101" s="206"/>
      <c r="F101" s="206"/>
      <c r="G101" s="206"/>
      <c r="H101" s="206"/>
      <c r="I101" s="77"/>
      <c r="J101" s="206" t="s">
        <v>106</v>
      </c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7">
        <f>'401 - Přeložky 2 ks sloup...'!J30</f>
        <v>0</v>
      </c>
      <c r="AH101" s="208"/>
      <c r="AI101" s="208"/>
      <c r="AJ101" s="208"/>
      <c r="AK101" s="208"/>
      <c r="AL101" s="208"/>
      <c r="AM101" s="208"/>
      <c r="AN101" s="207">
        <f t="shared" si="0"/>
        <v>0</v>
      </c>
      <c r="AO101" s="208"/>
      <c r="AP101" s="208"/>
      <c r="AQ101" s="78" t="s">
        <v>86</v>
      </c>
      <c r="AR101" s="75"/>
      <c r="AS101" s="84">
        <v>0</v>
      </c>
      <c r="AT101" s="85">
        <f t="shared" si="1"/>
        <v>0</v>
      </c>
      <c r="AU101" s="86">
        <f>'401 - Přeložky 2 ks sloup...'!P120</f>
        <v>0</v>
      </c>
      <c r="AV101" s="85">
        <f>'401 - Přeložky 2 ks sloup...'!J33</f>
        <v>0</v>
      </c>
      <c r="AW101" s="85">
        <f>'401 - Přeložky 2 ks sloup...'!J34</f>
        <v>0</v>
      </c>
      <c r="AX101" s="85">
        <f>'401 - Přeložky 2 ks sloup...'!J35</f>
        <v>0</v>
      </c>
      <c r="AY101" s="85">
        <f>'401 - Přeložky 2 ks sloup...'!J36</f>
        <v>0</v>
      </c>
      <c r="AZ101" s="85">
        <f>'401 - Přeložky 2 ks sloup...'!F33</f>
        <v>0</v>
      </c>
      <c r="BA101" s="85">
        <f>'401 - Přeložky 2 ks sloup...'!F34</f>
        <v>0</v>
      </c>
      <c r="BB101" s="85">
        <f>'401 - Přeložky 2 ks sloup...'!F35</f>
        <v>0</v>
      </c>
      <c r="BC101" s="85">
        <f>'401 - Přeložky 2 ks sloup...'!F36</f>
        <v>0</v>
      </c>
      <c r="BD101" s="87">
        <f>'401 - Přeložky 2 ks sloup...'!F37</f>
        <v>0</v>
      </c>
      <c r="BT101" s="83" t="s">
        <v>87</v>
      </c>
      <c r="BV101" s="83" t="s">
        <v>82</v>
      </c>
      <c r="BW101" s="83" t="s">
        <v>107</v>
      </c>
      <c r="BX101" s="83" t="s">
        <v>5</v>
      </c>
      <c r="CL101" s="83" t="s">
        <v>1</v>
      </c>
      <c r="CM101" s="83" t="s">
        <v>89</v>
      </c>
    </row>
    <row r="102" spans="1:91" s="1" customFormat="1" ht="30" customHeight="1">
      <c r="B102" s="32"/>
      <c r="AR102" s="32"/>
    </row>
    <row r="103" spans="1:91" s="1" customFormat="1" ht="6.9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32"/>
    </row>
  </sheetData>
  <sheetProtection algorithmName="SHA-512" hashValue="MuxQ7lCWceMe/hlAwBY7M6SiLUeVWDcT/YsENd86hx/SxVLQsq3KrvNPttLPMhJEVvjFZABpw+3Rz41Ew1HBNQ==" saltValue="FCG/HdHdXWsIIYN8sT+e0R41ZzRhqPGOUKQjeN6sn+Np/A+BDO8I1L5oBIQJ+uS12zFT5LIRxk0kj1TSovHRPg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 - Ostatní a vedlejší ná...'!C2" display="/" xr:uid="{00000000-0004-0000-0000-000000000000}"/>
    <hyperlink ref="A96" location="'101.1 - AZ Králova - směr...'!C2" display="/" xr:uid="{00000000-0004-0000-0000-000001000000}"/>
    <hyperlink ref="A97" location="'101.2 - AZ Králova - směr...'!C2" display="/" xr:uid="{00000000-0004-0000-0000-000002000000}"/>
    <hyperlink ref="A98" location="'102.1 - AZ Příční - směr ...'!C2" display="/" xr:uid="{00000000-0004-0000-0000-000003000000}"/>
    <hyperlink ref="A99" location="'102.2 - AZ Příční - směr ...'!C2" display="/" xr:uid="{00000000-0004-0000-0000-000004000000}"/>
    <hyperlink ref="A100" location="'110 - Oprava vozovky'!C2" display="/" xr:uid="{00000000-0004-0000-0000-000005000000}"/>
    <hyperlink ref="A101" location="'401 - Přeložky 2 ks sloup...'!C2" display="/" xr:uid="{00000000-0004-0000-0000-000006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5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88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" customHeight="1">
      <c r="B4" s="20"/>
      <c r="D4" s="21" t="s">
        <v>108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0" t="str">
        <f>'Rekapitulace stavby'!K6</f>
        <v>Autobusové zastávky na ul. Králova a na ul. Příční</v>
      </c>
      <c r="F7" s="231"/>
      <c r="G7" s="231"/>
      <c r="H7" s="231"/>
      <c r="L7" s="20"/>
    </row>
    <row r="8" spans="2:46" s="1" customFormat="1" ht="12" customHeight="1">
      <c r="B8" s="32"/>
      <c r="D8" s="27" t="s">
        <v>109</v>
      </c>
      <c r="L8" s="32"/>
    </row>
    <row r="9" spans="2:46" s="1" customFormat="1" ht="16.5" customHeight="1">
      <c r="B9" s="32"/>
      <c r="E9" s="192" t="s">
        <v>110</v>
      </c>
      <c r="F9" s="232"/>
      <c r="G9" s="232"/>
      <c r="H9" s="232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10. 3. 2025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3" t="str">
        <f>'Rekapitulace stavby'!E14</f>
        <v>Vyplň údaj</v>
      </c>
      <c r="F18" s="214"/>
      <c r="G18" s="214"/>
      <c r="H18" s="214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9"/>
      <c r="E27" s="219" t="s">
        <v>1</v>
      </c>
      <c r="F27" s="219"/>
      <c r="G27" s="219"/>
      <c r="H27" s="219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40</v>
      </c>
      <c r="J30" s="66">
        <f>ROUND(J118,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" customHeight="1">
      <c r="B33" s="32"/>
      <c r="D33" s="55" t="s">
        <v>44</v>
      </c>
      <c r="E33" s="27" t="s">
        <v>45</v>
      </c>
      <c r="F33" s="91">
        <f>ROUND((SUM(BE118:BE154)),  2)</f>
        <v>0</v>
      </c>
      <c r="I33" s="92">
        <v>0.21</v>
      </c>
      <c r="J33" s="91">
        <f>ROUND(((SUM(BE118:BE154))*I33),  2)</f>
        <v>0</v>
      </c>
      <c r="L33" s="32"/>
    </row>
    <row r="34" spans="2:12" s="1" customFormat="1" ht="14.4" customHeight="1">
      <c r="B34" s="32"/>
      <c r="E34" s="27" t="s">
        <v>46</v>
      </c>
      <c r="F34" s="91">
        <f>ROUND((SUM(BF118:BF154)),  2)</f>
        <v>0</v>
      </c>
      <c r="I34" s="92">
        <v>0.12</v>
      </c>
      <c r="J34" s="91">
        <f>ROUND(((SUM(BF118:BF154))*I34),  2)</f>
        <v>0</v>
      </c>
      <c r="L34" s="32"/>
    </row>
    <row r="35" spans="2:12" s="1" customFormat="1" ht="14.4" hidden="1" customHeight="1">
      <c r="B35" s="32"/>
      <c r="E35" s="27" t="s">
        <v>47</v>
      </c>
      <c r="F35" s="91">
        <f>ROUND((SUM(BG118:BG154)),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48</v>
      </c>
      <c r="F36" s="91">
        <f>ROUND((SUM(BH118:BH154)),  2)</f>
        <v>0</v>
      </c>
      <c r="I36" s="92">
        <v>0.12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49</v>
      </c>
      <c r="F37" s="91">
        <f>ROUND((SUM(BI118:BI154)),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50</v>
      </c>
      <c r="E39" s="57"/>
      <c r="F39" s="57"/>
      <c r="G39" s="95" t="s">
        <v>51</v>
      </c>
      <c r="H39" s="96" t="s">
        <v>52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55</v>
      </c>
      <c r="E61" s="34"/>
      <c r="F61" s="99" t="s">
        <v>56</v>
      </c>
      <c r="G61" s="43" t="s">
        <v>55</v>
      </c>
      <c r="H61" s="34"/>
      <c r="I61" s="34"/>
      <c r="J61" s="100" t="s">
        <v>56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55</v>
      </c>
      <c r="E76" s="34"/>
      <c r="F76" s="99" t="s">
        <v>56</v>
      </c>
      <c r="G76" s="43" t="s">
        <v>55</v>
      </c>
      <c r="H76" s="34"/>
      <c r="I76" s="34"/>
      <c r="J76" s="100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111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Autobusové zastávky na ul. Králova a na ul. Příční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109</v>
      </c>
      <c r="L86" s="32"/>
    </row>
    <row r="87" spans="2:47" s="1" customFormat="1" ht="16.5" customHeight="1">
      <c r="B87" s="32"/>
      <c r="E87" s="192" t="str">
        <f>E9</f>
        <v>0 - Ostatní a vedlejší náklady</v>
      </c>
      <c r="F87" s="232"/>
      <c r="G87" s="232"/>
      <c r="H87" s="232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Valašské Meziříčí</v>
      </c>
      <c r="I89" s="27" t="s">
        <v>22</v>
      </c>
      <c r="J89" s="52" t="str">
        <f>IF(J12="","",J12)</f>
        <v>10. 3. 2025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Město Valašské Meziříčí</v>
      </c>
      <c r="I91" s="27" t="s">
        <v>32</v>
      </c>
      <c r="J91" s="30" t="str">
        <f>E21</f>
        <v>via-pds s.r.o.</v>
      </c>
      <c r="L91" s="32"/>
    </row>
    <row r="92" spans="2:47" s="1" customFormat="1" ht="15.15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112</v>
      </c>
      <c r="D94" s="93"/>
      <c r="E94" s="93"/>
      <c r="F94" s="93"/>
      <c r="G94" s="93"/>
      <c r="H94" s="93"/>
      <c r="I94" s="93"/>
      <c r="J94" s="102" t="s">
        <v>113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3" t="s">
        <v>114</v>
      </c>
      <c r="J96" s="66">
        <f>J118</f>
        <v>0</v>
      </c>
      <c r="L96" s="32"/>
      <c r="AU96" s="17" t="s">
        <v>115</v>
      </c>
    </row>
    <row r="97" spans="2:12" s="8" customFormat="1" ht="24.9" customHeight="1">
      <c r="B97" s="104"/>
      <c r="D97" s="105" t="s">
        <v>116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8" customFormat="1" ht="24.9" customHeight="1">
      <c r="B98" s="104"/>
      <c r="D98" s="105" t="s">
        <v>117</v>
      </c>
      <c r="E98" s="106"/>
      <c r="F98" s="106"/>
      <c r="G98" s="106"/>
      <c r="H98" s="106"/>
      <c r="I98" s="106"/>
      <c r="J98" s="107">
        <f>J153</f>
        <v>0</v>
      </c>
      <c r="L98" s="104"/>
    </row>
    <row r="99" spans="2:12" s="1" customFormat="1" ht="21.75" customHeight="1">
      <c r="B99" s="32"/>
      <c r="L99" s="32"/>
    </row>
    <row r="100" spans="2:12" s="1" customFormat="1" ht="6.9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" customHeight="1">
      <c r="B105" s="32"/>
      <c r="C105" s="21" t="s">
        <v>118</v>
      </c>
      <c r="L105" s="32"/>
    </row>
    <row r="106" spans="2:12" s="1" customFormat="1" ht="6.9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16.5" customHeight="1">
      <c r="B108" s="32"/>
      <c r="E108" s="230" t="str">
        <f>E7</f>
        <v>Autobusové zastávky na ul. Králova a na ul. Příční</v>
      </c>
      <c r="F108" s="231"/>
      <c r="G108" s="231"/>
      <c r="H108" s="231"/>
      <c r="L108" s="32"/>
    </row>
    <row r="109" spans="2:12" s="1" customFormat="1" ht="12" customHeight="1">
      <c r="B109" s="32"/>
      <c r="C109" s="27" t="s">
        <v>109</v>
      </c>
      <c r="L109" s="32"/>
    </row>
    <row r="110" spans="2:12" s="1" customFormat="1" ht="16.5" customHeight="1">
      <c r="B110" s="32"/>
      <c r="E110" s="192" t="str">
        <f>E9</f>
        <v>0 - Ostatní a vedlejší náklady</v>
      </c>
      <c r="F110" s="232"/>
      <c r="G110" s="232"/>
      <c r="H110" s="232"/>
      <c r="L110" s="32"/>
    </row>
    <row r="111" spans="2:12" s="1" customFormat="1" ht="6.9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>Valašské Meziříčí</v>
      </c>
      <c r="I112" s="27" t="s">
        <v>22</v>
      </c>
      <c r="J112" s="52" t="str">
        <f>IF(J12="","",J12)</f>
        <v>10. 3. 2025</v>
      </c>
      <c r="L112" s="32"/>
    </row>
    <row r="113" spans="2:65" s="1" customFormat="1" ht="6.9" customHeight="1">
      <c r="B113" s="32"/>
      <c r="L113" s="32"/>
    </row>
    <row r="114" spans="2:65" s="1" customFormat="1" ht="15.15" customHeight="1">
      <c r="B114" s="32"/>
      <c r="C114" s="27" t="s">
        <v>24</v>
      </c>
      <c r="F114" s="25" t="str">
        <f>E15</f>
        <v>Město Valašské Meziříčí</v>
      </c>
      <c r="I114" s="27" t="s">
        <v>32</v>
      </c>
      <c r="J114" s="30" t="str">
        <f>E21</f>
        <v>via-pds s.r.o.</v>
      </c>
      <c r="L114" s="32"/>
    </row>
    <row r="115" spans="2:65" s="1" customFormat="1" ht="15.15" customHeight="1">
      <c r="B115" s="32"/>
      <c r="C115" s="27" t="s">
        <v>30</v>
      </c>
      <c r="F115" s="25" t="str">
        <f>IF(E18="","",E18)</f>
        <v>Vyplň údaj</v>
      </c>
      <c r="I115" s="27" t="s">
        <v>37</v>
      </c>
      <c r="J115" s="30" t="str">
        <f>E24</f>
        <v xml:space="preserve"> </v>
      </c>
      <c r="L115" s="32"/>
    </row>
    <row r="116" spans="2:65" s="1" customFormat="1" ht="10.35" customHeight="1">
      <c r="B116" s="32"/>
      <c r="L116" s="32"/>
    </row>
    <row r="117" spans="2:65" s="9" customFormat="1" ht="29.25" customHeight="1">
      <c r="B117" s="108"/>
      <c r="C117" s="109" t="s">
        <v>119</v>
      </c>
      <c r="D117" s="110" t="s">
        <v>65</v>
      </c>
      <c r="E117" s="110" t="s">
        <v>61</v>
      </c>
      <c r="F117" s="110" t="s">
        <v>62</v>
      </c>
      <c r="G117" s="110" t="s">
        <v>120</v>
      </c>
      <c r="H117" s="110" t="s">
        <v>121</v>
      </c>
      <c r="I117" s="110" t="s">
        <v>122</v>
      </c>
      <c r="J117" s="110" t="s">
        <v>113</v>
      </c>
      <c r="K117" s="111" t="s">
        <v>123</v>
      </c>
      <c r="L117" s="108"/>
      <c r="M117" s="59" t="s">
        <v>1</v>
      </c>
      <c r="N117" s="60" t="s">
        <v>44</v>
      </c>
      <c r="O117" s="60" t="s">
        <v>124</v>
      </c>
      <c r="P117" s="60" t="s">
        <v>125</v>
      </c>
      <c r="Q117" s="60" t="s">
        <v>126</v>
      </c>
      <c r="R117" s="60" t="s">
        <v>127</v>
      </c>
      <c r="S117" s="60" t="s">
        <v>128</v>
      </c>
      <c r="T117" s="61" t="s">
        <v>129</v>
      </c>
    </row>
    <row r="118" spans="2:65" s="1" customFormat="1" ht="22.8" customHeight="1">
      <c r="B118" s="32"/>
      <c r="C118" s="64" t="s">
        <v>130</v>
      </c>
      <c r="J118" s="112">
        <f>BK118</f>
        <v>0</v>
      </c>
      <c r="L118" s="32"/>
      <c r="M118" s="62"/>
      <c r="N118" s="53"/>
      <c r="O118" s="53"/>
      <c r="P118" s="113">
        <f>P119+P153</f>
        <v>0</v>
      </c>
      <c r="Q118" s="53"/>
      <c r="R118" s="113">
        <f>R119+R153</f>
        <v>0</v>
      </c>
      <c r="S118" s="53"/>
      <c r="T118" s="114">
        <f>T119+T153</f>
        <v>0</v>
      </c>
      <c r="AT118" s="17" t="s">
        <v>79</v>
      </c>
      <c r="AU118" s="17" t="s">
        <v>115</v>
      </c>
      <c r="BK118" s="115">
        <f>BK119+BK153</f>
        <v>0</v>
      </c>
    </row>
    <row r="119" spans="2:65" s="10" customFormat="1" ht="25.95" customHeight="1">
      <c r="B119" s="116"/>
      <c r="D119" s="117" t="s">
        <v>79</v>
      </c>
      <c r="E119" s="118" t="s">
        <v>131</v>
      </c>
      <c r="F119" s="118" t="s">
        <v>132</v>
      </c>
      <c r="I119" s="119"/>
      <c r="J119" s="120">
        <f>BK119</f>
        <v>0</v>
      </c>
      <c r="L119" s="116"/>
      <c r="M119" s="121"/>
      <c r="P119" s="122">
        <f>SUM(P120:P152)</f>
        <v>0</v>
      </c>
      <c r="R119" s="122">
        <f>SUM(R120:R152)</f>
        <v>0</v>
      </c>
      <c r="T119" s="123">
        <f>SUM(T120:T152)</f>
        <v>0</v>
      </c>
      <c r="AR119" s="117" t="s">
        <v>133</v>
      </c>
      <c r="AT119" s="124" t="s">
        <v>79</v>
      </c>
      <c r="AU119" s="124" t="s">
        <v>80</v>
      </c>
      <c r="AY119" s="117" t="s">
        <v>134</v>
      </c>
      <c r="BK119" s="125">
        <f>SUM(BK120:BK152)</f>
        <v>0</v>
      </c>
    </row>
    <row r="120" spans="2:65" s="1" customFormat="1" ht="16.5" customHeight="1">
      <c r="B120" s="32"/>
      <c r="C120" s="126" t="s">
        <v>87</v>
      </c>
      <c r="D120" s="126" t="s">
        <v>135</v>
      </c>
      <c r="E120" s="127" t="s">
        <v>136</v>
      </c>
      <c r="F120" s="128" t="s">
        <v>137</v>
      </c>
      <c r="G120" s="129" t="s">
        <v>138</v>
      </c>
      <c r="H120" s="130">
        <v>1</v>
      </c>
      <c r="I120" s="131"/>
      <c r="J120" s="132">
        <f>ROUND(I120*H120,2)</f>
        <v>0</v>
      </c>
      <c r="K120" s="128" t="s">
        <v>139</v>
      </c>
      <c r="L120" s="32"/>
      <c r="M120" s="133" t="s">
        <v>1</v>
      </c>
      <c r="N120" s="134" t="s">
        <v>45</v>
      </c>
      <c r="P120" s="135">
        <f>O120*H120</f>
        <v>0</v>
      </c>
      <c r="Q120" s="135">
        <v>0</v>
      </c>
      <c r="R120" s="135">
        <f>Q120*H120</f>
        <v>0</v>
      </c>
      <c r="S120" s="135">
        <v>0</v>
      </c>
      <c r="T120" s="136">
        <f>S120*H120</f>
        <v>0</v>
      </c>
      <c r="AR120" s="137" t="s">
        <v>140</v>
      </c>
      <c r="AT120" s="137" t="s">
        <v>135</v>
      </c>
      <c r="AU120" s="137" t="s">
        <v>87</v>
      </c>
      <c r="AY120" s="17" t="s">
        <v>134</v>
      </c>
      <c r="BE120" s="138">
        <f>IF(N120="základní",J120,0)</f>
        <v>0</v>
      </c>
      <c r="BF120" s="138">
        <f>IF(N120="snížená",J120,0)</f>
        <v>0</v>
      </c>
      <c r="BG120" s="138">
        <f>IF(N120="zákl. přenesená",J120,0)</f>
        <v>0</v>
      </c>
      <c r="BH120" s="138">
        <f>IF(N120="sníž. přenesená",J120,0)</f>
        <v>0</v>
      </c>
      <c r="BI120" s="138">
        <f>IF(N120="nulová",J120,0)</f>
        <v>0</v>
      </c>
      <c r="BJ120" s="17" t="s">
        <v>87</v>
      </c>
      <c r="BK120" s="138">
        <f>ROUND(I120*H120,2)</f>
        <v>0</v>
      </c>
      <c r="BL120" s="17" t="s">
        <v>140</v>
      </c>
      <c r="BM120" s="137" t="s">
        <v>141</v>
      </c>
    </row>
    <row r="121" spans="2:65" s="1" customFormat="1" ht="19.2">
      <c r="B121" s="32"/>
      <c r="D121" s="139" t="s">
        <v>142</v>
      </c>
      <c r="F121" s="140" t="s">
        <v>143</v>
      </c>
      <c r="I121" s="141"/>
      <c r="L121" s="32"/>
      <c r="M121" s="142"/>
      <c r="T121" s="56"/>
      <c r="AT121" s="17" t="s">
        <v>142</v>
      </c>
      <c r="AU121" s="17" t="s">
        <v>87</v>
      </c>
    </row>
    <row r="122" spans="2:65" s="1" customFormat="1" ht="16.5" customHeight="1">
      <c r="B122" s="32"/>
      <c r="C122" s="126" t="s">
        <v>89</v>
      </c>
      <c r="D122" s="126" t="s">
        <v>135</v>
      </c>
      <c r="E122" s="127" t="s">
        <v>144</v>
      </c>
      <c r="F122" s="128" t="s">
        <v>145</v>
      </c>
      <c r="G122" s="129" t="s">
        <v>138</v>
      </c>
      <c r="H122" s="130">
        <v>1</v>
      </c>
      <c r="I122" s="131"/>
      <c r="J122" s="132">
        <f>ROUND(I122*H122,2)</f>
        <v>0</v>
      </c>
      <c r="K122" s="128" t="s">
        <v>139</v>
      </c>
      <c r="L122" s="32"/>
      <c r="M122" s="133" t="s">
        <v>1</v>
      </c>
      <c r="N122" s="134" t="s">
        <v>45</v>
      </c>
      <c r="P122" s="135">
        <f>O122*H122</f>
        <v>0</v>
      </c>
      <c r="Q122" s="135">
        <v>0</v>
      </c>
      <c r="R122" s="135">
        <f>Q122*H122</f>
        <v>0</v>
      </c>
      <c r="S122" s="135">
        <v>0</v>
      </c>
      <c r="T122" s="136">
        <f>S122*H122</f>
        <v>0</v>
      </c>
      <c r="AR122" s="137" t="s">
        <v>140</v>
      </c>
      <c r="AT122" s="137" t="s">
        <v>135</v>
      </c>
      <c r="AU122" s="137" t="s">
        <v>87</v>
      </c>
      <c r="AY122" s="17" t="s">
        <v>134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7" t="s">
        <v>87</v>
      </c>
      <c r="BK122" s="138">
        <f>ROUND(I122*H122,2)</f>
        <v>0</v>
      </c>
      <c r="BL122" s="17" t="s">
        <v>140</v>
      </c>
      <c r="BM122" s="137" t="s">
        <v>146</v>
      </c>
    </row>
    <row r="123" spans="2:65" s="1" customFormat="1" ht="19.2">
      <c r="B123" s="32"/>
      <c r="D123" s="139" t="s">
        <v>142</v>
      </c>
      <c r="F123" s="140" t="s">
        <v>147</v>
      </c>
      <c r="I123" s="141"/>
      <c r="L123" s="32"/>
      <c r="M123" s="142"/>
      <c r="T123" s="56"/>
      <c r="AT123" s="17" t="s">
        <v>142</v>
      </c>
      <c r="AU123" s="17" t="s">
        <v>87</v>
      </c>
    </row>
    <row r="124" spans="2:65" s="1" customFormat="1" ht="16.5" customHeight="1">
      <c r="B124" s="32"/>
      <c r="C124" s="126" t="s">
        <v>148</v>
      </c>
      <c r="D124" s="126" t="s">
        <v>135</v>
      </c>
      <c r="E124" s="127" t="s">
        <v>149</v>
      </c>
      <c r="F124" s="128" t="s">
        <v>150</v>
      </c>
      <c r="G124" s="129" t="s">
        <v>138</v>
      </c>
      <c r="H124" s="130">
        <v>1</v>
      </c>
      <c r="I124" s="131"/>
      <c r="J124" s="132">
        <f>ROUND(I124*H124,2)</f>
        <v>0</v>
      </c>
      <c r="K124" s="128" t="s">
        <v>139</v>
      </c>
      <c r="L124" s="32"/>
      <c r="M124" s="133" t="s">
        <v>1</v>
      </c>
      <c r="N124" s="134" t="s">
        <v>45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140</v>
      </c>
      <c r="AT124" s="137" t="s">
        <v>135</v>
      </c>
      <c r="AU124" s="137" t="s">
        <v>87</v>
      </c>
      <c r="AY124" s="17" t="s">
        <v>134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7" t="s">
        <v>87</v>
      </c>
      <c r="BK124" s="138">
        <f>ROUND(I124*H124,2)</f>
        <v>0</v>
      </c>
      <c r="BL124" s="17" t="s">
        <v>140</v>
      </c>
      <c r="BM124" s="137" t="s">
        <v>151</v>
      </c>
    </row>
    <row r="125" spans="2:65" s="1" customFormat="1" ht="67.2">
      <c r="B125" s="32"/>
      <c r="D125" s="139" t="s">
        <v>142</v>
      </c>
      <c r="F125" s="140" t="s">
        <v>152</v>
      </c>
      <c r="I125" s="141"/>
      <c r="L125" s="32"/>
      <c r="M125" s="142"/>
      <c r="T125" s="56"/>
      <c r="AT125" s="17" t="s">
        <v>142</v>
      </c>
      <c r="AU125" s="17" t="s">
        <v>87</v>
      </c>
    </row>
    <row r="126" spans="2:65" s="1" customFormat="1" ht="16.5" customHeight="1">
      <c r="B126" s="32"/>
      <c r="C126" s="126" t="s">
        <v>133</v>
      </c>
      <c r="D126" s="126" t="s">
        <v>135</v>
      </c>
      <c r="E126" s="127" t="s">
        <v>153</v>
      </c>
      <c r="F126" s="128" t="s">
        <v>154</v>
      </c>
      <c r="G126" s="129" t="s">
        <v>138</v>
      </c>
      <c r="H126" s="130">
        <v>1</v>
      </c>
      <c r="I126" s="131"/>
      <c r="J126" s="132">
        <f>ROUND(I126*H126,2)</f>
        <v>0</v>
      </c>
      <c r="K126" s="128" t="s">
        <v>139</v>
      </c>
      <c r="L126" s="32"/>
      <c r="M126" s="133" t="s">
        <v>1</v>
      </c>
      <c r="N126" s="134" t="s">
        <v>45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140</v>
      </c>
      <c r="AT126" s="137" t="s">
        <v>135</v>
      </c>
      <c r="AU126" s="137" t="s">
        <v>87</v>
      </c>
      <c r="AY126" s="17" t="s">
        <v>134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7" t="s">
        <v>87</v>
      </c>
      <c r="BK126" s="138">
        <f>ROUND(I126*H126,2)</f>
        <v>0</v>
      </c>
      <c r="BL126" s="17" t="s">
        <v>140</v>
      </c>
      <c r="BM126" s="137" t="s">
        <v>155</v>
      </c>
    </row>
    <row r="127" spans="2:65" s="1" customFormat="1" ht="48">
      <c r="B127" s="32"/>
      <c r="D127" s="139" t="s">
        <v>142</v>
      </c>
      <c r="F127" s="140" t="s">
        <v>156</v>
      </c>
      <c r="I127" s="141"/>
      <c r="L127" s="32"/>
      <c r="M127" s="142"/>
      <c r="T127" s="56"/>
      <c r="AT127" s="17" t="s">
        <v>142</v>
      </c>
      <c r="AU127" s="17" t="s">
        <v>87</v>
      </c>
    </row>
    <row r="128" spans="2:65" s="1" customFormat="1" ht="16.5" customHeight="1">
      <c r="B128" s="32"/>
      <c r="C128" s="126" t="s">
        <v>157</v>
      </c>
      <c r="D128" s="126" t="s">
        <v>135</v>
      </c>
      <c r="E128" s="127" t="s">
        <v>158</v>
      </c>
      <c r="F128" s="128" t="s">
        <v>159</v>
      </c>
      <c r="G128" s="129" t="s">
        <v>138</v>
      </c>
      <c r="H128" s="130">
        <v>1</v>
      </c>
      <c r="I128" s="131"/>
      <c r="J128" s="132">
        <f>ROUND(I128*H128,2)</f>
        <v>0</v>
      </c>
      <c r="K128" s="128" t="s">
        <v>139</v>
      </c>
      <c r="L128" s="32"/>
      <c r="M128" s="133" t="s">
        <v>1</v>
      </c>
      <c r="N128" s="134" t="s">
        <v>45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140</v>
      </c>
      <c r="AT128" s="137" t="s">
        <v>135</v>
      </c>
      <c r="AU128" s="137" t="s">
        <v>87</v>
      </c>
      <c r="AY128" s="17" t="s">
        <v>134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7" t="s">
        <v>87</v>
      </c>
      <c r="BK128" s="138">
        <f>ROUND(I128*H128,2)</f>
        <v>0</v>
      </c>
      <c r="BL128" s="17" t="s">
        <v>140</v>
      </c>
      <c r="BM128" s="137" t="s">
        <v>160</v>
      </c>
    </row>
    <row r="129" spans="2:65" s="1" customFormat="1" ht="57.6">
      <c r="B129" s="32"/>
      <c r="D129" s="139" t="s">
        <v>142</v>
      </c>
      <c r="F129" s="140" t="s">
        <v>161</v>
      </c>
      <c r="I129" s="141"/>
      <c r="L129" s="32"/>
      <c r="M129" s="142"/>
      <c r="T129" s="56"/>
      <c r="AT129" s="17" t="s">
        <v>142</v>
      </c>
      <c r="AU129" s="17" t="s">
        <v>87</v>
      </c>
    </row>
    <row r="130" spans="2:65" s="1" customFormat="1" ht="16.5" customHeight="1">
      <c r="B130" s="32"/>
      <c r="C130" s="126" t="s">
        <v>162</v>
      </c>
      <c r="D130" s="126" t="s">
        <v>135</v>
      </c>
      <c r="E130" s="127" t="s">
        <v>163</v>
      </c>
      <c r="F130" s="128" t="s">
        <v>164</v>
      </c>
      <c r="G130" s="129" t="s">
        <v>138</v>
      </c>
      <c r="H130" s="130">
        <v>1</v>
      </c>
      <c r="I130" s="131"/>
      <c r="J130" s="132">
        <f>ROUND(I130*H130,2)</f>
        <v>0</v>
      </c>
      <c r="K130" s="128" t="s">
        <v>139</v>
      </c>
      <c r="L130" s="32"/>
      <c r="M130" s="133" t="s">
        <v>1</v>
      </c>
      <c r="N130" s="134" t="s">
        <v>45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140</v>
      </c>
      <c r="AT130" s="137" t="s">
        <v>135</v>
      </c>
      <c r="AU130" s="137" t="s">
        <v>87</v>
      </c>
      <c r="AY130" s="17" t="s">
        <v>134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7" t="s">
        <v>87</v>
      </c>
      <c r="BK130" s="138">
        <f>ROUND(I130*H130,2)</f>
        <v>0</v>
      </c>
      <c r="BL130" s="17" t="s">
        <v>140</v>
      </c>
      <c r="BM130" s="137" t="s">
        <v>165</v>
      </c>
    </row>
    <row r="131" spans="2:65" s="1" customFormat="1" ht="38.4">
      <c r="B131" s="32"/>
      <c r="D131" s="139" t="s">
        <v>142</v>
      </c>
      <c r="F131" s="140" t="s">
        <v>166</v>
      </c>
      <c r="I131" s="141"/>
      <c r="L131" s="32"/>
      <c r="M131" s="142"/>
      <c r="T131" s="56"/>
      <c r="AT131" s="17" t="s">
        <v>142</v>
      </c>
      <c r="AU131" s="17" t="s">
        <v>87</v>
      </c>
    </row>
    <row r="132" spans="2:65" s="1" customFormat="1" ht="16.5" customHeight="1">
      <c r="B132" s="32"/>
      <c r="C132" s="126" t="s">
        <v>167</v>
      </c>
      <c r="D132" s="126" t="s">
        <v>135</v>
      </c>
      <c r="E132" s="127" t="s">
        <v>168</v>
      </c>
      <c r="F132" s="128" t="s">
        <v>169</v>
      </c>
      <c r="G132" s="129" t="s">
        <v>138</v>
      </c>
      <c r="H132" s="130">
        <v>1</v>
      </c>
      <c r="I132" s="131"/>
      <c r="J132" s="132">
        <f>ROUND(I132*H132,2)</f>
        <v>0</v>
      </c>
      <c r="K132" s="128" t="s">
        <v>139</v>
      </c>
      <c r="L132" s="32"/>
      <c r="M132" s="133" t="s">
        <v>1</v>
      </c>
      <c r="N132" s="134" t="s">
        <v>45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140</v>
      </c>
      <c r="AT132" s="137" t="s">
        <v>135</v>
      </c>
      <c r="AU132" s="137" t="s">
        <v>87</v>
      </c>
      <c r="AY132" s="17" t="s">
        <v>134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7" t="s">
        <v>87</v>
      </c>
      <c r="BK132" s="138">
        <f>ROUND(I132*H132,2)</f>
        <v>0</v>
      </c>
      <c r="BL132" s="17" t="s">
        <v>140</v>
      </c>
      <c r="BM132" s="137" t="s">
        <v>170</v>
      </c>
    </row>
    <row r="133" spans="2:65" s="1" customFormat="1" ht="28.8">
      <c r="B133" s="32"/>
      <c r="D133" s="139" t="s">
        <v>142</v>
      </c>
      <c r="F133" s="140" t="s">
        <v>171</v>
      </c>
      <c r="I133" s="141"/>
      <c r="L133" s="32"/>
      <c r="M133" s="142"/>
      <c r="T133" s="56"/>
      <c r="AT133" s="17" t="s">
        <v>142</v>
      </c>
      <c r="AU133" s="17" t="s">
        <v>87</v>
      </c>
    </row>
    <row r="134" spans="2:65" s="1" customFormat="1" ht="16.5" customHeight="1">
      <c r="B134" s="32"/>
      <c r="C134" s="126" t="s">
        <v>172</v>
      </c>
      <c r="D134" s="126" t="s">
        <v>135</v>
      </c>
      <c r="E134" s="127" t="s">
        <v>173</v>
      </c>
      <c r="F134" s="128" t="s">
        <v>174</v>
      </c>
      <c r="G134" s="129" t="s">
        <v>138</v>
      </c>
      <c r="H134" s="130">
        <v>1</v>
      </c>
      <c r="I134" s="131"/>
      <c r="J134" s="132">
        <f>ROUND(I134*H134,2)</f>
        <v>0</v>
      </c>
      <c r="K134" s="128" t="s">
        <v>139</v>
      </c>
      <c r="L134" s="32"/>
      <c r="M134" s="133" t="s">
        <v>1</v>
      </c>
      <c r="N134" s="134" t="s">
        <v>45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140</v>
      </c>
      <c r="AT134" s="137" t="s">
        <v>135</v>
      </c>
      <c r="AU134" s="137" t="s">
        <v>87</v>
      </c>
      <c r="AY134" s="17" t="s">
        <v>134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7" t="s">
        <v>87</v>
      </c>
      <c r="BK134" s="138">
        <f>ROUND(I134*H134,2)</f>
        <v>0</v>
      </c>
      <c r="BL134" s="17" t="s">
        <v>140</v>
      </c>
      <c r="BM134" s="137" t="s">
        <v>175</v>
      </c>
    </row>
    <row r="135" spans="2:65" s="1" customFormat="1" ht="76.8">
      <c r="B135" s="32"/>
      <c r="D135" s="139" t="s">
        <v>142</v>
      </c>
      <c r="F135" s="140" t="s">
        <v>176</v>
      </c>
      <c r="I135" s="141"/>
      <c r="L135" s="32"/>
      <c r="M135" s="142"/>
      <c r="T135" s="56"/>
      <c r="AT135" s="17" t="s">
        <v>142</v>
      </c>
      <c r="AU135" s="17" t="s">
        <v>87</v>
      </c>
    </row>
    <row r="136" spans="2:65" s="1" customFormat="1" ht="16.5" customHeight="1">
      <c r="B136" s="32"/>
      <c r="C136" s="126" t="s">
        <v>177</v>
      </c>
      <c r="D136" s="126" t="s">
        <v>135</v>
      </c>
      <c r="E136" s="127" t="s">
        <v>178</v>
      </c>
      <c r="F136" s="128" t="s">
        <v>179</v>
      </c>
      <c r="G136" s="129" t="s">
        <v>138</v>
      </c>
      <c r="H136" s="130">
        <v>1</v>
      </c>
      <c r="I136" s="131"/>
      <c r="J136" s="132">
        <f>ROUND(I136*H136,2)</f>
        <v>0</v>
      </c>
      <c r="K136" s="128" t="s">
        <v>139</v>
      </c>
      <c r="L136" s="32"/>
      <c r="M136" s="133" t="s">
        <v>1</v>
      </c>
      <c r="N136" s="134" t="s">
        <v>45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140</v>
      </c>
      <c r="AT136" s="137" t="s">
        <v>135</v>
      </c>
      <c r="AU136" s="137" t="s">
        <v>87</v>
      </c>
      <c r="AY136" s="17" t="s">
        <v>134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7" t="s">
        <v>87</v>
      </c>
      <c r="BK136" s="138">
        <f>ROUND(I136*H136,2)</f>
        <v>0</v>
      </c>
      <c r="BL136" s="17" t="s">
        <v>140</v>
      </c>
      <c r="BM136" s="137" t="s">
        <v>180</v>
      </c>
    </row>
    <row r="137" spans="2:65" s="1" customFormat="1" ht="24.15" customHeight="1">
      <c r="B137" s="32"/>
      <c r="C137" s="126" t="s">
        <v>181</v>
      </c>
      <c r="D137" s="126" t="s">
        <v>135</v>
      </c>
      <c r="E137" s="127" t="s">
        <v>182</v>
      </c>
      <c r="F137" s="128" t="s">
        <v>183</v>
      </c>
      <c r="G137" s="129" t="s">
        <v>138</v>
      </c>
      <c r="H137" s="130">
        <v>2</v>
      </c>
      <c r="I137" s="131"/>
      <c r="J137" s="132">
        <f>ROUND(I137*H137,2)</f>
        <v>0</v>
      </c>
      <c r="K137" s="128" t="s">
        <v>184</v>
      </c>
      <c r="L137" s="32"/>
      <c r="M137" s="133" t="s">
        <v>1</v>
      </c>
      <c r="N137" s="134" t="s">
        <v>45</v>
      </c>
      <c r="P137" s="135">
        <f>O137*H137</f>
        <v>0</v>
      </c>
      <c r="Q137" s="135">
        <v>0</v>
      </c>
      <c r="R137" s="135">
        <f>Q137*H137</f>
        <v>0</v>
      </c>
      <c r="S137" s="135">
        <v>0</v>
      </c>
      <c r="T137" s="136">
        <f>S137*H137</f>
        <v>0</v>
      </c>
      <c r="AR137" s="137" t="s">
        <v>140</v>
      </c>
      <c r="AT137" s="137" t="s">
        <v>135</v>
      </c>
      <c r="AU137" s="137" t="s">
        <v>87</v>
      </c>
      <c r="AY137" s="17" t="s">
        <v>134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7" t="s">
        <v>87</v>
      </c>
      <c r="BK137" s="138">
        <f>ROUND(I137*H137,2)</f>
        <v>0</v>
      </c>
      <c r="BL137" s="17" t="s">
        <v>140</v>
      </c>
      <c r="BM137" s="137" t="s">
        <v>185</v>
      </c>
    </row>
    <row r="138" spans="2:65" s="1" customFormat="1" ht="19.2">
      <c r="B138" s="32"/>
      <c r="D138" s="139" t="s">
        <v>142</v>
      </c>
      <c r="F138" s="140" t="s">
        <v>186</v>
      </c>
      <c r="I138" s="141"/>
      <c r="L138" s="32"/>
      <c r="M138" s="142"/>
      <c r="T138" s="56"/>
      <c r="AT138" s="17" t="s">
        <v>142</v>
      </c>
      <c r="AU138" s="17" t="s">
        <v>87</v>
      </c>
    </row>
    <row r="139" spans="2:65" s="1" customFormat="1" ht="33" customHeight="1">
      <c r="B139" s="32"/>
      <c r="C139" s="126" t="s">
        <v>187</v>
      </c>
      <c r="D139" s="126" t="s">
        <v>135</v>
      </c>
      <c r="E139" s="127" t="s">
        <v>188</v>
      </c>
      <c r="F139" s="128" t="s">
        <v>189</v>
      </c>
      <c r="G139" s="129" t="s">
        <v>138</v>
      </c>
      <c r="H139" s="130">
        <v>1</v>
      </c>
      <c r="I139" s="131"/>
      <c r="J139" s="132">
        <f>ROUND(I139*H139,2)</f>
        <v>0</v>
      </c>
      <c r="K139" s="128" t="s">
        <v>184</v>
      </c>
      <c r="L139" s="32"/>
      <c r="M139" s="133" t="s">
        <v>1</v>
      </c>
      <c r="N139" s="134" t="s">
        <v>45</v>
      </c>
      <c r="P139" s="135">
        <f>O139*H139</f>
        <v>0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R139" s="137" t="s">
        <v>140</v>
      </c>
      <c r="AT139" s="137" t="s">
        <v>135</v>
      </c>
      <c r="AU139" s="137" t="s">
        <v>87</v>
      </c>
      <c r="AY139" s="17" t="s">
        <v>134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7" t="s">
        <v>87</v>
      </c>
      <c r="BK139" s="138">
        <f>ROUND(I139*H139,2)</f>
        <v>0</v>
      </c>
      <c r="BL139" s="17" t="s">
        <v>140</v>
      </c>
      <c r="BM139" s="137" t="s">
        <v>190</v>
      </c>
    </row>
    <row r="140" spans="2:65" s="1" customFormat="1" ht="19.2">
      <c r="B140" s="32"/>
      <c r="D140" s="139" t="s">
        <v>142</v>
      </c>
      <c r="F140" s="140" t="s">
        <v>191</v>
      </c>
      <c r="I140" s="141"/>
      <c r="L140" s="32"/>
      <c r="M140" s="142"/>
      <c r="T140" s="56"/>
      <c r="AT140" s="17" t="s">
        <v>142</v>
      </c>
      <c r="AU140" s="17" t="s">
        <v>87</v>
      </c>
    </row>
    <row r="141" spans="2:65" s="1" customFormat="1" ht="37.799999999999997" customHeight="1">
      <c r="B141" s="32"/>
      <c r="C141" s="126" t="s">
        <v>8</v>
      </c>
      <c r="D141" s="126" t="s">
        <v>135</v>
      </c>
      <c r="E141" s="127" t="s">
        <v>192</v>
      </c>
      <c r="F141" s="128" t="s">
        <v>193</v>
      </c>
      <c r="G141" s="129" t="s">
        <v>138</v>
      </c>
      <c r="H141" s="130">
        <v>1</v>
      </c>
      <c r="I141" s="131"/>
      <c r="J141" s="132">
        <f>ROUND(I141*H141,2)</f>
        <v>0</v>
      </c>
      <c r="K141" s="128" t="s">
        <v>184</v>
      </c>
      <c r="L141" s="32"/>
      <c r="M141" s="133" t="s">
        <v>1</v>
      </c>
      <c r="N141" s="134" t="s">
        <v>45</v>
      </c>
      <c r="P141" s="135">
        <f>O141*H141</f>
        <v>0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R141" s="137" t="s">
        <v>140</v>
      </c>
      <c r="AT141" s="137" t="s">
        <v>135</v>
      </c>
      <c r="AU141" s="137" t="s">
        <v>87</v>
      </c>
      <c r="AY141" s="17" t="s">
        <v>134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7" t="s">
        <v>87</v>
      </c>
      <c r="BK141" s="138">
        <f>ROUND(I141*H141,2)</f>
        <v>0</v>
      </c>
      <c r="BL141" s="17" t="s">
        <v>140</v>
      </c>
      <c r="BM141" s="137" t="s">
        <v>194</v>
      </c>
    </row>
    <row r="142" spans="2:65" s="1" customFormat="1" ht="28.8">
      <c r="B142" s="32"/>
      <c r="D142" s="139" t="s">
        <v>142</v>
      </c>
      <c r="F142" s="140" t="s">
        <v>195</v>
      </c>
      <c r="I142" s="141"/>
      <c r="L142" s="32"/>
      <c r="M142" s="142"/>
      <c r="T142" s="56"/>
      <c r="AT142" s="17" t="s">
        <v>142</v>
      </c>
      <c r="AU142" s="17" t="s">
        <v>87</v>
      </c>
    </row>
    <row r="143" spans="2:65" s="1" customFormat="1" ht="24.15" customHeight="1">
      <c r="B143" s="32"/>
      <c r="C143" s="126" t="s">
        <v>196</v>
      </c>
      <c r="D143" s="126" t="s">
        <v>135</v>
      </c>
      <c r="E143" s="127" t="s">
        <v>197</v>
      </c>
      <c r="F143" s="128" t="s">
        <v>198</v>
      </c>
      <c r="G143" s="129" t="s">
        <v>138</v>
      </c>
      <c r="H143" s="130">
        <v>1</v>
      </c>
      <c r="I143" s="131"/>
      <c r="J143" s="132">
        <f>ROUND(I143*H143,2)</f>
        <v>0</v>
      </c>
      <c r="K143" s="128" t="s">
        <v>184</v>
      </c>
      <c r="L143" s="32"/>
      <c r="M143" s="133" t="s">
        <v>1</v>
      </c>
      <c r="N143" s="134" t="s">
        <v>45</v>
      </c>
      <c r="P143" s="135">
        <f>O143*H143</f>
        <v>0</v>
      </c>
      <c r="Q143" s="135">
        <v>0</v>
      </c>
      <c r="R143" s="135">
        <f>Q143*H143</f>
        <v>0</v>
      </c>
      <c r="S143" s="135">
        <v>0</v>
      </c>
      <c r="T143" s="136">
        <f>S143*H143</f>
        <v>0</v>
      </c>
      <c r="AR143" s="137" t="s">
        <v>140</v>
      </c>
      <c r="AT143" s="137" t="s">
        <v>135</v>
      </c>
      <c r="AU143" s="137" t="s">
        <v>87</v>
      </c>
      <c r="AY143" s="17" t="s">
        <v>134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7" t="s">
        <v>87</v>
      </c>
      <c r="BK143" s="138">
        <f>ROUND(I143*H143,2)</f>
        <v>0</v>
      </c>
      <c r="BL143" s="17" t="s">
        <v>140</v>
      </c>
      <c r="BM143" s="137" t="s">
        <v>199</v>
      </c>
    </row>
    <row r="144" spans="2:65" s="1" customFormat="1" ht="28.8">
      <c r="B144" s="32"/>
      <c r="D144" s="139" t="s">
        <v>142</v>
      </c>
      <c r="F144" s="140" t="s">
        <v>200</v>
      </c>
      <c r="I144" s="141"/>
      <c r="L144" s="32"/>
      <c r="M144" s="142"/>
      <c r="T144" s="56"/>
      <c r="AT144" s="17" t="s">
        <v>142</v>
      </c>
      <c r="AU144" s="17" t="s">
        <v>87</v>
      </c>
    </row>
    <row r="145" spans="2:65" s="1" customFormat="1" ht="16.5" customHeight="1">
      <c r="B145" s="32"/>
      <c r="C145" s="126" t="s">
        <v>201</v>
      </c>
      <c r="D145" s="126" t="s">
        <v>135</v>
      </c>
      <c r="E145" s="127" t="s">
        <v>202</v>
      </c>
      <c r="F145" s="128" t="s">
        <v>203</v>
      </c>
      <c r="G145" s="129" t="s">
        <v>138</v>
      </c>
      <c r="H145" s="130">
        <v>1</v>
      </c>
      <c r="I145" s="131"/>
      <c r="J145" s="132">
        <f>ROUND(I145*H145,2)</f>
        <v>0</v>
      </c>
      <c r="K145" s="128" t="s">
        <v>139</v>
      </c>
      <c r="L145" s="32"/>
      <c r="M145" s="133" t="s">
        <v>1</v>
      </c>
      <c r="N145" s="134" t="s">
        <v>45</v>
      </c>
      <c r="P145" s="135">
        <f>O145*H145</f>
        <v>0</v>
      </c>
      <c r="Q145" s="135">
        <v>0</v>
      </c>
      <c r="R145" s="135">
        <f>Q145*H145</f>
        <v>0</v>
      </c>
      <c r="S145" s="135">
        <v>0</v>
      </c>
      <c r="T145" s="136">
        <f>S145*H145</f>
        <v>0</v>
      </c>
      <c r="AR145" s="137" t="s">
        <v>140</v>
      </c>
      <c r="AT145" s="137" t="s">
        <v>135</v>
      </c>
      <c r="AU145" s="137" t="s">
        <v>87</v>
      </c>
      <c r="AY145" s="17" t="s">
        <v>134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7" t="s">
        <v>87</v>
      </c>
      <c r="BK145" s="138">
        <f>ROUND(I145*H145,2)</f>
        <v>0</v>
      </c>
      <c r="BL145" s="17" t="s">
        <v>140</v>
      </c>
      <c r="BM145" s="137" t="s">
        <v>204</v>
      </c>
    </row>
    <row r="146" spans="2:65" s="1" customFormat="1" ht="24.15" customHeight="1">
      <c r="B146" s="32"/>
      <c r="C146" s="126" t="s">
        <v>205</v>
      </c>
      <c r="D146" s="126" t="s">
        <v>135</v>
      </c>
      <c r="E146" s="127" t="s">
        <v>206</v>
      </c>
      <c r="F146" s="128" t="s">
        <v>207</v>
      </c>
      <c r="G146" s="129" t="s">
        <v>138</v>
      </c>
      <c r="H146" s="130">
        <v>1</v>
      </c>
      <c r="I146" s="131"/>
      <c r="J146" s="132">
        <f>ROUND(I146*H146,2)</f>
        <v>0</v>
      </c>
      <c r="K146" s="128" t="s">
        <v>139</v>
      </c>
      <c r="L146" s="32"/>
      <c r="M146" s="133" t="s">
        <v>1</v>
      </c>
      <c r="N146" s="134" t="s">
        <v>45</v>
      </c>
      <c r="P146" s="135">
        <f>O146*H146</f>
        <v>0</v>
      </c>
      <c r="Q146" s="135">
        <v>0</v>
      </c>
      <c r="R146" s="135">
        <f>Q146*H146</f>
        <v>0</v>
      </c>
      <c r="S146" s="135">
        <v>0</v>
      </c>
      <c r="T146" s="136">
        <f>S146*H146</f>
        <v>0</v>
      </c>
      <c r="AR146" s="137" t="s">
        <v>140</v>
      </c>
      <c r="AT146" s="137" t="s">
        <v>135</v>
      </c>
      <c r="AU146" s="137" t="s">
        <v>87</v>
      </c>
      <c r="AY146" s="17" t="s">
        <v>134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7" t="s">
        <v>87</v>
      </c>
      <c r="BK146" s="138">
        <f>ROUND(I146*H146,2)</f>
        <v>0</v>
      </c>
      <c r="BL146" s="17" t="s">
        <v>140</v>
      </c>
      <c r="BM146" s="137" t="s">
        <v>208</v>
      </c>
    </row>
    <row r="147" spans="2:65" s="1" customFormat="1" ht="48">
      <c r="B147" s="32"/>
      <c r="D147" s="139" t="s">
        <v>142</v>
      </c>
      <c r="F147" s="140" t="s">
        <v>209</v>
      </c>
      <c r="I147" s="141"/>
      <c r="L147" s="32"/>
      <c r="M147" s="142"/>
      <c r="T147" s="56"/>
      <c r="AT147" s="17" t="s">
        <v>142</v>
      </c>
      <c r="AU147" s="17" t="s">
        <v>87</v>
      </c>
    </row>
    <row r="148" spans="2:65" s="1" customFormat="1" ht="16.5" customHeight="1">
      <c r="B148" s="32"/>
      <c r="C148" s="126" t="s">
        <v>210</v>
      </c>
      <c r="D148" s="126" t="s">
        <v>135</v>
      </c>
      <c r="E148" s="127" t="s">
        <v>211</v>
      </c>
      <c r="F148" s="128" t="s">
        <v>212</v>
      </c>
      <c r="G148" s="129" t="s">
        <v>138</v>
      </c>
      <c r="H148" s="130">
        <v>1</v>
      </c>
      <c r="I148" s="131"/>
      <c r="J148" s="132">
        <f>ROUND(I148*H148,2)</f>
        <v>0</v>
      </c>
      <c r="K148" s="128" t="s">
        <v>184</v>
      </c>
      <c r="L148" s="32"/>
      <c r="M148" s="133" t="s">
        <v>1</v>
      </c>
      <c r="N148" s="134" t="s">
        <v>45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140</v>
      </c>
      <c r="AT148" s="137" t="s">
        <v>135</v>
      </c>
      <c r="AU148" s="137" t="s">
        <v>87</v>
      </c>
      <c r="AY148" s="17" t="s">
        <v>134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7" t="s">
        <v>87</v>
      </c>
      <c r="BK148" s="138">
        <f>ROUND(I148*H148,2)</f>
        <v>0</v>
      </c>
      <c r="BL148" s="17" t="s">
        <v>140</v>
      </c>
      <c r="BM148" s="137" t="s">
        <v>213</v>
      </c>
    </row>
    <row r="149" spans="2:65" s="1" customFormat="1" ht="67.2">
      <c r="B149" s="32"/>
      <c r="D149" s="139" t="s">
        <v>142</v>
      </c>
      <c r="F149" s="140" t="s">
        <v>214</v>
      </c>
      <c r="I149" s="141"/>
      <c r="L149" s="32"/>
      <c r="M149" s="142"/>
      <c r="T149" s="56"/>
      <c r="AT149" s="17" t="s">
        <v>142</v>
      </c>
      <c r="AU149" s="17" t="s">
        <v>87</v>
      </c>
    </row>
    <row r="150" spans="2:65" s="1" customFormat="1" ht="16.5" customHeight="1">
      <c r="B150" s="32"/>
      <c r="C150" s="126" t="s">
        <v>215</v>
      </c>
      <c r="D150" s="126" t="s">
        <v>135</v>
      </c>
      <c r="E150" s="127" t="s">
        <v>216</v>
      </c>
      <c r="F150" s="128" t="s">
        <v>217</v>
      </c>
      <c r="G150" s="129" t="s">
        <v>138</v>
      </c>
      <c r="H150" s="130">
        <v>1</v>
      </c>
      <c r="I150" s="131"/>
      <c r="J150" s="132">
        <f>ROUND(I150*H150,2)</f>
        <v>0</v>
      </c>
      <c r="K150" s="128" t="s">
        <v>184</v>
      </c>
      <c r="L150" s="32"/>
      <c r="M150" s="133" t="s">
        <v>1</v>
      </c>
      <c r="N150" s="134" t="s">
        <v>45</v>
      </c>
      <c r="P150" s="135">
        <f>O150*H150</f>
        <v>0</v>
      </c>
      <c r="Q150" s="135">
        <v>0</v>
      </c>
      <c r="R150" s="135">
        <f>Q150*H150</f>
        <v>0</v>
      </c>
      <c r="S150" s="135">
        <v>0</v>
      </c>
      <c r="T150" s="136">
        <f>S150*H150</f>
        <v>0</v>
      </c>
      <c r="AR150" s="137" t="s">
        <v>140</v>
      </c>
      <c r="AT150" s="137" t="s">
        <v>135</v>
      </c>
      <c r="AU150" s="137" t="s">
        <v>87</v>
      </c>
      <c r="AY150" s="17" t="s">
        <v>134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7" t="s">
        <v>87</v>
      </c>
      <c r="BK150" s="138">
        <f>ROUND(I150*H150,2)</f>
        <v>0</v>
      </c>
      <c r="BL150" s="17" t="s">
        <v>140</v>
      </c>
      <c r="BM150" s="137" t="s">
        <v>218</v>
      </c>
    </row>
    <row r="151" spans="2:65" s="1" customFormat="1" ht="24.15" customHeight="1">
      <c r="B151" s="32"/>
      <c r="C151" s="126" t="s">
        <v>219</v>
      </c>
      <c r="D151" s="126" t="s">
        <v>135</v>
      </c>
      <c r="E151" s="127" t="s">
        <v>220</v>
      </c>
      <c r="F151" s="128" t="s">
        <v>221</v>
      </c>
      <c r="G151" s="129" t="s">
        <v>138</v>
      </c>
      <c r="H151" s="130">
        <v>1</v>
      </c>
      <c r="I151" s="131"/>
      <c r="J151" s="132">
        <f>ROUND(I151*H151,2)</f>
        <v>0</v>
      </c>
      <c r="K151" s="128" t="s">
        <v>184</v>
      </c>
      <c r="L151" s="32"/>
      <c r="M151" s="133" t="s">
        <v>1</v>
      </c>
      <c r="N151" s="134" t="s">
        <v>45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140</v>
      </c>
      <c r="AT151" s="137" t="s">
        <v>135</v>
      </c>
      <c r="AU151" s="137" t="s">
        <v>87</v>
      </c>
      <c r="AY151" s="17" t="s">
        <v>134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7" t="s">
        <v>87</v>
      </c>
      <c r="BK151" s="138">
        <f>ROUND(I151*H151,2)</f>
        <v>0</v>
      </c>
      <c r="BL151" s="17" t="s">
        <v>140</v>
      </c>
      <c r="BM151" s="137" t="s">
        <v>222</v>
      </c>
    </row>
    <row r="152" spans="2:65" s="1" customFormat="1" ht="48">
      <c r="B152" s="32"/>
      <c r="D152" s="139" t="s">
        <v>142</v>
      </c>
      <c r="F152" s="140" t="s">
        <v>223</v>
      </c>
      <c r="I152" s="141"/>
      <c r="L152" s="32"/>
      <c r="M152" s="142"/>
      <c r="T152" s="56"/>
      <c r="AT152" s="17" t="s">
        <v>142</v>
      </c>
      <c r="AU152" s="17" t="s">
        <v>87</v>
      </c>
    </row>
    <row r="153" spans="2:65" s="10" customFormat="1" ht="25.95" customHeight="1">
      <c r="B153" s="116"/>
      <c r="D153" s="117" t="s">
        <v>79</v>
      </c>
      <c r="E153" s="118" t="s">
        <v>224</v>
      </c>
      <c r="F153" s="118" t="s">
        <v>225</v>
      </c>
      <c r="I153" s="119"/>
      <c r="J153" s="120">
        <f>BK153</f>
        <v>0</v>
      </c>
      <c r="L153" s="116"/>
      <c r="M153" s="121"/>
      <c r="P153" s="122">
        <f>P154</f>
        <v>0</v>
      </c>
      <c r="R153" s="122">
        <f>R154</f>
        <v>0</v>
      </c>
      <c r="T153" s="123">
        <f>T154</f>
        <v>0</v>
      </c>
      <c r="AR153" s="117" t="s">
        <v>157</v>
      </c>
      <c r="AT153" s="124" t="s">
        <v>79</v>
      </c>
      <c r="AU153" s="124" t="s">
        <v>80</v>
      </c>
      <c r="AY153" s="117" t="s">
        <v>134</v>
      </c>
      <c r="BK153" s="125">
        <f>BK154</f>
        <v>0</v>
      </c>
    </row>
    <row r="154" spans="2:65" s="1" customFormat="1" ht="37.799999999999997" customHeight="1">
      <c r="B154" s="32"/>
      <c r="C154" s="126" t="s">
        <v>226</v>
      </c>
      <c r="D154" s="126" t="s">
        <v>135</v>
      </c>
      <c r="E154" s="127" t="s">
        <v>227</v>
      </c>
      <c r="F154" s="128" t="s">
        <v>228</v>
      </c>
      <c r="G154" s="129" t="s">
        <v>138</v>
      </c>
      <c r="H154" s="130">
        <v>1</v>
      </c>
      <c r="I154" s="131"/>
      <c r="J154" s="132">
        <f>ROUND(I154*H154,2)</f>
        <v>0</v>
      </c>
      <c r="K154" s="128" t="s">
        <v>184</v>
      </c>
      <c r="L154" s="32"/>
      <c r="M154" s="143" t="s">
        <v>1</v>
      </c>
      <c r="N154" s="144" t="s">
        <v>45</v>
      </c>
      <c r="O154" s="145"/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37" t="s">
        <v>140</v>
      </c>
      <c r="AT154" s="137" t="s">
        <v>135</v>
      </c>
      <c r="AU154" s="137" t="s">
        <v>87</v>
      </c>
      <c r="AY154" s="17" t="s">
        <v>134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7" t="s">
        <v>87</v>
      </c>
      <c r="BK154" s="138">
        <f>ROUND(I154*H154,2)</f>
        <v>0</v>
      </c>
      <c r="BL154" s="17" t="s">
        <v>140</v>
      </c>
      <c r="BM154" s="137" t="s">
        <v>229</v>
      </c>
    </row>
    <row r="155" spans="2:65" s="1" customFormat="1" ht="6.9" customHeight="1"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32"/>
    </row>
  </sheetData>
  <sheetProtection algorithmName="SHA-512" hashValue="qUO+Ibl/1us1sGiI6eI61tqo1keGgB5CtQcyO//5GmLOVE/zNryAilncKxKc6PARcgs1nCkUR7jMfN0QpYuJng==" saltValue="AfgGL7oNORR7OaF0TAXFx7vMbxd+CDsX6raiQ8dvvubjmLijGDZWzeoDmI3muhyB+4YhvasYSmpop0787/hjbA==" spinCount="100000" sheet="1" objects="1" scenarios="1" formatColumns="0" formatRows="0" autoFilter="0"/>
  <autoFilter ref="C117:K154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1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92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" customHeight="1">
      <c r="B4" s="20"/>
      <c r="D4" s="21" t="s">
        <v>108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0" t="str">
        <f>'Rekapitulace stavby'!K6</f>
        <v>Autobusové zastávky na ul. Králova a na ul. Příční</v>
      </c>
      <c r="F7" s="231"/>
      <c r="G7" s="231"/>
      <c r="H7" s="231"/>
      <c r="L7" s="20"/>
    </row>
    <row r="8" spans="2:46" s="1" customFormat="1" ht="12" customHeight="1">
      <c r="B8" s="32"/>
      <c r="D8" s="27" t="s">
        <v>109</v>
      </c>
      <c r="L8" s="32"/>
    </row>
    <row r="9" spans="2:46" s="1" customFormat="1" ht="16.5" customHeight="1">
      <c r="B9" s="32"/>
      <c r="E9" s="192" t="s">
        <v>230</v>
      </c>
      <c r="F9" s="232"/>
      <c r="G9" s="232"/>
      <c r="H9" s="232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10. 3. 2025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3" t="str">
        <f>'Rekapitulace stavby'!E14</f>
        <v>Vyplň údaj</v>
      </c>
      <c r="F18" s="214"/>
      <c r="G18" s="214"/>
      <c r="H18" s="214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9"/>
      <c r="E27" s="219" t="s">
        <v>1</v>
      </c>
      <c r="F27" s="219"/>
      <c r="G27" s="219"/>
      <c r="H27" s="219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40</v>
      </c>
      <c r="J30" s="66">
        <f>ROUND(J123,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" customHeight="1">
      <c r="B33" s="32"/>
      <c r="D33" s="55" t="s">
        <v>44</v>
      </c>
      <c r="E33" s="27" t="s">
        <v>45</v>
      </c>
      <c r="F33" s="91">
        <f>ROUND((SUM(BE123:BE412)),  2)</f>
        <v>0</v>
      </c>
      <c r="I33" s="92">
        <v>0.21</v>
      </c>
      <c r="J33" s="91">
        <f>ROUND(((SUM(BE123:BE412))*I33),  2)</f>
        <v>0</v>
      </c>
      <c r="L33" s="32"/>
    </row>
    <row r="34" spans="2:12" s="1" customFormat="1" ht="14.4" customHeight="1">
      <c r="B34" s="32"/>
      <c r="E34" s="27" t="s">
        <v>46</v>
      </c>
      <c r="F34" s="91">
        <f>ROUND((SUM(BF123:BF412)),  2)</f>
        <v>0</v>
      </c>
      <c r="I34" s="92">
        <v>0.12</v>
      </c>
      <c r="J34" s="91">
        <f>ROUND(((SUM(BF123:BF412))*I34),  2)</f>
        <v>0</v>
      </c>
      <c r="L34" s="32"/>
    </row>
    <row r="35" spans="2:12" s="1" customFormat="1" ht="14.4" hidden="1" customHeight="1">
      <c r="B35" s="32"/>
      <c r="E35" s="27" t="s">
        <v>47</v>
      </c>
      <c r="F35" s="91">
        <f>ROUND((SUM(BG123:BG412)),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48</v>
      </c>
      <c r="F36" s="91">
        <f>ROUND((SUM(BH123:BH412)),  2)</f>
        <v>0</v>
      </c>
      <c r="I36" s="92">
        <v>0.12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49</v>
      </c>
      <c r="F37" s="91">
        <f>ROUND((SUM(BI123:BI412)),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50</v>
      </c>
      <c r="E39" s="57"/>
      <c r="F39" s="57"/>
      <c r="G39" s="95" t="s">
        <v>51</v>
      </c>
      <c r="H39" s="96" t="s">
        <v>52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55</v>
      </c>
      <c r="E61" s="34"/>
      <c r="F61" s="99" t="s">
        <v>56</v>
      </c>
      <c r="G61" s="43" t="s">
        <v>55</v>
      </c>
      <c r="H61" s="34"/>
      <c r="I61" s="34"/>
      <c r="J61" s="100" t="s">
        <v>56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55</v>
      </c>
      <c r="E76" s="34"/>
      <c r="F76" s="99" t="s">
        <v>56</v>
      </c>
      <c r="G76" s="43" t="s">
        <v>55</v>
      </c>
      <c r="H76" s="34"/>
      <c r="I76" s="34"/>
      <c r="J76" s="100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111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Autobusové zastávky na ul. Králova a na ul. Příční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109</v>
      </c>
      <c r="L86" s="32"/>
    </row>
    <row r="87" spans="2:47" s="1" customFormat="1" ht="16.5" customHeight="1">
      <c r="B87" s="32"/>
      <c r="E87" s="192" t="str">
        <f>E9</f>
        <v>101.1 - AZ Králova - směr Palackého</v>
      </c>
      <c r="F87" s="232"/>
      <c r="G87" s="232"/>
      <c r="H87" s="232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Valašské Meziříčí</v>
      </c>
      <c r="I89" s="27" t="s">
        <v>22</v>
      </c>
      <c r="J89" s="52" t="str">
        <f>IF(J12="","",J12)</f>
        <v>10. 3. 2025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Město Valašské Meziříčí</v>
      </c>
      <c r="I91" s="27" t="s">
        <v>32</v>
      </c>
      <c r="J91" s="30" t="str">
        <f>E21</f>
        <v>via-pds s.r.o.</v>
      </c>
      <c r="L91" s="32"/>
    </row>
    <row r="92" spans="2:47" s="1" customFormat="1" ht="15.15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112</v>
      </c>
      <c r="D94" s="93"/>
      <c r="E94" s="93"/>
      <c r="F94" s="93"/>
      <c r="G94" s="93"/>
      <c r="H94" s="93"/>
      <c r="I94" s="93"/>
      <c r="J94" s="102" t="s">
        <v>113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3" t="s">
        <v>114</v>
      </c>
      <c r="J96" s="66">
        <f>J123</f>
        <v>0</v>
      </c>
      <c r="L96" s="32"/>
      <c r="AU96" s="17" t="s">
        <v>115</v>
      </c>
    </row>
    <row r="97" spans="2:12" s="8" customFormat="1" ht="24.9" customHeight="1">
      <c r="B97" s="104"/>
      <c r="D97" s="105" t="s">
        <v>231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11" customFormat="1" ht="19.95" customHeight="1">
      <c r="B98" s="148"/>
      <c r="D98" s="149" t="s">
        <v>232</v>
      </c>
      <c r="E98" s="150"/>
      <c r="F98" s="150"/>
      <c r="G98" s="150"/>
      <c r="H98" s="150"/>
      <c r="I98" s="150"/>
      <c r="J98" s="151">
        <f>J125</f>
        <v>0</v>
      </c>
      <c r="L98" s="148"/>
    </row>
    <row r="99" spans="2:12" s="11" customFormat="1" ht="19.95" customHeight="1">
      <c r="B99" s="148"/>
      <c r="D99" s="149" t="s">
        <v>233</v>
      </c>
      <c r="E99" s="150"/>
      <c r="F99" s="150"/>
      <c r="G99" s="150"/>
      <c r="H99" s="150"/>
      <c r="I99" s="150"/>
      <c r="J99" s="151">
        <f>J195</f>
        <v>0</v>
      </c>
      <c r="L99" s="148"/>
    </row>
    <row r="100" spans="2:12" s="11" customFormat="1" ht="19.95" customHeight="1">
      <c r="B100" s="148"/>
      <c r="D100" s="149" t="s">
        <v>234</v>
      </c>
      <c r="E100" s="150"/>
      <c r="F100" s="150"/>
      <c r="G100" s="150"/>
      <c r="H100" s="150"/>
      <c r="I100" s="150"/>
      <c r="J100" s="151">
        <f>J250</f>
        <v>0</v>
      </c>
      <c r="L100" s="148"/>
    </row>
    <row r="101" spans="2:12" s="11" customFormat="1" ht="19.95" customHeight="1">
      <c r="B101" s="148"/>
      <c r="D101" s="149" t="s">
        <v>235</v>
      </c>
      <c r="E101" s="150"/>
      <c r="F101" s="150"/>
      <c r="G101" s="150"/>
      <c r="H101" s="150"/>
      <c r="I101" s="150"/>
      <c r="J101" s="151">
        <f>J256</f>
        <v>0</v>
      </c>
      <c r="L101" s="148"/>
    </row>
    <row r="102" spans="2:12" s="11" customFormat="1" ht="19.95" customHeight="1">
      <c r="B102" s="148"/>
      <c r="D102" s="149" t="s">
        <v>236</v>
      </c>
      <c r="E102" s="150"/>
      <c r="F102" s="150"/>
      <c r="G102" s="150"/>
      <c r="H102" s="150"/>
      <c r="I102" s="150"/>
      <c r="J102" s="151">
        <f>J361</f>
        <v>0</v>
      </c>
      <c r="L102" s="148"/>
    </row>
    <row r="103" spans="2:12" s="11" customFormat="1" ht="19.95" customHeight="1">
      <c r="B103" s="148"/>
      <c r="D103" s="149" t="s">
        <v>237</v>
      </c>
      <c r="E103" s="150"/>
      <c r="F103" s="150"/>
      <c r="G103" s="150"/>
      <c r="H103" s="150"/>
      <c r="I103" s="150"/>
      <c r="J103" s="151">
        <f>J411</f>
        <v>0</v>
      </c>
      <c r="L103" s="148"/>
    </row>
    <row r="104" spans="2:12" s="1" customFormat="1" ht="21.75" customHeight="1">
      <c r="B104" s="32"/>
      <c r="L104" s="32"/>
    </row>
    <row r="105" spans="2:12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" customHeight="1">
      <c r="B110" s="32"/>
      <c r="C110" s="21" t="s">
        <v>118</v>
      </c>
      <c r="L110" s="32"/>
    </row>
    <row r="111" spans="2:12" s="1" customFormat="1" ht="6.9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30" t="str">
        <f>E7</f>
        <v>Autobusové zastávky na ul. Králova a na ul. Příční</v>
      </c>
      <c r="F113" s="231"/>
      <c r="G113" s="231"/>
      <c r="H113" s="231"/>
      <c r="L113" s="32"/>
    </row>
    <row r="114" spans="2:65" s="1" customFormat="1" ht="12" customHeight="1">
      <c r="B114" s="32"/>
      <c r="C114" s="27" t="s">
        <v>109</v>
      </c>
      <c r="L114" s="32"/>
    </row>
    <row r="115" spans="2:65" s="1" customFormat="1" ht="16.5" customHeight="1">
      <c r="B115" s="32"/>
      <c r="E115" s="192" t="str">
        <f>E9</f>
        <v>101.1 - AZ Králova - směr Palackého</v>
      </c>
      <c r="F115" s="232"/>
      <c r="G115" s="232"/>
      <c r="H115" s="232"/>
      <c r="L115" s="32"/>
    </row>
    <row r="116" spans="2:65" s="1" customFormat="1" ht="6.9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Valašské Meziříčí</v>
      </c>
      <c r="I117" s="27" t="s">
        <v>22</v>
      </c>
      <c r="J117" s="52" t="str">
        <f>IF(J12="","",J12)</f>
        <v>10. 3. 2025</v>
      </c>
      <c r="L117" s="32"/>
    </row>
    <row r="118" spans="2:65" s="1" customFormat="1" ht="6.9" customHeight="1">
      <c r="B118" s="32"/>
      <c r="L118" s="32"/>
    </row>
    <row r="119" spans="2:65" s="1" customFormat="1" ht="15.15" customHeight="1">
      <c r="B119" s="32"/>
      <c r="C119" s="27" t="s">
        <v>24</v>
      </c>
      <c r="F119" s="25" t="str">
        <f>E15</f>
        <v>Město Valašské Meziříčí</v>
      </c>
      <c r="I119" s="27" t="s">
        <v>32</v>
      </c>
      <c r="J119" s="30" t="str">
        <f>E21</f>
        <v>via-pds s.r.o.</v>
      </c>
      <c r="L119" s="32"/>
    </row>
    <row r="120" spans="2:65" s="1" customFormat="1" ht="15.15" customHeight="1">
      <c r="B120" s="32"/>
      <c r="C120" s="27" t="s">
        <v>30</v>
      </c>
      <c r="F120" s="25" t="str">
        <f>IF(E18="","",E18)</f>
        <v>Vyplň údaj</v>
      </c>
      <c r="I120" s="27" t="s">
        <v>37</v>
      </c>
      <c r="J120" s="30" t="str">
        <f>E24</f>
        <v xml:space="preserve"> </v>
      </c>
      <c r="L120" s="32"/>
    </row>
    <row r="121" spans="2:65" s="1" customFormat="1" ht="10.35" customHeight="1">
      <c r="B121" s="32"/>
      <c r="L121" s="32"/>
    </row>
    <row r="122" spans="2:65" s="9" customFormat="1" ht="29.25" customHeight="1">
      <c r="B122" s="108"/>
      <c r="C122" s="109" t="s">
        <v>119</v>
      </c>
      <c r="D122" s="110" t="s">
        <v>65</v>
      </c>
      <c r="E122" s="110" t="s">
        <v>61</v>
      </c>
      <c r="F122" s="110" t="s">
        <v>62</v>
      </c>
      <c r="G122" s="110" t="s">
        <v>120</v>
      </c>
      <c r="H122" s="110" t="s">
        <v>121</v>
      </c>
      <c r="I122" s="110" t="s">
        <v>122</v>
      </c>
      <c r="J122" s="110" t="s">
        <v>113</v>
      </c>
      <c r="K122" s="111" t="s">
        <v>123</v>
      </c>
      <c r="L122" s="108"/>
      <c r="M122" s="59" t="s">
        <v>1</v>
      </c>
      <c r="N122" s="60" t="s">
        <v>44</v>
      </c>
      <c r="O122" s="60" t="s">
        <v>124</v>
      </c>
      <c r="P122" s="60" t="s">
        <v>125</v>
      </c>
      <c r="Q122" s="60" t="s">
        <v>126</v>
      </c>
      <c r="R122" s="60" t="s">
        <v>127</v>
      </c>
      <c r="S122" s="60" t="s">
        <v>128</v>
      </c>
      <c r="T122" s="61" t="s">
        <v>129</v>
      </c>
    </row>
    <row r="123" spans="2:65" s="1" customFormat="1" ht="22.8" customHeight="1">
      <c r="B123" s="32"/>
      <c r="C123" s="64" t="s">
        <v>130</v>
      </c>
      <c r="J123" s="112">
        <f>BK123</f>
        <v>0</v>
      </c>
      <c r="L123" s="32"/>
      <c r="M123" s="62"/>
      <c r="N123" s="53"/>
      <c r="O123" s="53"/>
      <c r="P123" s="113">
        <f>P124</f>
        <v>0</v>
      </c>
      <c r="Q123" s="53"/>
      <c r="R123" s="113">
        <f>R124</f>
        <v>73.732887599999998</v>
      </c>
      <c r="S123" s="53"/>
      <c r="T123" s="114">
        <f>T124</f>
        <v>87.584999999999994</v>
      </c>
      <c r="AT123" s="17" t="s">
        <v>79</v>
      </c>
      <c r="AU123" s="17" t="s">
        <v>115</v>
      </c>
      <c r="BK123" s="115">
        <f>BK124</f>
        <v>0</v>
      </c>
    </row>
    <row r="124" spans="2:65" s="10" customFormat="1" ht="25.95" customHeight="1">
      <c r="B124" s="116"/>
      <c r="D124" s="117" t="s">
        <v>79</v>
      </c>
      <c r="E124" s="118" t="s">
        <v>238</v>
      </c>
      <c r="F124" s="118" t="s">
        <v>239</v>
      </c>
      <c r="I124" s="119"/>
      <c r="J124" s="120">
        <f>BK124</f>
        <v>0</v>
      </c>
      <c r="L124" s="116"/>
      <c r="M124" s="121"/>
      <c r="P124" s="122">
        <f>P125+P195+P250+P256+P361+P411</f>
        <v>0</v>
      </c>
      <c r="R124" s="122">
        <f>R125+R195+R250+R256+R361+R411</f>
        <v>73.732887599999998</v>
      </c>
      <c r="T124" s="123">
        <f>T125+T195+T250+T256+T361+T411</f>
        <v>87.584999999999994</v>
      </c>
      <c r="AR124" s="117" t="s">
        <v>87</v>
      </c>
      <c r="AT124" s="124" t="s">
        <v>79</v>
      </c>
      <c r="AU124" s="124" t="s">
        <v>80</v>
      </c>
      <c r="AY124" s="117" t="s">
        <v>134</v>
      </c>
      <c r="BK124" s="125">
        <f>BK125+BK195+BK250+BK256+BK361+BK411</f>
        <v>0</v>
      </c>
    </row>
    <row r="125" spans="2:65" s="10" customFormat="1" ht="22.8" customHeight="1">
      <c r="B125" s="116"/>
      <c r="D125" s="117" t="s">
        <v>79</v>
      </c>
      <c r="E125" s="152" t="s">
        <v>87</v>
      </c>
      <c r="F125" s="152" t="s">
        <v>240</v>
      </c>
      <c r="I125" s="119"/>
      <c r="J125" s="153">
        <f>BK125</f>
        <v>0</v>
      </c>
      <c r="L125" s="116"/>
      <c r="M125" s="121"/>
      <c r="P125" s="122">
        <f>SUM(P126:P194)</f>
        <v>0</v>
      </c>
      <c r="R125" s="122">
        <f>SUM(R126:R194)</f>
        <v>4.2000000000000006E-3</v>
      </c>
      <c r="T125" s="123">
        <f>SUM(T126:T194)</f>
        <v>87.10499999999999</v>
      </c>
      <c r="AR125" s="117" t="s">
        <v>87</v>
      </c>
      <c r="AT125" s="124" t="s">
        <v>79</v>
      </c>
      <c r="AU125" s="124" t="s">
        <v>87</v>
      </c>
      <c r="AY125" s="117" t="s">
        <v>134</v>
      </c>
      <c r="BK125" s="125">
        <f>SUM(BK126:BK194)</f>
        <v>0</v>
      </c>
    </row>
    <row r="126" spans="2:65" s="1" customFormat="1" ht="24.15" customHeight="1">
      <c r="B126" s="32"/>
      <c r="C126" s="126" t="s">
        <v>87</v>
      </c>
      <c r="D126" s="126" t="s">
        <v>135</v>
      </c>
      <c r="E126" s="127" t="s">
        <v>241</v>
      </c>
      <c r="F126" s="128" t="s">
        <v>242</v>
      </c>
      <c r="G126" s="129" t="s">
        <v>243</v>
      </c>
      <c r="H126" s="130">
        <v>134</v>
      </c>
      <c r="I126" s="131"/>
      <c r="J126" s="132">
        <f>ROUND(I126*H126,2)</f>
        <v>0</v>
      </c>
      <c r="K126" s="128" t="s">
        <v>139</v>
      </c>
      <c r="L126" s="32"/>
      <c r="M126" s="133" t="s">
        <v>1</v>
      </c>
      <c r="N126" s="134" t="s">
        <v>45</v>
      </c>
      <c r="P126" s="135">
        <f>O126*H126</f>
        <v>0</v>
      </c>
      <c r="Q126" s="135">
        <v>0</v>
      </c>
      <c r="R126" s="135">
        <f>Q126*H126</f>
        <v>0</v>
      </c>
      <c r="S126" s="135">
        <v>0.26</v>
      </c>
      <c r="T126" s="136">
        <f>S126*H126</f>
        <v>34.840000000000003</v>
      </c>
      <c r="AR126" s="137" t="s">
        <v>133</v>
      </c>
      <c r="AT126" s="137" t="s">
        <v>135</v>
      </c>
      <c r="AU126" s="137" t="s">
        <v>89</v>
      </c>
      <c r="AY126" s="17" t="s">
        <v>134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7" t="s">
        <v>87</v>
      </c>
      <c r="BK126" s="138">
        <f>ROUND(I126*H126,2)</f>
        <v>0</v>
      </c>
      <c r="BL126" s="17" t="s">
        <v>133</v>
      </c>
      <c r="BM126" s="137" t="s">
        <v>244</v>
      </c>
    </row>
    <row r="127" spans="2:65" s="12" customFormat="1" ht="20.399999999999999">
      <c r="B127" s="154"/>
      <c r="D127" s="139" t="s">
        <v>245</v>
      </c>
      <c r="E127" s="155" t="s">
        <v>1</v>
      </c>
      <c r="F127" s="156" t="s">
        <v>246</v>
      </c>
      <c r="H127" s="157">
        <v>37</v>
      </c>
      <c r="I127" s="158"/>
      <c r="L127" s="154"/>
      <c r="M127" s="159"/>
      <c r="T127" s="160"/>
      <c r="AT127" s="155" t="s">
        <v>245</v>
      </c>
      <c r="AU127" s="155" t="s">
        <v>89</v>
      </c>
      <c r="AV127" s="12" t="s">
        <v>89</v>
      </c>
      <c r="AW127" s="12" t="s">
        <v>36</v>
      </c>
      <c r="AX127" s="12" t="s">
        <v>80</v>
      </c>
      <c r="AY127" s="155" t="s">
        <v>134</v>
      </c>
    </row>
    <row r="128" spans="2:65" s="12" customFormat="1" ht="10.199999999999999">
      <c r="B128" s="154"/>
      <c r="D128" s="139" t="s">
        <v>245</v>
      </c>
      <c r="E128" s="155" t="s">
        <v>1</v>
      </c>
      <c r="F128" s="156" t="s">
        <v>247</v>
      </c>
      <c r="H128" s="157">
        <v>97</v>
      </c>
      <c r="I128" s="158"/>
      <c r="L128" s="154"/>
      <c r="M128" s="159"/>
      <c r="T128" s="160"/>
      <c r="AT128" s="155" t="s">
        <v>245</v>
      </c>
      <c r="AU128" s="155" t="s">
        <v>89</v>
      </c>
      <c r="AV128" s="12" t="s">
        <v>89</v>
      </c>
      <c r="AW128" s="12" t="s">
        <v>36</v>
      </c>
      <c r="AX128" s="12" t="s">
        <v>80</v>
      </c>
      <c r="AY128" s="155" t="s">
        <v>134</v>
      </c>
    </row>
    <row r="129" spans="2:65" s="13" customFormat="1" ht="10.199999999999999">
      <c r="B129" s="161"/>
      <c r="D129" s="139" t="s">
        <v>245</v>
      </c>
      <c r="E129" s="162" t="s">
        <v>1</v>
      </c>
      <c r="F129" s="163" t="s">
        <v>248</v>
      </c>
      <c r="H129" s="164">
        <v>134</v>
      </c>
      <c r="I129" s="165"/>
      <c r="L129" s="161"/>
      <c r="M129" s="166"/>
      <c r="T129" s="167"/>
      <c r="AT129" s="162" t="s">
        <v>245</v>
      </c>
      <c r="AU129" s="162" t="s">
        <v>89</v>
      </c>
      <c r="AV129" s="13" t="s">
        <v>133</v>
      </c>
      <c r="AW129" s="13" t="s">
        <v>36</v>
      </c>
      <c r="AX129" s="13" t="s">
        <v>87</v>
      </c>
      <c r="AY129" s="162" t="s">
        <v>134</v>
      </c>
    </row>
    <row r="130" spans="2:65" s="1" customFormat="1" ht="24.15" customHeight="1">
      <c r="B130" s="32"/>
      <c r="C130" s="126" t="s">
        <v>89</v>
      </c>
      <c r="D130" s="126" t="s">
        <v>135</v>
      </c>
      <c r="E130" s="127" t="s">
        <v>249</v>
      </c>
      <c r="F130" s="128" t="s">
        <v>250</v>
      </c>
      <c r="G130" s="129" t="s">
        <v>243</v>
      </c>
      <c r="H130" s="130">
        <v>37</v>
      </c>
      <c r="I130" s="131"/>
      <c r="J130" s="132">
        <f>ROUND(I130*H130,2)</f>
        <v>0</v>
      </c>
      <c r="K130" s="128" t="s">
        <v>139</v>
      </c>
      <c r="L130" s="32"/>
      <c r="M130" s="133" t="s">
        <v>1</v>
      </c>
      <c r="N130" s="134" t="s">
        <v>45</v>
      </c>
      <c r="P130" s="135">
        <f>O130*H130</f>
        <v>0</v>
      </c>
      <c r="Q130" s="135">
        <v>0</v>
      </c>
      <c r="R130" s="135">
        <f>Q130*H130</f>
        <v>0</v>
      </c>
      <c r="S130" s="135">
        <v>0.28999999999999998</v>
      </c>
      <c r="T130" s="136">
        <f>S130*H130</f>
        <v>10.729999999999999</v>
      </c>
      <c r="AR130" s="137" t="s">
        <v>133</v>
      </c>
      <c r="AT130" s="137" t="s">
        <v>135</v>
      </c>
      <c r="AU130" s="137" t="s">
        <v>89</v>
      </c>
      <c r="AY130" s="17" t="s">
        <v>134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7" t="s">
        <v>87</v>
      </c>
      <c r="BK130" s="138">
        <f>ROUND(I130*H130,2)</f>
        <v>0</v>
      </c>
      <c r="BL130" s="17" t="s">
        <v>133</v>
      </c>
      <c r="BM130" s="137" t="s">
        <v>251</v>
      </c>
    </row>
    <row r="131" spans="2:65" s="12" customFormat="1" ht="20.399999999999999">
      <c r="B131" s="154"/>
      <c r="D131" s="139" t="s">
        <v>245</v>
      </c>
      <c r="E131" s="155" t="s">
        <v>1</v>
      </c>
      <c r="F131" s="156" t="s">
        <v>252</v>
      </c>
      <c r="H131" s="157">
        <v>37</v>
      </c>
      <c r="I131" s="158"/>
      <c r="L131" s="154"/>
      <c r="M131" s="159"/>
      <c r="T131" s="160"/>
      <c r="AT131" s="155" t="s">
        <v>245</v>
      </c>
      <c r="AU131" s="155" t="s">
        <v>89</v>
      </c>
      <c r="AV131" s="12" t="s">
        <v>89</v>
      </c>
      <c r="AW131" s="12" t="s">
        <v>36</v>
      </c>
      <c r="AX131" s="12" t="s">
        <v>80</v>
      </c>
      <c r="AY131" s="155" t="s">
        <v>134</v>
      </c>
    </row>
    <row r="132" spans="2:65" s="13" customFormat="1" ht="10.199999999999999">
      <c r="B132" s="161"/>
      <c r="D132" s="139" t="s">
        <v>245</v>
      </c>
      <c r="E132" s="162" t="s">
        <v>1</v>
      </c>
      <c r="F132" s="163" t="s">
        <v>248</v>
      </c>
      <c r="H132" s="164">
        <v>37</v>
      </c>
      <c r="I132" s="165"/>
      <c r="L132" s="161"/>
      <c r="M132" s="166"/>
      <c r="T132" s="167"/>
      <c r="AT132" s="162" t="s">
        <v>245</v>
      </c>
      <c r="AU132" s="162" t="s">
        <v>89</v>
      </c>
      <c r="AV132" s="13" t="s">
        <v>133</v>
      </c>
      <c r="AW132" s="13" t="s">
        <v>36</v>
      </c>
      <c r="AX132" s="13" t="s">
        <v>87</v>
      </c>
      <c r="AY132" s="162" t="s">
        <v>134</v>
      </c>
    </row>
    <row r="133" spans="2:65" s="1" customFormat="1" ht="33" customHeight="1">
      <c r="B133" s="32"/>
      <c r="C133" s="126" t="s">
        <v>148</v>
      </c>
      <c r="D133" s="126" t="s">
        <v>135</v>
      </c>
      <c r="E133" s="127" t="s">
        <v>253</v>
      </c>
      <c r="F133" s="128" t="s">
        <v>254</v>
      </c>
      <c r="G133" s="129" t="s">
        <v>243</v>
      </c>
      <c r="H133" s="130">
        <v>9</v>
      </c>
      <c r="I133" s="131"/>
      <c r="J133" s="132">
        <f>ROUND(I133*H133,2)</f>
        <v>0</v>
      </c>
      <c r="K133" s="128" t="s">
        <v>139</v>
      </c>
      <c r="L133" s="32"/>
      <c r="M133" s="133" t="s">
        <v>1</v>
      </c>
      <c r="N133" s="134" t="s">
        <v>45</v>
      </c>
      <c r="P133" s="135">
        <f>O133*H133</f>
        <v>0</v>
      </c>
      <c r="Q133" s="135">
        <v>0</v>
      </c>
      <c r="R133" s="135">
        <f>Q133*H133</f>
        <v>0</v>
      </c>
      <c r="S133" s="135">
        <v>0.57999999999999996</v>
      </c>
      <c r="T133" s="136">
        <f>S133*H133</f>
        <v>5.22</v>
      </c>
      <c r="AR133" s="137" t="s">
        <v>133</v>
      </c>
      <c r="AT133" s="137" t="s">
        <v>135</v>
      </c>
      <c r="AU133" s="137" t="s">
        <v>89</v>
      </c>
      <c r="AY133" s="17" t="s">
        <v>134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7" t="s">
        <v>87</v>
      </c>
      <c r="BK133" s="138">
        <f>ROUND(I133*H133,2)</f>
        <v>0</v>
      </c>
      <c r="BL133" s="17" t="s">
        <v>133</v>
      </c>
      <c r="BM133" s="137" t="s">
        <v>255</v>
      </c>
    </row>
    <row r="134" spans="2:65" s="12" customFormat="1" ht="20.399999999999999">
      <c r="B134" s="154"/>
      <c r="D134" s="139" t="s">
        <v>245</v>
      </c>
      <c r="E134" s="155" t="s">
        <v>1</v>
      </c>
      <c r="F134" s="156" t="s">
        <v>256</v>
      </c>
      <c r="H134" s="157">
        <v>9</v>
      </c>
      <c r="I134" s="158"/>
      <c r="L134" s="154"/>
      <c r="M134" s="159"/>
      <c r="T134" s="160"/>
      <c r="AT134" s="155" t="s">
        <v>245</v>
      </c>
      <c r="AU134" s="155" t="s">
        <v>89</v>
      </c>
      <c r="AV134" s="12" t="s">
        <v>89</v>
      </c>
      <c r="AW134" s="12" t="s">
        <v>36</v>
      </c>
      <c r="AX134" s="12" t="s">
        <v>80</v>
      </c>
      <c r="AY134" s="155" t="s">
        <v>134</v>
      </c>
    </row>
    <row r="135" spans="2:65" s="13" customFormat="1" ht="10.199999999999999">
      <c r="B135" s="161"/>
      <c r="D135" s="139" t="s">
        <v>245</v>
      </c>
      <c r="E135" s="162" t="s">
        <v>1</v>
      </c>
      <c r="F135" s="163" t="s">
        <v>248</v>
      </c>
      <c r="H135" s="164">
        <v>9</v>
      </c>
      <c r="I135" s="165"/>
      <c r="L135" s="161"/>
      <c r="M135" s="166"/>
      <c r="T135" s="167"/>
      <c r="AT135" s="162" t="s">
        <v>245</v>
      </c>
      <c r="AU135" s="162" t="s">
        <v>89</v>
      </c>
      <c r="AV135" s="13" t="s">
        <v>133</v>
      </c>
      <c r="AW135" s="13" t="s">
        <v>36</v>
      </c>
      <c r="AX135" s="13" t="s">
        <v>87</v>
      </c>
      <c r="AY135" s="162" t="s">
        <v>134</v>
      </c>
    </row>
    <row r="136" spans="2:65" s="1" customFormat="1" ht="24.15" customHeight="1">
      <c r="B136" s="32"/>
      <c r="C136" s="126" t="s">
        <v>133</v>
      </c>
      <c r="D136" s="126" t="s">
        <v>135</v>
      </c>
      <c r="E136" s="127" t="s">
        <v>257</v>
      </c>
      <c r="F136" s="128" t="s">
        <v>258</v>
      </c>
      <c r="G136" s="129" t="s">
        <v>243</v>
      </c>
      <c r="H136" s="130">
        <v>70</v>
      </c>
      <c r="I136" s="131"/>
      <c r="J136" s="132">
        <f>ROUND(I136*H136,2)</f>
        <v>0</v>
      </c>
      <c r="K136" s="128" t="s">
        <v>139</v>
      </c>
      <c r="L136" s="32"/>
      <c r="M136" s="133" t="s">
        <v>1</v>
      </c>
      <c r="N136" s="134" t="s">
        <v>45</v>
      </c>
      <c r="P136" s="135">
        <f>O136*H136</f>
        <v>0</v>
      </c>
      <c r="Q136" s="135">
        <v>3.0000000000000001E-5</v>
      </c>
      <c r="R136" s="135">
        <f>Q136*H136</f>
        <v>2.0999999999999999E-3</v>
      </c>
      <c r="S136" s="135">
        <v>0.23</v>
      </c>
      <c r="T136" s="136">
        <f>S136*H136</f>
        <v>16.100000000000001</v>
      </c>
      <c r="AR136" s="137" t="s">
        <v>133</v>
      </c>
      <c r="AT136" s="137" t="s">
        <v>135</v>
      </c>
      <c r="AU136" s="137" t="s">
        <v>89</v>
      </c>
      <c r="AY136" s="17" t="s">
        <v>134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7" t="s">
        <v>87</v>
      </c>
      <c r="BK136" s="138">
        <f>ROUND(I136*H136,2)</f>
        <v>0</v>
      </c>
      <c r="BL136" s="17" t="s">
        <v>133</v>
      </c>
      <c r="BM136" s="137" t="s">
        <v>259</v>
      </c>
    </row>
    <row r="137" spans="2:65" s="12" customFormat="1" ht="10.199999999999999">
      <c r="B137" s="154"/>
      <c r="D137" s="139" t="s">
        <v>245</v>
      </c>
      <c r="E137" s="155" t="s">
        <v>1</v>
      </c>
      <c r="F137" s="156" t="s">
        <v>260</v>
      </c>
      <c r="H137" s="157">
        <v>70</v>
      </c>
      <c r="I137" s="158"/>
      <c r="L137" s="154"/>
      <c r="M137" s="159"/>
      <c r="T137" s="160"/>
      <c r="AT137" s="155" t="s">
        <v>245</v>
      </c>
      <c r="AU137" s="155" t="s">
        <v>89</v>
      </c>
      <c r="AV137" s="12" t="s">
        <v>89</v>
      </c>
      <c r="AW137" s="12" t="s">
        <v>36</v>
      </c>
      <c r="AX137" s="12" t="s">
        <v>80</v>
      </c>
      <c r="AY137" s="155" t="s">
        <v>134</v>
      </c>
    </row>
    <row r="138" spans="2:65" s="13" customFormat="1" ht="10.199999999999999">
      <c r="B138" s="161"/>
      <c r="D138" s="139" t="s">
        <v>245</v>
      </c>
      <c r="E138" s="162" t="s">
        <v>1</v>
      </c>
      <c r="F138" s="163" t="s">
        <v>248</v>
      </c>
      <c r="H138" s="164">
        <v>70</v>
      </c>
      <c r="I138" s="165"/>
      <c r="L138" s="161"/>
      <c r="M138" s="166"/>
      <c r="T138" s="167"/>
      <c r="AT138" s="162" t="s">
        <v>245</v>
      </c>
      <c r="AU138" s="162" t="s">
        <v>89</v>
      </c>
      <c r="AV138" s="13" t="s">
        <v>133</v>
      </c>
      <c r="AW138" s="13" t="s">
        <v>36</v>
      </c>
      <c r="AX138" s="13" t="s">
        <v>87</v>
      </c>
      <c r="AY138" s="162" t="s">
        <v>134</v>
      </c>
    </row>
    <row r="139" spans="2:65" s="1" customFormat="1" ht="16.5" customHeight="1">
      <c r="B139" s="32"/>
      <c r="C139" s="126" t="s">
        <v>157</v>
      </c>
      <c r="D139" s="126" t="s">
        <v>135</v>
      </c>
      <c r="E139" s="127" t="s">
        <v>261</v>
      </c>
      <c r="F139" s="128" t="s">
        <v>262</v>
      </c>
      <c r="G139" s="129" t="s">
        <v>263</v>
      </c>
      <c r="H139" s="130">
        <v>70</v>
      </c>
      <c r="I139" s="131"/>
      <c r="J139" s="132">
        <f>ROUND(I139*H139,2)</f>
        <v>0</v>
      </c>
      <c r="K139" s="128" t="s">
        <v>139</v>
      </c>
      <c r="L139" s="32"/>
      <c r="M139" s="133" t="s">
        <v>1</v>
      </c>
      <c r="N139" s="134" t="s">
        <v>45</v>
      </c>
      <c r="P139" s="135">
        <f>O139*H139</f>
        <v>0</v>
      </c>
      <c r="Q139" s="135">
        <v>0</v>
      </c>
      <c r="R139" s="135">
        <f>Q139*H139</f>
        <v>0</v>
      </c>
      <c r="S139" s="135">
        <v>0.20499999999999999</v>
      </c>
      <c r="T139" s="136">
        <f>S139*H139</f>
        <v>14.35</v>
      </c>
      <c r="AR139" s="137" t="s">
        <v>133</v>
      </c>
      <c r="AT139" s="137" t="s">
        <v>135</v>
      </c>
      <c r="AU139" s="137" t="s">
        <v>89</v>
      </c>
      <c r="AY139" s="17" t="s">
        <v>134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7" t="s">
        <v>87</v>
      </c>
      <c r="BK139" s="138">
        <f>ROUND(I139*H139,2)</f>
        <v>0</v>
      </c>
      <c r="BL139" s="17" t="s">
        <v>133</v>
      </c>
      <c r="BM139" s="137" t="s">
        <v>264</v>
      </c>
    </row>
    <row r="140" spans="2:65" s="12" customFormat="1" ht="10.199999999999999">
      <c r="B140" s="154"/>
      <c r="D140" s="139" t="s">
        <v>245</v>
      </c>
      <c r="E140" s="155" t="s">
        <v>1</v>
      </c>
      <c r="F140" s="156" t="s">
        <v>265</v>
      </c>
      <c r="H140" s="157">
        <v>70</v>
      </c>
      <c r="I140" s="158"/>
      <c r="L140" s="154"/>
      <c r="M140" s="159"/>
      <c r="T140" s="160"/>
      <c r="AT140" s="155" t="s">
        <v>245</v>
      </c>
      <c r="AU140" s="155" t="s">
        <v>89</v>
      </c>
      <c r="AV140" s="12" t="s">
        <v>89</v>
      </c>
      <c r="AW140" s="12" t="s">
        <v>36</v>
      </c>
      <c r="AX140" s="12" t="s">
        <v>80</v>
      </c>
      <c r="AY140" s="155" t="s">
        <v>134</v>
      </c>
    </row>
    <row r="141" spans="2:65" s="13" customFormat="1" ht="10.199999999999999">
      <c r="B141" s="161"/>
      <c r="D141" s="139" t="s">
        <v>245</v>
      </c>
      <c r="E141" s="162" t="s">
        <v>1</v>
      </c>
      <c r="F141" s="163" t="s">
        <v>248</v>
      </c>
      <c r="H141" s="164">
        <v>70</v>
      </c>
      <c r="I141" s="165"/>
      <c r="L141" s="161"/>
      <c r="M141" s="166"/>
      <c r="T141" s="167"/>
      <c r="AT141" s="162" t="s">
        <v>245</v>
      </c>
      <c r="AU141" s="162" t="s">
        <v>89</v>
      </c>
      <c r="AV141" s="13" t="s">
        <v>133</v>
      </c>
      <c r="AW141" s="13" t="s">
        <v>36</v>
      </c>
      <c r="AX141" s="13" t="s">
        <v>87</v>
      </c>
      <c r="AY141" s="162" t="s">
        <v>134</v>
      </c>
    </row>
    <row r="142" spans="2:65" s="1" customFormat="1" ht="16.5" customHeight="1">
      <c r="B142" s="32"/>
      <c r="C142" s="126" t="s">
        <v>162</v>
      </c>
      <c r="D142" s="126" t="s">
        <v>135</v>
      </c>
      <c r="E142" s="127" t="s">
        <v>266</v>
      </c>
      <c r="F142" s="128" t="s">
        <v>267</v>
      </c>
      <c r="G142" s="129" t="s">
        <v>263</v>
      </c>
      <c r="H142" s="130">
        <v>51</v>
      </c>
      <c r="I142" s="131"/>
      <c r="J142" s="132">
        <f>ROUND(I142*H142,2)</f>
        <v>0</v>
      </c>
      <c r="K142" s="128" t="s">
        <v>139</v>
      </c>
      <c r="L142" s="32"/>
      <c r="M142" s="133" t="s">
        <v>1</v>
      </c>
      <c r="N142" s="134" t="s">
        <v>45</v>
      </c>
      <c r="P142" s="135">
        <f>O142*H142</f>
        <v>0</v>
      </c>
      <c r="Q142" s="135">
        <v>0</v>
      </c>
      <c r="R142" s="135">
        <f>Q142*H142</f>
        <v>0</v>
      </c>
      <c r="S142" s="135">
        <v>0.115</v>
      </c>
      <c r="T142" s="136">
        <f>S142*H142</f>
        <v>5.8650000000000002</v>
      </c>
      <c r="AR142" s="137" t="s">
        <v>133</v>
      </c>
      <c r="AT142" s="137" t="s">
        <v>135</v>
      </c>
      <c r="AU142" s="137" t="s">
        <v>89</v>
      </c>
      <c r="AY142" s="17" t="s">
        <v>134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7" t="s">
        <v>87</v>
      </c>
      <c r="BK142" s="138">
        <f>ROUND(I142*H142,2)</f>
        <v>0</v>
      </c>
      <c r="BL142" s="17" t="s">
        <v>133</v>
      </c>
      <c r="BM142" s="137" t="s">
        <v>268</v>
      </c>
    </row>
    <row r="143" spans="2:65" s="12" customFormat="1" ht="20.399999999999999">
      <c r="B143" s="154"/>
      <c r="D143" s="139" t="s">
        <v>245</v>
      </c>
      <c r="E143" s="155" t="s">
        <v>1</v>
      </c>
      <c r="F143" s="156" t="s">
        <v>269</v>
      </c>
      <c r="H143" s="157">
        <v>51</v>
      </c>
      <c r="I143" s="158"/>
      <c r="L143" s="154"/>
      <c r="M143" s="159"/>
      <c r="T143" s="160"/>
      <c r="AT143" s="155" t="s">
        <v>245</v>
      </c>
      <c r="AU143" s="155" t="s">
        <v>89</v>
      </c>
      <c r="AV143" s="12" t="s">
        <v>89</v>
      </c>
      <c r="AW143" s="12" t="s">
        <v>36</v>
      </c>
      <c r="AX143" s="12" t="s">
        <v>80</v>
      </c>
      <c r="AY143" s="155" t="s">
        <v>134</v>
      </c>
    </row>
    <row r="144" spans="2:65" s="13" customFormat="1" ht="10.199999999999999">
      <c r="B144" s="161"/>
      <c r="D144" s="139" t="s">
        <v>245</v>
      </c>
      <c r="E144" s="162" t="s">
        <v>1</v>
      </c>
      <c r="F144" s="163" t="s">
        <v>248</v>
      </c>
      <c r="H144" s="164">
        <v>51</v>
      </c>
      <c r="I144" s="165"/>
      <c r="L144" s="161"/>
      <c r="M144" s="166"/>
      <c r="T144" s="167"/>
      <c r="AT144" s="162" t="s">
        <v>245</v>
      </c>
      <c r="AU144" s="162" t="s">
        <v>89</v>
      </c>
      <c r="AV144" s="13" t="s">
        <v>133</v>
      </c>
      <c r="AW144" s="13" t="s">
        <v>36</v>
      </c>
      <c r="AX144" s="13" t="s">
        <v>87</v>
      </c>
      <c r="AY144" s="162" t="s">
        <v>134</v>
      </c>
    </row>
    <row r="145" spans="2:65" s="1" customFormat="1" ht="24.15" customHeight="1">
      <c r="B145" s="32"/>
      <c r="C145" s="126" t="s">
        <v>167</v>
      </c>
      <c r="D145" s="126" t="s">
        <v>135</v>
      </c>
      <c r="E145" s="127" t="s">
        <v>270</v>
      </c>
      <c r="F145" s="128" t="s">
        <v>271</v>
      </c>
      <c r="G145" s="129" t="s">
        <v>243</v>
      </c>
      <c r="H145" s="130">
        <v>45</v>
      </c>
      <c r="I145" s="131"/>
      <c r="J145" s="132">
        <f>ROUND(I145*H145,2)</f>
        <v>0</v>
      </c>
      <c r="K145" s="128" t="s">
        <v>139</v>
      </c>
      <c r="L145" s="32"/>
      <c r="M145" s="133" t="s">
        <v>1</v>
      </c>
      <c r="N145" s="134" t="s">
        <v>45</v>
      </c>
      <c r="P145" s="135">
        <f>O145*H145</f>
        <v>0</v>
      </c>
      <c r="Q145" s="135">
        <v>0</v>
      </c>
      <c r="R145" s="135">
        <f>Q145*H145</f>
        <v>0</v>
      </c>
      <c r="S145" s="135">
        <v>0</v>
      </c>
      <c r="T145" s="136">
        <f>S145*H145</f>
        <v>0</v>
      </c>
      <c r="AR145" s="137" t="s">
        <v>133</v>
      </c>
      <c r="AT145" s="137" t="s">
        <v>135</v>
      </c>
      <c r="AU145" s="137" t="s">
        <v>89</v>
      </c>
      <c r="AY145" s="17" t="s">
        <v>134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7" t="s">
        <v>87</v>
      </c>
      <c r="BK145" s="138">
        <f>ROUND(I145*H145,2)</f>
        <v>0</v>
      </c>
      <c r="BL145" s="17" t="s">
        <v>133</v>
      </c>
      <c r="BM145" s="137" t="s">
        <v>272</v>
      </c>
    </row>
    <row r="146" spans="2:65" s="12" customFormat="1" ht="20.399999999999999">
      <c r="B146" s="154"/>
      <c r="D146" s="139" t="s">
        <v>245</v>
      </c>
      <c r="E146" s="155" t="s">
        <v>1</v>
      </c>
      <c r="F146" s="156" t="s">
        <v>273</v>
      </c>
      <c r="H146" s="157">
        <v>45</v>
      </c>
      <c r="I146" s="158"/>
      <c r="L146" s="154"/>
      <c r="M146" s="159"/>
      <c r="T146" s="160"/>
      <c r="AT146" s="155" t="s">
        <v>245</v>
      </c>
      <c r="AU146" s="155" t="s">
        <v>89</v>
      </c>
      <c r="AV146" s="12" t="s">
        <v>89</v>
      </c>
      <c r="AW146" s="12" t="s">
        <v>36</v>
      </c>
      <c r="AX146" s="12" t="s">
        <v>80</v>
      </c>
      <c r="AY146" s="155" t="s">
        <v>134</v>
      </c>
    </row>
    <row r="147" spans="2:65" s="13" customFormat="1" ht="10.199999999999999">
      <c r="B147" s="161"/>
      <c r="D147" s="139" t="s">
        <v>245</v>
      </c>
      <c r="E147" s="162" t="s">
        <v>1</v>
      </c>
      <c r="F147" s="163" t="s">
        <v>248</v>
      </c>
      <c r="H147" s="164">
        <v>45</v>
      </c>
      <c r="I147" s="165"/>
      <c r="L147" s="161"/>
      <c r="M147" s="166"/>
      <c r="T147" s="167"/>
      <c r="AT147" s="162" t="s">
        <v>245</v>
      </c>
      <c r="AU147" s="162" t="s">
        <v>89</v>
      </c>
      <c r="AV147" s="13" t="s">
        <v>133</v>
      </c>
      <c r="AW147" s="13" t="s">
        <v>36</v>
      </c>
      <c r="AX147" s="13" t="s">
        <v>87</v>
      </c>
      <c r="AY147" s="162" t="s">
        <v>134</v>
      </c>
    </row>
    <row r="148" spans="2:65" s="1" customFormat="1" ht="33" customHeight="1">
      <c r="B148" s="32"/>
      <c r="C148" s="126" t="s">
        <v>172</v>
      </c>
      <c r="D148" s="126" t="s">
        <v>135</v>
      </c>
      <c r="E148" s="127" t="s">
        <v>274</v>
      </c>
      <c r="F148" s="128" t="s">
        <v>275</v>
      </c>
      <c r="G148" s="129" t="s">
        <v>276</v>
      </c>
      <c r="H148" s="130">
        <v>10</v>
      </c>
      <c r="I148" s="131"/>
      <c r="J148" s="132">
        <f>ROUND(I148*H148,2)</f>
        <v>0</v>
      </c>
      <c r="K148" s="128" t="s">
        <v>139</v>
      </c>
      <c r="L148" s="32"/>
      <c r="M148" s="133" t="s">
        <v>1</v>
      </c>
      <c r="N148" s="134" t="s">
        <v>45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133</v>
      </c>
      <c r="AT148" s="137" t="s">
        <v>135</v>
      </c>
      <c r="AU148" s="137" t="s">
        <v>89</v>
      </c>
      <c r="AY148" s="17" t="s">
        <v>134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7" t="s">
        <v>87</v>
      </c>
      <c r="BK148" s="138">
        <f>ROUND(I148*H148,2)</f>
        <v>0</v>
      </c>
      <c r="BL148" s="17" t="s">
        <v>133</v>
      </c>
      <c r="BM148" s="137" t="s">
        <v>277</v>
      </c>
    </row>
    <row r="149" spans="2:65" s="12" customFormat="1" ht="10.199999999999999">
      <c r="B149" s="154"/>
      <c r="D149" s="139" t="s">
        <v>245</v>
      </c>
      <c r="E149" s="155" t="s">
        <v>1</v>
      </c>
      <c r="F149" s="156" t="s">
        <v>278</v>
      </c>
      <c r="H149" s="157">
        <v>10</v>
      </c>
      <c r="I149" s="158"/>
      <c r="L149" s="154"/>
      <c r="M149" s="159"/>
      <c r="T149" s="160"/>
      <c r="AT149" s="155" t="s">
        <v>245</v>
      </c>
      <c r="AU149" s="155" t="s">
        <v>89</v>
      </c>
      <c r="AV149" s="12" t="s">
        <v>89</v>
      </c>
      <c r="AW149" s="12" t="s">
        <v>36</v>
      </c>
      <c r="AX149" s="12" t="s">
        <v>80</v>
      </c>
      <c r="AY149" s="155" t="s">
        <v>134</v>
      </c>
    </row>
    <row r="150" spans="2:65" s="13" customFormat="1" ht="10.199999999999999">
      <c r="B150" s="161"/>
      <c r="D150" s="139" t="s">
        <v>245</v>
      </c>
      <c r="E150" s="162" t="s">
        <v>1</v>
      </c>
      <c r="F150" s="163" t="s">
        <v>248</v>
      </c>
      <c r="H150" s="164">
        <v>10</v>
      </c>
      <c r="I150" s="165"/>
      <c r="L150" s="161"/>
      <c r="M150" s="166"/>
      <c r="T150" s="167"/>
      <c r="AT150" s="162" t="s">
        <v>245</v>
      </c>
      <c r="AU150" s="162" t="s">
        <v>89</v>
      </c>
      <c r="AV150" s="13" t="s">
        <v>133</v>
      </c>
      <c r="AW150" s="13" t="s">
        <v>36</v>
      </c>
      <c r="AX150" s="13" t="s">
        <v>87</v>
      </c>
      <c r="AY150" s="162" t="s">
        <v>134</v>
      </c>
    </row>
    <row r="151" spans="2:65" s="1" customFormat="1" ht="37.799999999999997" customHeight="1">
      <c r="B151" s="32"/>
      <c r="C151" s="126" t="s">
        <v>177</v>
      </c>
      <c r="D151" s="126" t="s">
        <v>135</v>
      </c>
      <c r="E151" s="127" t="s">
        <v>279</v>
      </c>
      <c r="F151" s="128" t="s">
        <v>280</v>
      </c>
      <c r="G151" s="129" t="s">
        <v>276</v>
      </c>
      <c r="H151" s="130">
        <v>10.5</v>
      </c>
      <c r="I151" s="131"/>
      <c r="J151" s="132">
        <f>ROUND(I151*H151,2)</f>
        <v>0</v>
      </c>
      <c r="K151" s="128" t="s">
        <v>139</v>
      </c>
      <c r="L151" s="32"/>
      <c r="M151" s="133" t="s">
        <v>1</v>
      </c>
      <c r="N151" s="134" t="s">
        <v>45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133</v>
      </c>
      <c r="AT151" s="137" t="s">
        <v>135</v>
      </c>
      <c r="AU151" s="137" t="s">
        <v>89</v>
      </c>
      <c r="AY151" s="17" t="s">
        <v>134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7" t="s">
        <v>87</v>
      </c>
      <c r="BK151" s="138">
        <f>ROUND(I151*H151,2)</f>
        <v>0</v>
      </c>
      <c r="BL151" s="17" t="s">
        <v>133</v>
      </c>
      <c r="BM151" s="137" t="s">
        <v>281</v>
      </c>
    </row>
    <row r="152" spans="2:65" s="12" customFormat="1" ht="10.199999999999999">
      <c r="B152" s="154"/>
      <c r="D152" s="139" t="s">
        <v>245</v>
      </c>
      <c r="E152" s="155" t="s">
        <v>1</v>
      </c>
      <c r="F152" s="156" t="s">
        <v>282</v>
      </c>
      <c r="H152" s="157">
        <v>4.5</v>
      </c>
      <c r="I152" s="158"/>
      <c r="L152" s="154"/>
      <c r="M152" s="159"/>
      <c r="T152" s="160"/>
      <c r="AT152" s="155" t="s">
        <v>245</v>
      </c>
      <c r="AU152" s="155" t="s">
        <v>89</v>
      </c>
      <c r="AV152" s="12" t="s">
        <v>89</v>
      </c>
      <c r="AW152" s="12" t="s">
        <v>36</v>
      </c>
      <c r="AX152" s="12" t="s">
        <v>80</v>
      </c>
      <c r="AY152" s="155" t="s">
        <v>134</v>
      </c>
    </row>
    <row r="153" spans="2:65" s="12" customFormat="1" ht="10.199999999999999">
      <c r="B153" s="154"/>
      <c r="D153" s="139" t="s">
        <v>245</v>
      </c>
      <c r="E153" s="155" t="s">
        <v>1</v>
      </c>
      <c r="F153" s="156" t="s">
        <v>283</v>
      </c>
      <c r="H153" s="157">
        <v>6</v>
      </c>
      <c r="I153" s="158"/>
      <c r="L153" s="154"/>
      <c r="M153" s="159"/>
      <c r="T153" s="160"/>
      <c r="AT153" s="155" t="s">
        <v>245</v>
      </c>
      <c r="AU153" s="155" t="s">
        <v>89</v>
      </c>
      <c r="AV153" s="12" t="s">
        <v>89</v>
      </c>
      <c r="AW153" s="12" t="s">
        <v>36</v>
      </c>
      <c r="AX153" s="12" t="s">
        <v>80</v>
      </c>
      <c r="AY153" s="155" t="s">
        <v>134</v>
      </c>
    </row>
    <row r="154" spans="2:65" s="13" customFormat="1" ht="10.199999999999999">
      <c r="B154" s="161"/>
      <c r="D154" s="139" t="s">
        <v>245</v>
      </c>
      <c r="E154" s="162" t="s">
        <v>1</v>
      </c>
      <c r="F154" s="163" t="s">
        <v>248</v>
      </c>
      <c r="H154" s="164">
        <v>10.5</v>
      </c>
      <c r="I154" s="165"/>
      <c r="L154" s="161"/>
      <c r="M154" s="166"/>
      <c r="T154" s="167"/>
      <c r="AT154" s="162" t="s">
        <v>245</v>
      </c>
      <c r="AU154" s="162" t="s">
        <v>89</v>
      </c>
      <c r="AV154" s="13" t="s">
        <v>133</v>
      </c>
      <c r="AW154" s="13" t="s">
        <v>36</v>
      </c>
      <c r="AX154" s="13" t="s">
        <v>87</v>
      </c>
      <c r="AY154" s="162" t="s">
        <v>134</v>
      </c>
    </row>
    <row r="155" spans="2:65" s="1" customFormat="1" ht="37.799999999999997" customHeight="1">
      <c r="B155" s="32"/>
      <c r="C155" s="126" t="s">
        <v>181</v>
      </c>
      <c r="D155" s="126" t="s">
        <v>135</v>
      </c>
      <c r="E155" s="127" t="s">
        <v>284</v>
      </c>
      <c r="F155" s="128" t="s">
        <v>285</v>
      </c>
      <c r="G155" s="129" t="s">
        <v>276</v>
      </c>
      <c r="H155" s="130">
        <v>10</v>
      </c>
      <c r="I155" s="131"/>
      <c r="J155" s="132">
        <f>ROUND(I155*H155,2)</f>
        <v>0</v>
      </c>
      <c r="K155" s="128" t="s">
        <v>139</v>
      </c>
      <c r="L155" s="32"/>
      <c r="M155" s="133" t="s">
        <v>1</v>
      </c>
      <c r="N155" s="134" t="s">
        <v>45</v>
      </c>
      <c r="P155" s="135">
        <f>O155*H155</f>
        <v>0</v>
      </c>
      <c r="Q155" s="135">
        <v>0</v>
      </c>
      <c r="R155" s="135">
        <f>Q155*H155</f>
        <v>0</v>
      </c>
      <c r="S155" s="135">
        <v>0</v>
      </c>
      <c r="T155" s="136">
        <f>S155*H155</f>
        <v>0</v>
      </c>
      <c r="AR155" s="137" t="s">
        <v>133</v>
      </c>
      <c r="AT155" s="137" t="s">
        <v>135</v>
      </c>
      <c r="AU155" s="137" t="s">
        <v>89</v>
      </c>
      <c r="AY155" s="17" t="s">
        <v>134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7" t="s">
        <v>87</v>
      </c>
      <c r="BK155" s="138">
        <f>ROUND(I155*H155,2)</f>
        <v>0</v>
      </c>
      <c r="BL155" s="17" t="s">
        <v>133</v>
      </c>
      <c r="BM155" s="137" t="s">
        <v>286</v>
      </c>
    </row>
    <row r="156" spans="2:65" s="12" customFormat="1" ht="10.199999999999999">
      <c r="B156" s="154"/>
      <c r="D156" s="139" t="s">
        <v>245</v>
      </c>
      <c r="E156" s="155" t="s">
        <v>1</v>
      </c>
      <c r="F156" s="156" t="s">
        <v>287</v>
      </c>
      <c r="H156" s="157">
        <v>10</v>
      </c>
      <c r="I156" s="158"/>
      <c r="L156" s="154"/>
      <c r="M156" s="159"/>
      <c r="T156" s="160"/>
      <c r="AT156" s="155" t="s">
        <v>245</v>
      </c>
      <c r="AU156" s="155" t="s">
        <v>89</v>
      </c>
      <c r="AV156" s="12" t="s">
        <v>89</v>
      </c>
      <c r="AW156" s="12" t="s">
        <v>36</v>
      </c>
      <c r="AX156" s="12" t="s">
        <v>80</v>
      </c>
      <c r="AY156" s="155" t="s">
        <v>134</v>
      </c>
    </row>
    <row r="157" spans="2:65" s="13" customFormat="1" ht="10.199999999999999">
      <c r="B157" s="161"/>
      <c r="D157" s="139" t="s">
        <v>245</v>
      </c>
      <c r="E157" s="162" t="s">
        <v>1</v>
      </c>
      <c r="F157" s="163" t="s">
        <v>248</v>
      </c>
      <c r="H157" s="164">
        <v>10</v>
      </c>
      <c r="I157" s="165"/>
      <c r="L157" s="161"/>
      <c r="M157" s="166"/>
      <c r="T157" s="167"/>
      <c r="AT157" s="162" t="s">
        <v>245</v>
      </c>
      <c r="AU157" s="162" t="s">
        <v>89</v>
      </c>
      <c r="AV157" s="13" t="s">
        <v>133</v>
      </c>
      <c r="AW157" s="13" t="s">
        <v>36</v>
      </c>
      <c r="AX157" s="13" t="s">
        <v>87</v>
      </c>
      <c r="AY157" s="162" t="s">
        <v>134</v>
      </c>
    </row>
    <row r="158" spans="2:65" s="1" customFormat="1" ht="37.799999999999997" customHeight="1">
      <c r="B158" s="32"/>
      <c r="C158" s="126" t="s">
        <v>187</v>
      </c>
      <c r="D158" s="126" t="s">
        <v>135</v>
      </c>
      <c r="E158" s="127" t="s">
        <v>288</v>
      </c>
      <c r="F158" s="128" t="s">
        <v>289</v>
      </c>
      <c r="G158" s="129" t="s">
        <v>276</v>
      </c>
      <c r="H158" s="130">
        <v>50</v>
      </c>
      <c r="I158" s="131"/>
      <c r="J158" s="132">
        <f>ROUND(I158*H158,2)</f>
        <v>0</v>
      </c>
      <c r="K158" s="128" t="s">
        <v>139</v>
      </c>
      <c r="L158" s="32"/>
      <c r="M158" s="133" t="s">
        <v>1</v>
      </c>
      <c r="N158" s="134" t="s">
        <v>45</v>
      </c>
      <c r="P158" s="135">
        <f>O158*H158</f>
        <v>0</v>
      </c>
      <c r="Q158" s="135">
        <v>0</v>
      </c>
      <c r="R158" s="135">
        <f>Q158*H158</f>
        <v>0</v>
      </c>
      <c r="S158" s="135">
        <v>0</v>
      </c>
      <c r="T158" s="136">
        <f>S158*H158</f>
        <v>0</v>
      </c>
      <c r="AR158" s="137" t="s">
        <v>133</v>
      </c>
      <c r="AT158" s="137" t="s">
        <v>135</v>
      </c>
      <c r="AU158" s="137" t="s">
        <v>89</v>
      </c>
      <c r="AY158" s="17" t="s">
        <v>134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7" t="s">
        <v>87</v>
      </c>
      <c r="BK158" s="138">
        <f>ROUND(I158*H158,2)</f>
        <v>0</v>
      </c>
      <c r="BL158" s="17" t="s">
        <v>133</v>
      </c>
      <c r="BM158" s="137" t="s">
        <v>290</v>
      </c>
    </row>
    <row r="159" spans="2:65" s="14" customFormat="1" ht="10.199999999999999">
      <c r="B159" s="168"/>
      <c r="D159" s="139" t="s">
        <v>245</v>
      </c>
      <c r="E159" s="169" t="s">
        <v>1</v>
      </c>
      <c r="F159" s="170" t="s">
        <v>291</v>
      </c>
      <c r="H159" s="169" t="s">
        <v>1</v>
      </c>
      <c r="I159" s="171"/>
      <c r="L159" s="168"/>
      <c r="M159" s="172"/>
      <c r="T159" s="173"/>
      <c r="AT159" s="169" t="s">
        <v>245</v>
      </c>
      <c r="AU159" s="169" t="s">
        <v>89</v>
      </c>
      <c r="AV159" s="14" t="s">
        <v>87</v>
      </c>
      <c r="AW159" s="14" t="s">
        <v>36</v>
      </c>
      <c r="AX159" s="14" t="s">
        <v>80</v>
      </c>
      <c r="AY159" s="169" t="s">
        <v>134</v>
      </c>
    </row>
    <row r="160" spans="2:65" s="12" customFormat="1" ht="10.199999999999999">
      <c r="B160" s="154"/>
      <c r="D160" s="139" t="s">
        <v>245</v>
      </c>
      <c r="E160" s="155" t="s">
        <v>1</v>
      </c>
      <c r="F160" s="156" t="s">
        <v>292</v>
      </c>
      <c r="H160" s="157">
        <v>50</v>
      </c>
      <c r="I160" s="158"/>
      <c r="L160" s="154"/>
      <c r="M160" s="159"/>
      <c r="T160" s="160"/>
      <c r="AT160" s="155" t="s">
        <v>245</v>
      </c>
      <c r="AU160" s="155" t="s">
        <v>89</v>
      </c>
      <c r="AV160" s="12" t="s">
        <v>89</v>
      </c>
      <c r="AW160" s="12" t="s">
        <v>36</v>
      </c>
      <c r="AX160" s="12" t="s">
        <v>80</v>
      </c>
      <c r="AY160" s="155" t="s">
        <v>134</v>
      </c>
    </row>
    <row r="161" spans="2:65" s="13" customFormat="1" ht="10.199999999999999">
      <c r="B161" s="161"/>
      <c r="D161" s="139" t="s">
        <v>245</v>
      </c>
      <c r="E161" s="162" t="s">
        <v>1</v>
      </c>
      <c r="F161" s="163" t="s">
        <v>248</v>
      </c>
      <c r="H161" s="164">
        <v>50</v>
      </c>
      <c r="I161" s="165"/>
      <c r="L161" s="161"/>
      <c r="M161" s="166"/>
      <c r="T161" s="167"/>
      <c r="AT161" s="162" t="s">
        <v>245</v>
      </c>
      <c r="AU161" s="162" t="s">
        <v>89</v>
      </c>
      <c r="AV161" s="13" t="s">
        <v>133</v>
      </c>
      <c r="AW161" s="13" t="s">
        <v>36</v>
      </c>
      <c r="AX161" s="13" t="s">
        <v>87</v>
      </c>
      <c r="AY161" s="162" t="s">
        <v>134</v>
      </c>
    </row>
    <row r="162" spans="2:65" s="1" customFormat="1" ht="24.15" customHeight="1">
      <c r="B162" s="32"/>
      <c r="C162" s="126" t="s">
        <v>8</v>
      </c>
      <c r="D162" s="126" t="s">
        <v>135</v>
      </c>
      <c r="E162" s="127" t="s">
        <v>293</v>
      </c>
      <c r="F162" s="128" t="s">
        <v>294</v>
      </c>
      <c r="G162" s="129" t="s">
        <v>276</v>
      </c>
      <c r="H162" s="130">
        <v>6</v>
      </c>
      <c r="I162" s="131"/>
      <c r="J162" s="132">
        <f>ROUND(I162*H162,2)</f>
        <v>0</v>
      </c>
      <c r="K162" s="128" t="s">
        <v>139</v>
      </c>
      <c r="L162" s="32"/>
      <c r="M162" s="133" t="s">
        <v>1</v>
      </c>
      <c r="N162" s="134" t="s">
        <v>45</v>
      </c>
      <c r="P162" s="135">
        <f>O162*H162</f>
        <v>0</v>
      </c>
      <c r="Q162" s="135">
        <v>0</v>
      </c>
      <c r="R162" s="135">
        <f>Q162*H162</f>
        <v>0</v>
      </c>
      <c r="S162" s="135">
        <v>0</v>
      </c>
      <c r="T162" s="136">
        <f>S162*H162</f>
        <v>0</v>
      </c>
      <c r="AR162" s="137" t="s">
        <v>133</v>
      </c>
      <c r="AT162" s="137" t="s">
        <v>135</v>
      </c>
      <c r="AU162" s="137" t="s">
        <v>89</v>
      </c>
      <c r="AY162" s="17" t="s">
        <v>134</v>
      </c>
      <c r="BE162" s="138">
        <f>IF(N162="základní",J162,0)</f>
        <v>0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7" t="s">
        <v>87</v>
      </c>
      <c r="BK162" s="138">
        <f>ROUND(I162*H162,2)</f>
        <v>0</v>
      </c>
      <c r="BL162" s="17" t="s">
        <v>133</v>
      </c>
      <c r="BM162" s="137" t="s">
        <v>295</v>
      </c>
    </row>
    <row r="163" spans="2:65" s="12" customFormat="1" ht="10.199999999999999">
      <c r="B163" s="154"/>
      <c r="D163" s="139" t="s">
        <v>245</v>
      </c>
      <c r="E163" s="155" t="s">
        <v>1</v>
      </c>
      <c r="F163" s="156" t="s">
        <v>296</v>
      </c>
      <c r="H163" s="157">
        <v>6</v>
      </c>
      <c r="I163" s="158"/>
      <c r="L163" s="154"/>
      <c r="M163" s="159"/>
      <c r="T163" s="160"/>
      <c r="AT163" s="155" t="s">
        <v>245</v>
      </c>
      <c r="AU163" s="155" t="s">
        <v>89</v>
      </c>
      <c r="AV163" s="12" t="s">
        <v>89</v>
      </c>
      <c r="AW163" s="12" t="s">
        <v>36</v>
      </c>
      <c r="AX163" s="12" t="s">
        <v>80</v>
      </c>
      <c r="AY163" s="155" t="s">
        <v>134</v>
      </c>
    </row>
    <row r="164" spans="2:65" s="13" customFormat="1" ht="10.199999999999999">
      <c r="B164" s="161"/>
      <c r="D164" s="139" t="s">
        <v>245</v>
      </c>
      <c r="E164" s="162" t="s">
        <v>1</v>
      </c>
      <c r="F164" s="163" t="s">
        <v>248</v>
      </c>
      <c r="H164" s="164">
        <v>6</v>
      </c>
      <c r="I164" s="165"/>
      <c r="L164" s="161"/>
      <c r="M164" s="166"/>
      <c r="T164" s="167"/>
      <c r="AT164" s="162" t="s">
        <v>245</v>
      </c>
      <c r="AU164" s="162" t="s">
        <v>89</v>
      </c>
      <c r="AV164" s="13" t="s">
        <v>133</v>
      </c>
      <c r="AW164" s="13" t="s">
        <v>36</v>
      </c>
      <c r="AX164" s="13" t="s">
        <v>87</v>
      </c>
      <c r="AY164" s="162" t="s">
        <v>134</v>
      </c>
    </row>
    <row r="165" spans="2:65" s="1" customFormat="1" ht="33" customHeight="1">
      <c r="B165" s="32"/>
      <c r="C165" s="126" t="s">
        <v>196</v>
      </c>
      <c r="D165" s="126" t="s">
        <v>135</v>
      </c>
      <c r="E165" s="127" t="s">
        <v>297</v>
      </c>
      <c r="F165" s="128" t="s">
        <v>298</v>
      </c>
      <c r="G165" s="129" t="s">
        <v>299</v>
      </c>
      <c r="H165" s="130">
        <v>18</v>
      </c>
      <c r="I165" s="131"/>
      <c r="J165" s="132">
        <f>ROUND(I165*H165,2)</f>
        <v>0</v>
      </c>
      <c r="K165" s="128" t="s">
        <v>139</v>
      </c>
      <c r="L165" s="32"/>
      <c r="M165" s="133" t="s">
        <v>1</v>
      </c>
      <c r="N165" s="134" t="s">
        <v>45</v>
      </c>
      <c r="P165" s="135">
        <f>O165*H165</f>
        <v>0</v>
      </c>
      <c r="Q165" s="135">
        <v>0</v>
      </c>
      <c r="R165" s="135">
        <f>Q165*H165</f>
        <v>0</v>
      </c>
      <c r="S165" s="135">
        <v>0</v>
      </c>
      <c r="T165" s="136">
        <f>S165*H165</f>
        <v>0</v>
      </c>
      <c r="AR165" s="137" t="s">
        <v>133</v>
      </c>
      <c r="AT165" s="137" t="s">
        <v>135</v>
      </c>
      <c r="AU165" s="137" t="s">
        <v>89</v>
      </c>
      <c r="AY165" s="17" t="s">
        <v>134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7" t="s">
        <v>87</v>
      </c>
      <c r="BK165" s="138">
        <f>ROUND(I165*H165,2)</f>
        <v>0</v>
      </c>
      <c r="BL165" s="17" t="s">
        <v>133</v>
      </c>
      <c r="BM165" s="137" t="s">
        <v>300</v>
      </c>
    </row>
    <row r="166" spans="2:65" s="12" customFormat="1" ht="10.199999999999999">
      <c r="B166" s="154"/>
      <c r="D166" s="139" t="s">
        <v>245</v>
      </c>
      <c r="E166" s="155" t="s">
        <v>1</v>
      </c>
      <c r="F166" s="156" t="s">
        <v>301</v>
      </c>
      <c r="H166" s="157">
        <v>18</v>
      </c>
      <c r="I166" s="158"/>
      <c r="L166" s="154"/>
      <c r="M166" s="159"/>
      <c r="T166" s="160"/>
      <c r="AT166" s="155" t="s">
        <v>245</v>
      </c>
      <c r="AU166" s="155" t="s">
        <v>89</v>
      </c>
      <c r="AV166" s="12" t="s">
        <v>89</v>
      </c>
      <c r="AW166" s="12" t="s">
        <v>36</v>
      </c>
      <c r="AX166" s="12" t="s">
        <v>80</v>
      </c>
      <c r="AY166" s="155" t="s">
        <v>134</v>
      </c>
    </row>
    <row r="167" spans="2:65" s="13" customFormat="1" ht="10.199999999999999">
      <c r="B167" s="161"/>
      <c r="D167" s="139" t="s">
        <v>245</v>
      </c>
      <c r="E167" s="162" t="s">
        <v>1</v>
      </c>
      <c r="F167" s="163" t="s">
        <v>248</v>
      </c>
      <c r="H167" s="164">
        <v>18</v>
      </c>
      <c r="I167" s="165"/>
      <c r="L167" s="161"/>
      <c r="M167" s="166"/>
      <c r="T167" s="167"/>
      <c r="AT167" s="162" t="s">
        <v>245</v>
      </c>
      <c r="AU167" s="162" t="s">
        <v>89</v>
      </c>
      <c r="AV167" s="13" t="s">
        <v>133</v>
      </c>
      <c r="AW167" s="13" t="s">
        <v>36</v>
      </c>
      <c r="AX167" s="13" t="s">
        <v>87</v>
      </c>
      <c r="AY167" s="162" t="s">
        <v>134</v>
      </c>
    </row>
    <row r="168" spans="2:65" s="1" customFormat="1" ht="16.5" customHeight="1">
      <c r="B168" s="32"/>
      <c r="C168" s="126" t="s">
        <v>201</v>
      </c>
      <c r="D168" s="126" t="s">
        <v>135</v>
      </c>
      <c r="E168" s="127" t="s">
        <v>302</v>
      </c>
      <c r="F168" s="128" t="s">
        <v>303</v>
      </c>
      <c r="G168" s="129" t="s">
        <v>276</v>
      </c>
      <c r="H168" s="130">
        <v>14.5</v>
      </c>
      <c r="I168" s="131"/>
      <c r="J168" s="132">
        <f>ROUND(I168*H168,2)</f>
        <v>0</v>
      </c>
      <c r="K168" s="128" t="s">
        <v>139</v>
      </c>
      <c r="L168" s="32"/>
      <c r="M168" s="133" t="s">
        <v>1</v>
      </c>
      <c r="N168" s="134" t="s">
        <v>45</v>
      </c>
      <c r="P168" s="135">
        <f>O168*H168</f>
        <v>0</v>
      </c>
      <c r="Q168" s="135">
        <v>0</v>
      </c>
      <c r="R168" s="135">
        <f>Q168*H168</f>
        <v>0</v>
      </c>
      <c r="S168" s="135">
        <v>0</v>
      </c>
      <c r="T168" s="136">
        <f>S168*H168</f>
        <v>0</v>
      </c>
      <c r="AR168" s="137" t="s">
        <v>133</v>
      </c>
      <c r="AT168" s="137" t="s">
        <v>135</v>
      </c>
      <c r="AU168" s="137" t="s">
        <v>89</v>
      </c>
      <c r="AY168" s="17" t="s">
        <v>134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7" t="s">
        <v>87</v>
      </c>
      <c r="BK168" s="138">
        <f>ROUND(I168*H168,2)</f>
        <v>0</v>
      </c>
      <c r="BL168" s="17" t="s">
        <v>133</v>
      </c>
      <c r="BM168" s="137" t="s">
        <v>304</v>
      </c>
    </row>
    <row r="169" spans="2:65" s="12" customFormat="1" ht="10.199999999999999">
      <c r="B169" s="154"/>
      <c r="D169" s="139" t="s">
        <v>245</v>
      </c>
      <c r="E169" s="155" t="s">
        <v>1</v>
      </c>
      <c r="F169" s="156" t="s">
        <v>305</v>
      </c>
      <c r="H169" s="157">
        <v>4.5</v>
      </c>
      <c r="I169" s="158"/>
      <c r="L169" s="154"/>
      <c r="M169" s="159"/>
      <c r="T169" s="160"/>
      <c r="AT169" s="155" t="s">
        <v>245</v>
      </c>
      <c r="AU169" s="155" t="s">
        <v>89</v>
      </c>
      <c r="AV169" s="12" t="s">
        <v>89</v>
      </c>
      <c r="AW169" s="12" t="s">
        <v>36</v>
      </c>
      <c r="AX169" s="12" t="s">
        <v>80</v>
      </c>
      <c r="AY169" s="155" t="s">
        <v>134</v>
      </c>
    </row>
    <row r="170" spans="2:65" s="12" customFormat="1" ht="10.199999999999999">
      <c r="B170" s="154"/>
      <c r="D170" s="139" t="s">
        <v>245</v>
      </c>
      <c r="E170" s="155" t="s">
        <v>1</v>
      </c>
      <c r="F170" s="156" t="s">
        <v>306</v>
      </c>
      <c r="H170" s="157">
        <v>10</v>
      </c>
      <c r="I170" s="158"/>
      <c r="L170" s="154"/>
      <c r="M170" s="159"/>
      <c r="T170" s="160"/>
      <c r="AT170" s="155" t="s">
        <v>245</v>
      </c>
      <c r="AU170" s="155" t="s">
        <v>89</v>
      </c>
      <c r="AV170" s="12" t="s">
        <v>89</v>
      </c>
      <c r="AW170" s="12" t="s">
        <v>36</v>
      </c>
      <c r="AX170" s="12" t="s">
        <v>80</v>
      </c>
      <c r="AY170" s="155" t="s">
        <v>134</v>
      </c>
    </row>
    <row r="171" spans="2:65" s="13" customFormat="1" ht="10.199999999999999">
      <c r="B171" s="161"/>
      <c r="D171" s="139" t="s">
        <v>245</v>
      </c>
      <c r="E171" s="162" t="s">
        <v>1</v>
      </c>
      <c r="F171" s="163" t="s">
        <v>248</v>
      </c>
      <c r="H171" s="164">
        <v>14.5</v>
      </c>
      <c r="I171" s="165"/>
      <c r="L171" s="161"/>
      <c r="M171" s="166"/>
      <c r="T171" s="167"/>
      <c r="AT171" s="162" t="s">
        <v>245</v>
      </c>
      <c r="AU171" s="162" t="s">
        <v>89</v>
      </c>
      <c r="AV171" s="13" t="s">
        <v>133</v>
      </c>
      <c r="AW171" s="13" t="s">
        <v>36</v>
      </c>
      <c r="AX171" s="13" t="s">
        <v>87</v>
      </c>
      <c r="AY171" s="162" t="s">
        <v>134</v>
      </c>
    </row>
    <row r="172" spans="2:65" s="1" customFormat="1" ht="24.15" customHeight="1">
      <c r="B172" s="32"/>
      <c r="C172" s="126" t="s">
        <v>205</v>
      </c>
      <c r="D172" s="126" t="s">
        <v>135</v>
      </c>
      <c r="E172" s="127" t="s">
        <v>307</v>
      </c>
      <c r="F172" s="128" t="s">
        <v>308</v>
      </c>
      <c r="G172" s="129" t="s">
        <v>243</v>
      </c>
      <c r="H172" s="130">
        <v>60</v>
      </c>
      <c r="I172" s="131"/>
      <c r="J172" s="132">
        <f>ROUND(I172*H172,2)</f>
        <v>0</v>
      </c>
      <c r="K172" s="128" t="s">
        <v>139</v>
      </c>
      <c r="L172" s="32"/>
      <c r="M172" s="133" t="s">
        <v>1</v>
      </c>
      <c r="N172" s="134" t="s">
        <v>45</v>
      </c>
      <c r="P172" s="135">
        <f>O172*H172</f>
        <v>0</v>
      </c>
      <c r="Q172" s="135">
        <v>0</v>
      </c>
      <c r="R172" s="135">
        <f>Q172*H172</f>
        <v>0</v>
      </c>
      <c r="S172" s="135">
        <v>0</v>
      </c>
      <c r="T172" s="136">
        <f>S172*H172</f>
        <v>0</v>
      </c>
      <c r="AR172" s="137" t="s">
        <v>133</v>
      </c>
      <c r="AT172" s="137" t="s">
        <v>135</v>
      </c>
      <c r="AU172" s="137" t="s">
        <v>89</v>
      </c>
      <c r="AY172" s="17" t="s">
        <v>134</v>
      </c>
      <c r="BE172" s="138">
        <f>IF(N172="základní",J172,0)</f>
        <v>0</v>
      </c>
      <c r="BF172" s="138">
        <f>IF(N172="snížená",J172,0)</f>
        <v>0</v>
      </c>
      <c r="BG172" s="138">
        <f>IF(N172="zákl. přenesená",J172,0)</f>
        <v>0</v>
      </c>
      <c r="BH172" s="138">
        <f>IF(N172="sníž. přenesená",J172,0)</f>
        <v>0</v>
      </c>
      <c r="BI172" s="138">
        <f>IF(N172="nulová",J172,0)</f>
        <v>0</v>
      </c>
      <c r="BJ172" s="17" t="s">
        <v>87</v>
      </c>
      <c r="BK172" s="138">
        <f>ROUND(I172*H172,2)</f>
        <v>0</v>
      </c>
      <c r="BL172" s="17" t="s">
        <v>133</v>
      </c>
      <c r="BM172" s="137" t="s">
        <v>309</v>
      </c>
    </row>
    <row r="173" spans="2:65" s="12" customFormat="1" ht="10.199999999999999">
      <c r="B173" s="154"/>
      <c r="D173" s="139" t="s">
        <v>245</v>
      </c>
      <c r="E173" s="155" t="s">
        <v>1</v>
      </c>
      <c r="F173" s="156" t="s">
        <v>310</v>
      </c>
      <c r="H173" s="157">
        <v>60</v>
      </c>
      <c r="I173" s="158"/>
      <c r="L173" s="154"/>
      <c r="M173" s="159"/>
      <c r="T173" s="160"/>
      <c r="AT173" s="155" t="s">
        <v>245</v>
      </c>
      <c r="AU173" s="155" t="s">
        <v>89</v>
      </c>
      <c r="AV173" s="12" t="s">
        <v>89</v>
      </c>
      <c r="AW173" s="12" t="s">
        <v>36</v>
      </c>
      <c r="AX173" s="12" t="s">
        <v>80</v>
      </c>
      <c r="AY173" s="155" t="s">
        <v>134</v>
      </c>
    </row>
    <row r="174" spans="2:65" s="13" customFormat="1" ht="10.199999999999999">
      <c r="B174" s="161"/>
      <c r="D174" s="139" t="s">
        <v>245</v>
      </c>
      <c r="E174" s="162" t="s">
        <v>1</v>
      </c>
      <c r="F174" s="163" t="s">
        <v>248</v>
      </c>
      <c r="H174" s="164">
        <v>60</v>
      </c>
      <c r="I174" s="165"/>
      <c r="L174" s="161"/>
      <c r="M174" s="166"/>
      <c r="T174" s="167"/>
      <c r="AT174" s="162" t="s">
        <v>245</v>
      </c>
      <c r="AU174" s="162" t="s">
        <v>89</v>
      </c>
      <c r="AV174" s="13" t="s">
        <v>133</v>
      </c>
      <c r="AW174" s="13" t="s">
        <v>36</v>
      </c>
      <c r="AX174" s="13" t="s">
        <v>87</v>
      </c>
      <c r="AY174" s="162" t="s">
        <v>134</v>
      </c>
    </row>
    <row r="175" spans="2:65" s="1" customFormat="1" ht="24.15" customHeight="1">
      <c r="B175" s="32"/>
      <c r="C175" s="126" t="s">
        <v>210</v>
      </c>
      <c r="D175" s="126" t="s">
        <v>135</v>
      </c>
      <c r="E175" s="127" t="s">
        <v>311</v>
      </c>
      <c r="F175" s="128" t="s">
        <v>312</v>
      </c>
      <c r="G175" s="129" t="s">
        <v>243</v>
      </c>
      <c r="H175" s="130">
        <v>60</v>
      </c>
      <c r="I175" s="131"/>
      <c r="J175" s="132">
        <f>ROUND(I175*H175,2)</f>
        <v>0</v>
      </c>
      <c r="K175" s="128" t="s">
        <v>139</v>
      </c>
      <c r="L175" s="32"/>
      <c r="M175" s="133" t="s">
        <v>1</v>
      </c>
      <c r="N175" s="134" t="s">
        <v>45</v>
      </c>
      <c r="P175" s="135">
        <f>O175*H175</f>
        <v>0</v>
      </c>
      <c r="Q175" s="135">
        <v>0</v>
      </c>
      <c r="R175" s="135">
        <f>Q175*H175</f>
        <v>0</v>
      </c>
      <c r="S175" s="135">
        <v>0</v>
      </c>
      <c r="T175" s="136">
        <f>S175*H175</f>
        <v>0</v>
      </c>
      <c r="AR175" s="137" t="s">
        <v>133</v>
      </c>
      <c r="AT175" s="137" t="s">
        <v>135</v>
      </c>
      <c r="AU175" s="137" t="s">
        <v>89</v>
      </c>
      <c r="AY175" s="17" t="s">
        <v>134</v>
      </c>
      <c r="BE175" s="138">
        <f>IF(N175="základní",J175,0)</f>
        <v>0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7" t="s">
        <v>87</v>
      </c>
      <c r="BK175" s="138">
        <f>ROUND(I175*H175,2)</f>
        <v>0</v>
      </c>
      <c r="BL175" s="17" t="s">
        <v>133</v>
      </c>
      <c r="BM175" s="137" t="s">
        <v>313</v>
      </c>
    </row>
    <row r="176" spans="2:65" s="12" customFormat="1" ht="10.199999999999999">
      <c r="B176" s="154"/>
      <c r="D176" s="139" t="s">
        <v>245</v>
      </c>
      <c r="E176" s="155" t="s">
        <v>1</v>
      </c>
      <c r="F176" s="156" t="s">
        <v>314</v>
      </c>
      <c r="H176" s="157">
        <v>60</v>
      </c>
      <c r="I176" s="158"/>
      <c r="L176" s="154"/>
      <c r="M176" s="159"/>
      <c r="T176" s="160"/>
      <c r="AT176" s="155" t="s">
        <v>245</v>
      </c>
      <c r="AU176" s="155" t="s">
        <v>89</v>
      </c>
      <c r="AV176" s="12" t="s">
        <v>89</v>
      </c>
      <c r="AW176" s="12" t="s">
        <v>36</v>
      </c>
      <c r="AX176" s="12" t="s">
        <v>80</v>
      </c>
      <c r="AY176" s="155" t="s">
        <v>134</v>
      </c>
    </row>
    <row r="177" spans="2:65" s="13" customFormat="1" ht="10.199999999999999">
      <c r="B177" s="161"/>
      <c r="D177" s="139" t="s">
        <v>245</v>
      </c>
      <c r="E177" s="162" t="s">
        <v>1</v>
      </c>
      <c r="F177" s="163" t="s">
        <v>248</v>
      </c>
      <c r="H177" s="164">
        <v>60</v>
      </c>
      <c r="I177" s="165"/>
      <c r="L177" s="161"/>
      <c r="M177" s="166"/>
      <c r="T177" s="167"/>
      <c r="AT177" s="162" t="s">
        <v>245</v>
      </c>
      <c r="AU177" s="162" t="s">
        <v>89</v>
      </c>
      <c r="AV177" s="13" t="s">
        <v>133</v>
      </c>
      <c r="AW177" s="13" t="s">
        <v>36</v>
      </c>
      <c r="AX177" s="13" t="s">
        <v>87</v>
      </c>
      <c r="AY177" s="162" t="s">
        <v>134</v>
      </c>
    </row>
    <row r="178" spans="2:65" s="1" customFormat="1" ht="16.5" customHeight="1">
      <c r="B178" s="32"/>
      <c r="C178" s="174" t="s">
        <v>215</v>
      </c>
      <c r="D178" s="174" t="s">
        <v>315</v>
      </c>
      <c r="E178" s="175" t="s">
        <v>316</v>
      </c>
      <c r="F178" s="176" t="s">
        <v>317</v>
      </c>
      <c r="G178" s="177" t="s">
        <v>318</v>
      </c>
      <c r="H178" s="178">
        <v>2.1</v>
      </c>
      <c r="I178" s="179"/>
      <c r="J178" s="180">
        <f>ROUND(I178*H178,2)</f>
        <v>0</v>
      </c>
      <c r="K178" s="176" t="s">
        <v>139</v>
      </c>
      <c r="L178" s="181"/>
      <c r="M178" s="182" t="s">
        <v>1</v>
      </c>
      <c r="N178" s="183" t="s">
        <v>45</v>
      </c>
      <c r="P178" s="135">
        <f>O178*H178</f>
        <v>0</v>
      </c>
      <c r="Q178" s="135">
        <v>1E-3</v>
      </c>
      <c r="R178" s="135">
        <f>Q178*H178</f>
        <v>2.1000000000000003E-3</v>
      </c>
      <c r="S178" s="135">
        <v>0</v>
      </c>
      <c r="T178" s="136">
        <f>S178*H178</f>
        <v>0</v>
      </c>
      <c r="AR178" s="137" t="s">
        <v>172</v>
      </c>
      <c r="AT178" s="137" t="s">
        <v>315</v>
      </c>
      <c r="AU178" s="137" t="s">
        <v>89</v>
      </c>
      <c r="AY178" s="17" t="s">
        <v>134</v>
      </c>
      <c r="BE178" s="138">
        <f>IF(N178="základní",J178,0)</f>
        <v>0</v>
      </c>
      <c r="BF178" s="138">
        <f>IF(N178="snížená",J178,0)</f>
        <v>0</v>
      </c>
      <c r="BG178" s="138">
        <f>IF(N178="zákl. přenesená",J178,0)</f>
        <v>0</v>
      </c>
      <c r="BH178" s="138">
        <f>IF(N178="sníž. přenesená",J178,0)</f>
        <v>0</v>
      </c>
      <c r="BI178" s="138">
        <f>IF(N178="nulová",J178,0)</f>
        <v>0</v>
      </c>
      <c r="BJ178" s="17" t="s">
        <v>87</v>
      </c>
      <c r="BK178" s="138">
        <f>ROUND(I178*H178,2)</f>
        <v>0</v>
      </c>
      <c r="BL178" s="17" t="s">
        <v>133</v>
      </c>
      <c r="BM178" s="137" t="s">
        <v>319</v>
      </c>
    </row>
    <row r="179" spans="2:65" s="12" customFormat="1" ht="10.199999999999999">
      <c r="B179" s="154"/>
      <c r="D179" s="139" t="s">
        <v>245</v>
      </c>
      <c r="E179" s="155" t="s">
        <v>1</v>
      </c>
      <c r="F179" s="156" t="s">
        <v>320</v>
      </c>
      <c r="H179" s="157">
        <v>2.1</v>
      </c>
      <c r="I179" s="158"/>
      <c r="L179" s="154"/>
      <c r="M179" s="159"/>
      <c r="T179" s="160"/>
      <c r="AT179" s="155" t="s">
        <v>245</v>
      </c>
      <c r="AU179" s="155" t="s">
        <v>89</v>
      </c>
      <c r="AV179" s="12" t="s">
        <v>89</v>
      </c>
      <c r="AW179" s="12" t="s">
        <v>36</v>
      </c>
      <c r="AX179" s="12" t="s">
        <v>80</v>
      </c>
      <c r="AY179" s="155" t="s">
        <v>134</v>
      </c>
    </row>
    <row r="180" spans="2:65" s="13" customFormat="1" ht="10.199999999999999">
      <c r="B180" s="161"/>
      <c r="D180" s="139" t="s">
        <v>245</v>
      </c>
      <c r="E180" s="162" t="s">
        <v>1</v>
      </c>
      <c r="F180" s="163" t="s">
        <v>248</v>
      </c>
      <c r="H180" s="164">
        <v>2.1</v>
      </c>
      <c r="I180" s="165"/>
      <c r="L180" s="161"/>
      <c r="M180" s="166"/>
      <c r="T180" s="167"/>
      <c r="AT180" s="162" t="s">
        <v>245</v>
      </c>
      <c r="AU180" s="162" t="s">
        <v>89</v>
      </c>
      <c r="AV180" s="13" t="s">
        <v>133</v>
      </c>
      <c r="AW180" s="13" t="s">
        <v>36</v>
      </c>
      <c r="AX180" s="13" t="s">
        <v>87</v>
      </c>
      <c r="AY180" s="162" t="s">
        <v>134</v>
      </c>
    </row>
    <row r="181" spans="2:65" s="1" customFormat="1" ht="24.15" customHeight="1">
      <c r="B181" s="32"/>
      <c r="C181" s="126" t="s">
        <v>219</v>
      </c>
      <c r="D181" s="126" t="s">
        <v>135</v>
      </c>
      <c r="E181" s="127" t="s">
        <v>321</v>
      </c>
      <c r="F181" s="128" t="s">
        <v>322</v>
      </c>
      <c r="G181" s="129" t="s">
        <v>243</v>
      </c>
      <c r="H181" s="130">
        <v>200</v>
      </c>
      <c r="I181" s="131"/>
      <c r="J181" s="132">
        <f>ROUND(I181*H181,2)</f>
        <v>0</v>
      </c>
      <c r="K181" s="128" t="s">
        <v>139</v>
      </c>
      <c r="L181" s="32"/>
      <c r="M181" s="133" t="s">
        <v>1</v>
      </c>
      <c r="N181" s="134" t="s">
        <v>45</v>
      </c>
      <c r="P181" s="135">
        <f>O181*H181</f>
        <v>0</v>
      </c>
      <c r="Q181" s="135">
        <v>0</v>
      </c>
      <c r="R181" s="135">
        <f>Q181*H181</f>
        <v>0</v>
      </c>
      <c r="S181" s="135">
        <v>0</v>
      </c>
      <c r="T181" s="136">
        <f>S181*H181</f>
        <v>0</v>
      </c>
      <c r="AR181" s="137" t="s">
        <v>133</v>
      </c>
      <c r="AT181" s="137" t="s">
        <v>135</v>
      </c>
      <c r="AU181" s="137" t="s">
        <v>89</v>
      </c>
      <c r="AY181" s="17" t="s">
        <v>134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7" t="s">
        <v>87</v>
      </c>
      <c r="BK181" s="138">
        <f>ROUND(I181*H181,2)</f>
        <v>0</v>
      </c>
      <c r="BL181" s="17" t="s">
        <v>133</v>
      </c>
      <c r="BM181" s="137" t="s">
        <v>323</v>
      </c>
    </row>
    <row r="182" spans="2:65" s="12" customFormat="1" ht="20.399999999999999">
      <c r="B182" s="154"/>
      <c r="D182" s="139" t="s">
        <v>245</v>
      </c>
      <c r="E182" s="155" t="s">
        <v>1</v>
      </c>
      <c r="F182" s="156" t="s">
        <v>324</v>
      </c>
      <c r="H182" s="157">
        <v>14</v>
      </c>
      <c r="I182" s="158"/>
      <c r="L182" s="154"/>
      <c r="M182" s="159"/>
      <c r="T182" s="160"/>
      <c r="AT182" s="155" t="s">
        <v>245</v>
      </c>
      <c r="AU182" s="155" t="s">
        <v>89</v>
      </c>
      <c r="AV182" s="12" t="s">
        <v>89</v>
      </c>
      <c r="AW182" s="12" t="s">
        <v>36</v>
      </c>
      <c r="AX182" s="12" t="s">
        <v>80</v>
      </c>
      <c r="AY182" s="155" t="s">
        <v>134</v>
      </c>
    </row>
    <row r="183" spans="2:65" s="12" customFormat="1" ht="20.399999999999999">
      <c r="B183" s="154"/>
      <c r="D183" s="139" t="s">
        <v>245</v>
      </c>
      <c r="E183" s="155" t="s">
        <v>1</v>
      </c>
      <c r="F183" s="156" t="s">
        <v>325</v>
      </c>
      <c r="H183" s="157">
        <v>89</v>
      </c>
      <c r="I183" s="158"/>
      <c r="L183" s="154"/>
      <c r="M183" s="159"/>
      <c r="T183" s="160"/>
      <c r="AT183" s="155" t="s">
        <v>245</v>
      </c>
      <c r="AU183" s="155" t="s">
        <v>89</v>
      </c>
      <c r="AV183" s="12" t="s">
        <v>89</v>
      </c>
      <c r="AW183" s="12" t="s">
        <v>36</v>
      </c>
      <c r="AX183" s="12" t="s">
        <v>80</v>
      </c>
      <c r="AY183" s="155" t="s">
        <v>134</v>
      </c>
    </row>
    <row r="184" spans="2:65" s="12" customFormat="1" ht="10.199999999999999">
      <c r="B184" s="154"/>
      <c r="D184" s="139" t="s">
        <v>245</v>
      </c>
      <c r="E184" s="155" t="s">
        <v>1</v>
      </c>
      <c r="F184" s="156" t="s">
        <v>326</v>
      </c>
      <c r="H184" s="157">
        <v>97</v>
      </c>
      <c r="I184" s="158"/>
      <c r="L184" s="154"/>
      <c r="M184" s="159"/>
      <c r="T184" s="160"/>
      <c r="AT184" s="155" t="s">
        <v>245</v>
      </c>
      <c r="AU184" s="155" t="s">
        <v>89</v>
      </c>
      <c r="AV184" s="12" t="s">
        <v>89</v>
      </c>
      <c r="AW184" s="12" t="s">
        <v>36</v>
      </c>
      <c r="AX184" s="12" t="s">
        <v>80</v>
      </c>
      <c r="AY184" s="155" t="s">
        <v>134</v>
      </c>
    </row>
    <row r="185" spans="2:65" s="13" customFormat="1" ht="10.199999999999999">
      <c r="B185" s="161"/>
      <c r="D185" s="139" t="s">
        <v>245</v>
      </c>
      <c r="E185" s="162" t="s">
        <v>1</v>
      </c>
      <c r="F185" s="163" t="s">
        <v>248</v>
      </c>
      <c r="H185" s="164">
        <v>200</v>
      </c>
      <c r="I185" s="165"/>
      <c r="L185" s="161"/>
      <c r="M185" s="166"/>
      <c r="T185" s="167"/>
      <c r="AT185" s="162" t="s">
        <v>245</v>
      </c>
      <c r="AU185" s="162" t="s">
        <v>89</v>
      </c>
      <c r="AV185" s="13" t="s">
        <v>133</v>
      </c>
      <c r="AW185" s="13" t="s">
        <v>36</v>
      </c>
      <c r="AX185" s="13" t="s">
        <v>87</v>
      </c>
      <c r="AY185" s="162" t="s">
        <v>134</v>
      </c>
    </row>
    <row r="186" spans="2:65" s="1" customFormat="1" ht="21.75" customHeight="1">
      <c r="B186" s="32"/>
      <c r="C186" s="126" t="s">
        <v>226</v>
      </c>
      <c r="D186" s="126" t="s">
        <v>135</v>
      </c>
      <c r="E186" s="127" t="s">
        <v>327</v>
      </c>
      <c r="F186" s="128" t="s">
        <v>328</v>
      </c>
      <c r="G186" s="129" t="s">
        <v>243</v>
      </c>
      <c r="H186" s="130">
        <v>60</v>
      </c>
      <c r="I186" s="131"/>
      <c r="J186" s="132">
        <f>ROUND(I186*H186,2)</f>
        <v>0</v>
      </c>
      <c r="K186" s="128" t="s">
        <v>139</v>
      </c>
      <c r="L186" s="32"/>
      <c r="M186" s="133" t="s">
        <v>1</v>
      </c>
      <c r="N186" s="134" t="s">
        <v>45</v>
      </c>
      <c r="P186" s="135">
        <f>O186*H186</f>
        <v>0</v>
      </c>
      <c r="Q186" s="135">
        <v>0</v>
      </c>
      <c r="R186" s="135">
        <f>Q186*H186</f>
        <v>0</v>
      </c>
      <c r="S186" s="135">
        <v>0</v>
      </c>
      <c r="T186" s="136">
        <f>S186*H186</f>
        <v>0</v>
      </c>
      <c r="AR186" s="137" t="s">
        <v>133</v>
      </c>
      <c r="AT186" s="137" t="s">
        <v>135</v>
      </c>
      <c r="AU186" s="137" t="s">
        <v>89</v>
      </c>
      <c r="AY186" s="17" t="s">
        <v>134</v>
      </c>
      <c r="BE186" s="138">
        <f>IF(N186="základní",J186,0)</f>
        <v>0</v>
      </c>
      <c r="BF186" s="138">
        <f>IF(N186="snížená",J186,0)</f>
        <v>0</v>
      </c>
      <c r="BG186" s="138">
        <f>IF(N186="zákl. přenesená",J186,0)</f>
        <v>0</v>
      </c>
      <c r="BH186" s="138">
        <f>IF(N186="sníž. přenesená",J186,0)</f>
        <v>0</v>
      </c>
      <c r="BI186" s="138">
        <f>IF(N186="nulová",J186,0)</f>
        <v>0</v>
      </c>
      <c r="BJ186" s="17" t="s">
        <v>87</v>
      </c>
      <c r="BK186" s="138">
        <f>ROUND(I186*H186,2)</f>
        <v>0</v>
      </c>
      <c r="BL186" s="17" t="s">
        <v>133</v>
      </c>
      <c r="BM186" s="137" t="s">
        <v>329</v>
      </c>
    </row>
    <row r="187" spans="2:65" s="12" customFormat="1" ht="10.199999999999999">
      <c r="B187" s="154"/>
      <c r="D187" s="139" t="s">
        <v>245</v>
      </c>
      <c r="E187" s="155" t="s">
        <v>1</v>
      </c>
      <c r="F187" s="156" t="s">
        <v>330</v>
      </c>
      <c r="H187" s="157">
        <v>60</v>
      </c>
      <c r="I187" s="158"/>
      <c r="L187" s="154"/>
      <c r="M187" s="159"/>
      <c r="T187" s="160"/>
      <c r="AT187" s="155" t="s">
        <v>245</v>
      </c>
      <c r="AU187" s="155" t="s">
        <v>89</v>
      </c>
      <c r="AV187" s="12" t="s">
        <v>89</v>
      </c>
      <c r="AW187" s="12" t="s">
        <v>36</v>
      </c>
      <c r="AX187" s="12" t="s">
        <v>80</v>
      </c>
      <c r="AY187" s="155" t="s">
        <v>134</v>
      </c>
    </row>
    <row r="188" spans="2:65" s="13" customFormat="1" ht="10.199999999999999">
      <c r="B188" s="161"/>
      <c r="D188" s="139" t="s">
        <v>245</v>
      </c>
      <c r="E188" s="162" t="s">
        <v>1</v>
      </c>
      <c r="F188" s="163" t="s">
        <v>248</v>
      </c>
      <c r="H188" s="164">
        <v>60</v>
      </c>
      <c r="I188" s="165"/>
      <c r="L188" s="161"/>
      <c r="M188" s="166"/>
      <c r="T188" s="167"/>
      <c r="AT188" s="162" t="s">
        <v>245</v>
      </c>
      <c r="AU188" s="162" t="s">
        <v>89</v>
      </c>
      <c r="AV188" s="13" t="s">
        <v>133</v>
      </c>
      <c r="AW188" s="13" t="s">
        <v>36</v>
      </c>
      <c r="AX188" s="13" t="s">
        <v>87</v>
      </c>
      <c r="AY188" s="162" t="s">
        <v>134</v>
      </c>
    </row>
    <row r="189" spans="2:65" s="1" customFormat="1" ht="21.75" customHeight="1">
      <c r="B189" s="32"/>
      <c r="C189" s="126" t="s">
        <v>331</v>
      </c>
      <c r="D189" s="126" t="s">
        <v>135</v>
      </c>
      <c r="E189" s="127" t="s">
        <v>332</v>
      </c>
      <c r="F189" s="128" t="s">
        <v>333</v>
      </c>
      <c r="G189" s="129" t="s">
        <v>243</v>
      </c>
      <c r="H189" s="130">
        <v>60</v>
      </c>
      <c r="I189" s="131"/>
      <c r="J189" s="132">
        <f>ROUND(I189*H189,2)</f>
        <v>0</v>
      </c>
      <c r="K189" s="128" t="s">
        <v>139</v>
      </c>
      <c r="L189" s="32"/>
      <c r="M189" s="133" t="s">
        <v>1</v>
      </c>
      <c r="N189" s="134" t="s">
        <v>45</v>
      </c>
      <c r="P189" s="135">
        <f>O189*H189</f>
        <v>0</v>
      </c>
      <c r="Q189" s="135">
        <v>0</v>
      </c>
      <c r="R189" s="135">
        <f>Q189*H189</f>
        <v>0</v>
      </c>
      <c r="S189" s="135">
        <v>0</v>
      </c>
      <c r="T189" s="136">
        <f>S189*H189</f>
        <v>0</v>
      </c>
      <c r="AR189" s="137" t="s">
        <v>133</v>
      </c>
      <c r="AT189" s="137" t="s">
        <v>135</v>
      </c>
      <c r="AU189" s="137" t="s">
        <v>89</v>
      </c>
      <c r="AY189" s="17" t="s">
        <v>134</v>
      </c>
      <c r="BE189" s="138">
        <f>IF(N189="základní",J189,0)</f>
        <v>0</v>
      </c>
      <c r="BF189" s="138">
        <f>IF(N189="snížená",J189,0)</f>
        <v>0</v>
      </c>
      <c r="BG189" s="138">
        <f>IF(N189="zákl. přenesená",J189,0)</f>
        <v>0</v>
      </c>
      <c r="BH189" s="138">
        <f>IF(N189="sníž. přenesená",J189,0)</f>
        <v>0</v>
      </c>
      <c r="BI189" s="138">
        <f>IF(N189="nulová",J189,0)</f>
        <v>0</v>
      </c>
      <c r="BJ189" s="17" t="s">
        <v>87</v>
      </c>
      <c r="BK189" s="138">
        <f>ROUND(I189*H189,2)</f>
        <v>0</v>
      </c>
      <c r="BL189" s="17" t="s">
        <v>133</v>
      </c>
      <c r="BM189" s="137" t="s">
        <v>334</v>
      </c>
    </row>
    <row r="190" spans="2:65" s="12" customFormat="1" ht="10.199999999999999">
      <c r="B190" s="154"/>
      <c r="D190" s="139" t="s">
        <v>245</v>
      </c>
      <c r="E190" s="155" t="s">
        <v>1</v>
      </c>
      <c r="F190" s="156" t="s">
        <v>330</v>
      </c>
      <c r="H190" s="157">
        <v>60</v>
      </c>
      <c r="I190" s="158"/>
      <c r="L190" s="154"/>
      <c r="M190" s="159"/>
      <c r="T190" s="160"/>
      <c r="AT190" s="155" t="s">
        <v>245</v>
      </c>
      <c r="AU190" s="155" t="s">
        <v>89</v>
      </c>
      <c r="AV190" s="12" t="s">
        <v>89</v>
      </c>
      <c r="AW190" s="12" t="s">
        <v>36</v>
      </c>
      <c r="AX190" s="12" t="s">
        <v>80</v>
      </c>
      <c r="AY190" s="155" t="s">
        <v>134</v>
      </c>
    </row>
    <row r="191" spans="2:65" s="13" customFormat="1" ht="10.199999999999999">
      <c r="B191" s="161"/>
      <c r="D191" s="139" t="s">
        <v>245</v>
      </c>
      <c r="E191" s="162" t="s">
        <v>1</v>
      </c>
      <c r="F191" s="163" t="s">
        <v>248</v>
      </c>
      <c r="H191" s="164">
        <v>60</v>
      </c>
      <c r="I191" s="165"/>
      <c r="L191" s="161"/>
      <c r="M191" s="166"/>
      <c r="T191" s="167"/>
      <c r="AT191" s="162" t="s">
        <v>245</v>
      </c>
      <c r="AU191" s="162" t="s">
        <v>89</v>
      </c>
      <c r="AV191" s="13" t="s">
        <v>133</v>
      </c>
      <c r="AW191" s="13" t="s">
        <v>36</v>
      </c>
      <c r="AX191" s="13" t="s">
        <v>87</v>
      </c>
      <c r="AY191" s="162" t="s">
        <v>134</v>
      </c>
    </row>
    <row r="192" spans="2:65" s="1" customFormat="1" ht="16.5" customHeight="1">
      <c r="B192" s="32"/>
      <c r="C192" s="126" t="s">
        <v>7</v>
      </c>
      <c r="D192" s="126" t="s">
        <v>135</v>
      </c>
      <c r="E192" s="127" t="s">
        <v>335</v>
      </c>
      <c r="F192" s="128" t="s">
        <v>336</v>
      </c>
      <c r="G192" s="129" t="s">
        <v>243</v>
      </c>
      <c r="H192" s="130">
        <v>60</v>
      </c>
      <c r="I192" s="131"/>
      <c r="J192" s="132">
        <f>ROUND(I192*H192,2)</f>
        <v>0</v>
      </c>
      <c r="K192" s="128" t="s">
        <v>139</v>
      </c>
      <c r="L192" s="32"/>
      <c r="M192" s="133" t="s">
        <v>1</v>
      </c>
      <c r="N192" s="134" t="s">
        <v>45</v>
      </c>
      <c r="P192" s="135">
        <f>O192*H192</f>
        <v>0</v>
      </c>
      <c r="Q192" s="135">
        <v>0</v>
      </c>
      <c r="R192" s="135">
        <f>Q192*H192</f>
        <v>0</v>
      </c>
      <c r="S192" s="135">
        <v>0</v>
      </c>
      <c r="T192" s="136">
        <f>S192*H192</f>
        <v>0</v>
      </c>
      <c r="AR192" s="137" t="s">
        <v>133</v>
      </c>
      <c r="AT192" s="137" t="s">
        <v>135</v>
      </c>
      <c r="AU192" s="137" t="s">
        <v>89</v>
      </c>
      <c r="AY192" s="17" t="s">
        <v>134</v>
      </c>
      <c r="BE192" s="138">
        <f>IF(N192="základní",J192,0)</f>
        <v>0</v>
      </c>
      <c r="BF192" s="138">
        <f>IF(N192="snížená",J192,0)</f>
        <v>0</v>
      </c>
      <c r="BG192" s="138">
        <f>IF(N192="zákl. přenesená",J192,0)</f>
        <v>0</v>
      </c>
      <c r="BH192" s="138">
        <f>IF(N192="sníž. přenesená",J192,0)</f>
        <v>0</v>
      </c>
      <c r="BI192" s="138">
        <f>IF(N192="nulová",J192,0)</f>
        <v>0</v>
      </c>
      <c r="BJ192" s="17" t="s">
        <v>87</v>
      </c>
      <c r="BK192" s="138">
        <f>ROUND(I192*H192,2)</f>
        <v>0</v>
      </c>
      <c r="BL192" s="17" t="s">
        <v>133</v>
      </c>
      <c r="BM192" s="137" t="s">
        <v>337</v>
      </c>
    </row>
    <row r="193" spans="2:65" s="12" customFormat="1" ht="10.199999999999999">
      <c r="B193" s="154"/>
      <c r="D193" s="139" t="s">
        <v>245</v>
      </c>
      <c r="E193" s="155" t="s">
        <v>1</v>
      </c>
      <c r="F193" s="156" t="s">
        <v>330</v>
      </c>
      <c r="H193" s="157">
        <v>60</v>
      </c>
      <c r="I193" s="158"/>
      <c r="L193" s="154"/>
      <c r="M193" s="159"/>
      <c r="T193" s="160"/>
      <c r="AT193" s="155" t="s">
        <v>245</v>
      </c>
      <c r="AU193" s="155" t="s">
        <v>89</v>
      </c>
      <c r="AV193" s="12" t="s">
        <v>89</v>
      </c>
      <c r="AW193" s="12" t="s">
        <v>36</v>
      </c>
      <c r="AX193" s="12" t="s">
        <v>80</v>
      </c>
      <c r="AY193" s="155" t="s">
        <v>134</v>
      </c>
    </row>
    <row r="194" spans="2:65" s="13" customFormat="1" ht="10.199999999999999">
      <c r="B194" s="161"/>
      <c r="D194" s="139" t="s">
        <v>245</v>
      </c>
      <c r="E194" s="162" t="s">
        <v>1</v>
      </c>
      <c r="F194" s="163" t="s">
        <v>248</v>
      </c>
      <c r="H194" s="164">
        <v>60</v>
      </c>
      <c r="I194" s="165"/>
      <c r="L194" s="161"/>
      <c r="M194" s="166"/>
      <c r="T194" s="167"/>
      <c r="AT194" s="162" t="s">
        <v>245</v>
      </c>
      <c r="AU194" s="162" t="s">
        <v>89</v>
      </c>
      <c r="AV194" s="13" t="s">
        <v>133</v>
      </c>
      <c r="AW194" s="13" t="s">
        <v>36</v>
      </c>
      <c r="AX194" s="13" t="s">
        <v>87</v>
      </c>
      <c r="AY194" s="162" t="s">
        <v>134</v>
      </c>
    </row>
    <row r="195" spans="2:65" s="10" customFormat="1" ht="22.8" customHeight="1">
      <c r="B195" s="116"/>
      <c r="D195" s="117" t="s">
        <v>79</v>
      </c>
      <c r="E195" s="152" t="s">
        <v>157</v>
      </c>
      <c r="F195" s="152" t="s">
        <v>338</v>
      </c>
      <c r="I195" s="119"/>
      <c r="J195" s="153">
        <f>BK195</f>
        <v>0</v>
      </c>
      <c r="L195" s="116"/>
      <c r="M195" s="121"/>
      <c r="P195" s="122">
        <f>SUM(P196:P249)</f>
        <v>0</v>
      </c>
      <c r="R195" s="122">
        <f>SUM(R196:R249)</f>
        <v>32.191609999999997</v>
      </c>
      <c r="T195" s="123">
        <f>SUM(T196:T249)</f>
        <v>0</v>
      </c>
      <c r="AR195" s="117" t="s">
        <v>87</v>
      </c>
      <c r="AT195" s="124" t="s">
        <v>79</v>
      </c>
      <c r="AU195" s="124" t="s">
        <v>87</v>
      </c>
      <c r="AY195" s="117" t="s">
        <v>134</v>
      </c>
      <c r="BK195" s="125">
        <f>SUM(BK196:BK249)</f>
        <v>0</v>
      </c>
    </row>
    <row r="196" spans="2:65" s="1" customFormat="1" ht="21.75" customHeight="1">
      <c r="B196" s="32"/>
      <c r="C196" s="126" t="s">
        <v>339</v>
      </c>
      <c r="D196" s="126" t="s">
        <v>135</v>
      </c>
      <c r="E196" s="127" t="s">
        <v>340</v>
      </c>
      <c r="F196" s="128" t="s">
        <v>341</v>
      </c>
      <c r="G196" s="129" t="s">
        <v>243</v>
      </c>
      <c r="H196" s="130">
        <v>89</v>
      </c>
      <c r="I196" s="131"/>
      <c r="J196" s="132">
        <f>ROUND(I196*H196,2)</f>
        <v>0</v>
      </c>
      <c r="K196" s="128" t="s">
        <v>139</v>
      </c>
      <c r="L196" s="32"/>
      <c r="M196" s="133" t="s">
        <v>1</v>
      </c>
      <c r="N196" s="134" t="s">
        <v>45</v>
      </c>
      <c r="P196" s="135">
        <f>O196*H196</f>
        <v>0</v>
      </c>
      <c r="Q196" s="135">
        <v>0</v>
      </c>
      <c r="R196" s="135">
        <f>Q196*H196</f>
        <v>0</v>
      </c>
      <c r="S196" s="135">
        <v>0</v>
      </c>
      <c r="T196" s="136">
        <f>S196*H196</f>
        <v>0</v>
      </c>
      <c r="AR196" s="137" t="s">
        <v>133</v>
      </c>
      <c r="AT196" s="137" t="s">
        <v>135</v>
      </c>
      <c r="AU196" s="137" t="s">
        <v>89</v>
      </c>
      <c r="AY196" s="17" t="s">
        <v>134</v>
      </c>
      <c r="BE196" s="138">
        <f>IF(N196="základní",J196,0)</f>
        <v>0</v>
      </c>
      <c r="BF196" s="138">
        <f>IF(N196="snížená",J196,0)</f>
        <v>0</v>
      </c>
      <c r="BG196" s="138">
        <f>IF(N196="zákl. přenesená",J196,0)</f>
        <v>0</v>
      </c>
      <c r="BH196" s="138">
        <f>IF(N196="sníž. přenesená",J196,0)</f>
        <v>0</v>
      </c>
      <c r="BI196" s="138">
        <f>IF(N196="nulová",J196,0)</f>
        <v>0</v>
      </c>
      <c r="BJ196" s="17" t="s">
        <v>87</v>
      </c>
      <c r="BK196" s="138">
        <f>ROUND(I196*H196,2)</f>
        <v>0</v>
      </c>
      <c r="BL196" s="17" t="s">
        <v>133</v>
      </c>
      <c r="BM196" s="137" t="s">
        <v>342</v>
      </c>
    </row>
    <row r="197" spans="2:65" s="12" customFormat="1" ht="20.399999999999999">
      <c r="B197" s="154"/>
      <c r="D197" s="139" t="s">
        <v>245</v>
      </c>
      <c r="E197" s="155" t="s">
        <v>1</v>
      </c>
      <c r="F197" s="156" t="s">
        <v>343</v>
      </c>
      <c r="H197" s="157">
        <v>89</v>
      </c>
      <c r="I197" s="158"/>
      <c r="L197" s="154"/>
      <c r="M197" s="159"/>
      <c r="T197" s="160"/>
      <c r="AT197" s="155" t="s">
        <v>245</v>
      </c>
      <c r="AU197" s="155" t="s">
        <v>89</v>
      </c>
      <c r="AV197" s="12" t="s">
        <v>89</v>
      </c>
      <c r="AW197" s="12" t="s">
        <v>36</v>
      </c>
      <c r="AX197" s="12" t="s">
        <v>80</v>
      </c>
      <c r="AY197" s="155" t="s">
        <v>134</v>
      </c>
    </row>
    <row r="198" spans="2:65" s="13" customFormat="1" ht="10.199999999999999">
      <c r="B198" s="161"/>
      <c r="D198" s="139" t="s">
        <v>245</v>
      </c>
      <c r="E198" s="162" t="s">
        <v>1</v>
      </c>
      <c r="F198" s="163" t="s">
        <v>248</v>
      </c>
      <c r="H198" s="164">
        <v>89</v>
      </c>
      <c r="I198" s="165"/>
      <c r="L198" s="161"/>
      <c r="M198" s="166"/>
      <c r="T198" s="167"/>
      <c r="AT198" s="162" t="s">
        <v>245</v>
      </c>
      <c r="AU198" s="162" t="s">
        <v>89</v>
      </c>
      <c r="AV198" s="13" t="s">
        <v>133</v>
      </c>
      <c r="AW198" s="13" t="s">
        <v>36</v>
      </c>
      <c r="AX198" s="13" t="s">
        <v>87</v>
      </c>
      <c r="AY198" s="162" t="s">
        <v>134</v>
      </c>
    </row>
    <row r="199" spans="2:65" s="1" customFormat="1" ht="21.75" customHeight="1">
      <c r="B199" s="32"/>
      <c r="C199" s="126" t="s">
        <v>344</v>
      </c>
      <c r="D199" s="126" t="s">
        <v>135</v>
      </c>
      <c r="E199" s="127" t="s">
        <v>345</v>
      </c>
      <c r="F199" s="128" t="s">
        <v>346</v>
      </c>
      <c r="G199" s="129" t="s">
        <v>243</v>
      </c>
      <c r="H199" s="130">
        <v>32</v>
      </c>
      <c r="I199" s="131"/>
      <c r="J199" s="132">
        <f>ROUND(I199*H199,2)</f>
        <v>0</v>
      </c>
      <c r="K199" s="128" t="s">
        <v>139</v>
      </c>
      <c r="L199" s="32"/>
      <c r="M199" s="133" t="s">
        <v>1</v>
      </c>
      <c r="N199" s="134" t="s">
        <v>45</v>
      </c>
      <c r="P199" s="135">
        <f>O199*H199</f>
        <v>0</v>
      </c>
      <c r="Q199" s="135">
        <v>0</v>
      </c>
      <c r="R199" s="135">
        <f>Q199*H199</f>
        <v>0</v>
      </c>
      <c r="S199" s="135">
        <v>0</v>
      </c>
      <c r="T199" s="136">
        <f>S199*H199</f>
        <v>0</v>
      </c>
      <c r="AR199" s="137" t="s">
        <v>133</v>
      </c>
      <c r="AT199" s="137" t="s">
        <v>135</v>
      </c>
      <c r="AU199" s="137" t="s">
        <v>89</v>
      </c>
      <c r="AY199" s="17" t="s">
        <v>134</v>
      </c>
      <c r="BE199" s="138">
        <f>IF(N199="základní",J199,0)</f>
        <v>0</v>
      </c>
      <c r="BF199" s="138">
        <f>IF(N199="snížená",J199,0)</f>
        <v>0</v>
      </c>
      <c r="BG199" s="138">
        <f>IF(N199="zákl. přenesená",J199,0)</f>
        <v>0</v>
      </c>
      <c r="BH199" s="138">
        <f>IF(N199="sníž. přenesená",J199,0)</f>
        <v>0</v>
      </c>
      <c r="BI199" s="138">
        <f>IF(N199="nulová",J199,0)</f>
        <v>0</v>
      </c>
      <c r="BJ199" s="17" t="s">
        <v>87</v>
      </c>
      <c r="BK199" s="138">
        <f>ROUND(I199*H199,2)</f>
        <v>0</v>
      </c>
      <c r="BL199" s="17" t="s">
        <v>133</v>
      </c>
      <c r="BM199" s="137" t="s">
        <v>347</v>
      </c>
    </row>
    <row r="200" spans="2:65" s="14" customFormat="1" ht="10.199999999999999">
      <c r="B200" s="168"/>
      <c r="D200" s="139" t="s">
        <v>245</v>
      </c>
      <c r="E200" s="169" t="s">
        <v>1</v>
      </c>
      <c r="F200" s="170" t="s">
        <v>348</v>
      </c>
      <c r="H200" s="169" t="s">
        <v>1</v>
      </c>
      <c r="I200" s="171"/>
      <c r="L200" s="168"/>
      <c r="M200" s="172"/>
      <c r="T200" s="173"/>
      <c r="AT200" s="169" t="s">
        <v>245</v>
      </c>
      <c r="AU200" s="169" t="s">
        <v>89</v>
      </c>
      <c r="AV200" s="14" t="s">
        <v>87</v>
      </c>
      <c r="AW200" s="14" t="s">
        <v>36</v>
      </c>
      <c r="AX200" s="14" t="s">
        <v>80</v>
      </c>
      <c r="AY200" s="169" t="s">
        <v>134</v>
      </c>
    </row>
    <row r="201" spans="2:65" s="12" customFormat="1" ht="10.199999999999999">
      <c r="B201" s="154"/>
      <c r="D201" s="139" t="s">
        <v>245</v>
      </c>
      <c r="E201" s="155" t="s">
        <v>1</v>
      </c>
      <c r="F201" s="156" t="s">
        <v>349</v>
      </c>
      <c r="H201" s="157">
        <v>32</v>
      </c>
      <c r="I201" s="158"/>
      <c r="L201" s="154"/>
      <c r="M201" s="159"/>
      <c r="T201" s="160"/>
      <c r="AT201" s="155" t="s">
        <v>245</v>
      </c>
      <c r="AU201" s="155" t="s">
        <v>89</v>
      </c>
      <c r="AV201" s="12" t="s">
        <v>89</v>
      </c>
      <c r="AW201" s="12" t="s">
        <v>36</v>
      </c>
      <c r="AX201" s="12" t="s">
        <v>80</v>
      </c>
      <c r="AY201" s="155" t="s">
        <v>134</v>
      </c>
    </row>
    <row r="202" spans="2:65" s="13" customFormat="1" ht="10.199999999999999">
      <c r="B202" s="161"/>
      <c r="D202" s="139" t="s">
        <v>245</v>
      </c>
      <c r="E202" s="162" t="s">
        <v>1</v>
      </c>
      <c r="F202" s="163" t="s">
        <v>248</v>
      </c>
      <c r="H202" s="164">
        <v>32</v>
      </c>
      <c r="I202" s="165"/>
      <c r="L202" s="161"/>
      <c r="M202" s="166"/>
      <c r="T202" s="167"/>
      <c r="AT202" s="162" t="s">
        <v>245</v>
      </c>
      <c r="AU202" s="162" t="s">
        <v>89</v>
      </c>
      <c r="AV202" s="13" t="s">
        <v>133</v>
      </c>
      <c r="AW202" s="13" t="s">
        <v>36</v>
      </c>
      <c r="AX202" s="13" t="s">
        <v>87</v>
      </c>
      <c r="AY202" s="162" t="s">
        <v>134</v>
      </c>
    </row>
    <row r="203" spans="2:65" s="1" customFormat="1" ht="33" customHeight="1">
      <c r="B203" s="32"/>
      <c r="C203" s="126" t="s">
        <v>350</v>
      </c>
      <c r="D203" s="126" t="s">
        <v>135</v>
      </c>
      <c r="E203" s="127" t="s">
        <v>351</v>
      </c>
      <c r="F203" s="128" t="s">
        <v>352</v>
      </c>
      <c r="G203" s="129" t="s">
        <v>243</v>
      </c>
      <c r="H203" s="130">
        <v>28</v>
      </c>
      <c r="I203" s="131"/>
      <c r="J203" s="132">
        <f>ROUND(I203*H203,2)</f>
        <v>0</v>
      </c>
      <c r="K203" s="128" t="s">
        <v>139</v>
      </c>
      <c r="L203" s="32"/>
      <c r="M203" s="133" t="s">
        <v>1</v>
      </c>
      <c r="N203" s="134" t="s">
        <v>45</v>
      </c>
      <c r="P203" s="135">
        <f>O203*H203</f>
        <v>0</v>
      </c>
      <c r="Q203" s="135">
        <v>0</v>
      </c>
      <c r="R203" s="135">
        <f>Q203*H203</f>
        <v>0</v>
      </c>
      <c r="S203" s="135">
        <v>0</v>
      </c>
      <c r="T203" s="136">
        <f>S203*H203</f>
        <v>0</v>
      </c>
      <c r="AR203" s="137" t="s">
        <v>133</v>
      </c>
      <c r="AT203" s="137" t="s">
        <v>135</v>
      </c>
      <c r="AU203" s="137" t="s">
        <v>89</v>
      </c>
      <c r="AY203" s="17" t="s">
        <v>134</v>
      </c>
      <c r="BE203" s="138">
        <f>IF(N203="základní",J203,0)</f>
        <v>0</v>
      </c>
      <c r="BF203" s="138">
        <f>IF(N203="snížená",J203,0)</f>
        <v>0</v>
      </c>
      <c r="BG203" s="138">
        <f>IF(N203="zákl. přenesená",J203,0)</f>
        <v>0</v>
      </c>
      <c r="BH203" s="138">
        <f>IF(N203="sníž. přenesená",J203,0)</f>
        <v>0</v>
      </c>
      <c r="BI203" s="138">
        <f>IF(N203="nulová",J203,0)</f>
        <v>0</v>
      </c>
      <c r="BJ203" s="17" t="s">
        <v>87</v>
      </c>
      <c r="BK203" s="138">
        <f>ROUND(I203*H203,2)</f>
        <v>0</v>
      </c>
      <c r="BL203" s="17" t="s">
        <v>133</v>
      </c>
      <c r="BM203" s="137" t="s">
        <v>353</v>
      </c>
    </row>
    <row r="204" spans="2:65" s="12" customFormat="1" ht="10.199999999999999">
      <c r="B204" s="154"/>
      <c r="D204" s="139" t="s">
        <v>245</v>
      </c>
      <c r="E204" s="155" t="s">
        <v>1</v>
      </c>
      <c r="F204" s="156" t="s">
        <v>354</v>
      </c>
      <c r="H204" s="157">
        <v>28</v>
      </c>
      <c r="I204" s="158"/>
      <c r="L204" s="154"/>
      <c r="M204" s="159"/>
      <c r="T204" s="160"/>
      <c r="AT204" s="155" t="s">
        <v>245</v>
      </c>
      <c r="AU204" s="155" t="s">
        <v>89</v>
      </c>
      <c r="AV204" s="12" t="s">
        <v>89</v>
      </c>
      <c r="AW204" s="12" t="s">
        <v>36</v>
      </c>
      <c r="AX204" s="12" t="s">
        <v>80</v>
      </c>
      <c r="AY204" s="155" t="s">
        <v>134</v>
      </c>
    </row>
    <row r="205" spans="2:65" s="13" customFormat="1" ht="10.199999999999999">
      <c r="B205" s="161"/>
      <c r="D205" s="139" t="s">
        <v>245</v>
      </c>
      <c r="E205" s="162" t="s">
        <v>1</v>
      </c>
      <c r="F205" s="163" t="s">
        <v>248</v>
      </c>
      <c r="H205" s="164">
        <v>28</v>
      </c>
      <c r="I205" s="165"/>
      <c r="L205" s="161"/>
      <c r="M205" s="166"/>
      <c r="T205" s="167"/>
      <c r="AT205" s="162" t="s">
        <v>245</v>
      </c>
      <c r="AU205" s="162" t="s">
        <v>89</v>
      </c>
      <c r="AV205" s="13" t="s">
        <v>133</v>
      </c>
      <c r="AW205" s="13" t="s">
        <v>36</v>
      </c>
      <c r="AX205" s="13" t="s">
        <v>87</v>
      </c>
      <c r="AY205" s="162" t="s">
        <v>134</v>
      </c>
    </row>
    <row r="206" spans="2:65" s="1" customFormat="1" ht="24.15" customHeight="1">
      <c r="B206" s="32"/>
      <c r="C206" s="126" t="s">
        <v>355</v>
      </c>
      <c r="D206" s="126" t="s">
        <v>135</v>
      </c>
      <c r="E206" s="127" t="s">
        <v>356</v>
      </c>
      <c r="F206" s="128" t="s">
        <v>357</v>
      </c>
      <c r="G206" s="129" t="s">
        <v>243</v>
      </c>
      <c r="H206" s="130">
        <v>28</v>
      </c>
      <c r="I206" s="131"/>
      <c r="J206" s="132">
        <f>ROUND(I206*H206,2)</f>
        <v>0</v>
      </c>
      <c r="K206" s="128" t="s">
        <v>139</v>
      </c>
      <c r="L206" s="32"/>
      <c r="M206" s="133" t="s">
        <v>1</v>
      </c>
      <c r="N206" s="134" t="s">
        <v>45</v>
      </c>
      <c r="P206" s="135">
        <f>O206*H206</f>
        <v>0</v>
      </c>
      <c r="Q206" s="135">
        <v>0</v>
      </c>
      <c r="R206" s="135">
        <f>Q206*H206</f>
        <v>0</v>
      </c>
      <c r="S206" s="135">
        <v>0</v>
      </c>
      <c r="T206" s="136">
        <f>S206*H206</f>
        <v>0</v>
      </c>
      <c r="AR206" s="137" t="s">
        <v>133</v>
      </c>
      <c r="AT206" s="137" t="s">
        <v>135</v>
      </c>
      <c r="AU206" s="137" t="s">
        <v>89</v>
      </c>
      <c r="AY206" s="17" t="s">
        <v>134</v>
      </c>
      <c r="BE206" s="138">
        <f>IF(N206="základní",J206,0)</f>
        <v>0</v>
      </c>
      <c r="BF206" s="138">
        <f>IF(N206="snížená",J206,0)</f>
        <v>0</v>
      </c>
      <c r="BG206" s="138">
        <f>IF(N206="zákl. přenesená",J206,0)</f>
        <v>0</v>
      </c>
      <c r="BH206" s="138">
        <f>IF(N206="sníž. přenesená",J206,0)</f>
        <v>0</v>
      </c>
      <c r="BI206" s="138">
        <f>IF(N206="nulová",J206,0)</f>
        <v>0</v>
      </c>
      <c r="BJ206" s="17" t="s">
        <v>87</v>
      </c>
      <c r="BK206" s="138">
        <f>ROUND(I206*H206,2)</f>
        <v>0</v>
      </c>
      <c r="BL206" s="17" t="s">
        <v>133</v>
      </c>
      <c r="BM206" s="137" t="s">
        <v>358</v>
      </c>
    </row>
    <row r="207" spans="2:65" s="12" customFormat="1" ht="10.199999999999999">
      <c r="B207" s="154"/>
      <c r="D207" s="139" t="s">
        <v>245</v>
      </c>
      <c r="E207" s="155" t="s">
        <v>1</v>
      </c>
      <c r="F207" s="156" t="s">
        <v>359</v>
      </c>
      <c r="H207" s="157">
        <v>28</v>
      </c>
      <c r="I207" s="158"/>
      <c r="L207" s="154"/>
      <c r="M207" s="159"/>
      <c r="T207" s="160"/>
      <c r="AT207" s="155" t="s">
        <v>245</v>
      </c>
      <c r="AU207" s="155" t="s">
        <v>89</v>
      </c>
      <c r="AV207" s="12" t="s">
        <v>89</v>
      </c>
      <c r="AW207" s="12" t="s">
        <v>36</v>
      </c>
      <c r="AX207" s="12" t="s">
        <v>80</v>
      </c>
      <c r="AY207" s="155" t="s">
        <v>134</v>
      </c>
    </row>
    <row r="208" spans="2:65" s="13" customFormat="1" ht="10.199999999999999">
      <c r="B208" s="161"/>
      <c r="D208" s="139" t="s">
        <v>245</v>
      </c>
      <c r="E208" s="162" t="s">
        <v>1</v>
      </c>
      <c r="F208" s="163" t="s">
        <v>248</v>
      </c>
      <c r="H208" s="164">
        <v>28</v>
      </c>
      <c r="I208" s="165"/>
      <c r="L208" s="161"/>
      <c r="M208" s="166"/>
      <c r="T208" s="167"/>
      <c r="AT208" s="162" t="s">
        <v>245</v>
      </c>
      <c r="AU208" s="162" t="s">
        <v>89</v>
      </c>
      <c r="AV208" s="13" t="s">
        <v>133</v>
      </c>
      <c r="AW208" s="13" t="s">
        <v>36</v>
      </c>
      <c r="AX208" s="13" t="s">
        <v>87</v>
      </c>
      <c r="AY208" s="162" t="s">
        <v>134</v>
      </c>
    </row>
    <row r="209" spans="2:65" s="1" customFormat="1" ht="24.15" customHeight="1">
      <c r="B209" s="32"/>
      <c r="C209" s="126" t="s">
        <v>360</v>
      </c>
      <c r="D209" s="126" t="s">
        <v>135</v>
      </c>
      <c r="E209" s="127" t="s">
        <v>361</v>
      </c>
      <c r="F209" s="128" t="s">
        <v>362</v>
      </c>
      <c r="G209" s="129" t="s">
        <v>243</v>
      </c>
      <c r="H209" s="130">
        <v>89</v>
      </c>
      <c r="I209" s="131"/>
      <c r="J209" s="132">
        <f>ROUND(I209*H209,2)</f>
        <v>0</v>
      </c>
      <c r="K209" s="128" t="s">
        <v>139</v>
      </c>
      <c r="L209" s="32"/>
      <c r="M209" s="133" t="s">
        <v>1</v>
      </c>
      <c r="N209" s="134" t="s">
        <v>45</v>
      </c>
      <c r="P209" s="135">
        <f>O209*H209</f>
        <v>0</v>
      </c>
      <c r="Q209" s="135">
        <v>0</v>
      </c>
      <c r="R209" s="135">
        <f>Q209*H209</f>
        <v>0</v>
      </c>
      <c r="S209" s="135">
        <v>0</v>
      </c>
      <c r="T209" s="136">
        <f>S209*H209</f>
        <v>0</v>
      </c>
      <c r="AR209" s="137" t="s">
        <v>133</v>
      </c>
      <c r="AT209" s="137" t="s">
        <v>135</v>
      </c>
      <c r="AU209" s="137" t="s">
        <v>89</v>
      </c>
      <c r="AY209" s="17" t="s">
        <v>134</v>
      </c>
      <c r="BE209" s="138">
        <f>IF(N209="základní",J209,0)</f>
        <v>0</v>
      </c>
      <c r="BF209" s="138">
        <f>IF(N209="snížená",J209,0)</f>
        <v>0</v>
      </c>
      <c r="BG209" s="138">
        <f>IF(N209="zákl. přenesená",J209,0)</f>
        <v>0</v>
      </c>
      <c r="BH209" s="138">
        <f>IF(N209="sníž. přenesená",J209,0)</f>
        <v>0</v>
      </c>
      <c r="BI209" s="138">
        <f>IF(N209="nulová",J209,0)</f>
        <v>0</v>
      </c>
      <c r="BJ209" s="17" t="s">
        <v>87</v>
      </c>
      <c r="BK209" s="138">
        <f>ROUND(I209*H209,2)</f>
        <v>0</v>
      </c>
      <c r="BL209" s="17" t="s">
        <v>133</v>
      </c>
      <c r="BM209" s="137" t="s">
        <v>363</v>
      </c>
    </row>
    <row r="210" spans="2:65" s="12" customFormat="1" ht="20.399999999999999">
      <c r="B210" s="154"/>
      <c r="D210" s="139" t="s">
        <v>245</v>
      </c>
      <c r="E210" s="155" t="s">
        <v>1</v>
      </c>
      <c r="F210" s="156" t="s">
        <v>364</v>
      </c>
      <c r="H210" s="157">
        <v>89</v>
      </c>
      <c r="I210" s="158"/>
      <c r="L210" s="154"/>
      <c r="M210" s="159"/>
      <c r="T210" s="160"/>
      <c r="AT210" s="155" t="s">
        <v>245</v>
      </c>
      <c r="AU210" s="155" t="s">
        <v>89</v>
      </c>
      <c r="AV210" s="12" t="s">
        <v>89</v>
      </c>
      <c r="AW210" s="12" t="s">
        <v>36</v>
      </c>
      <c r="AX210" s="12" t="s">
        <v>80</v>
      </c>
      <c r="AY210" s="155" t="s">
        <v>134</v>
      </c>
    </row>
    <row r="211" spans="2:65" s="13" customFormat="1" ht="10.199999999999999">
      <c r="B211" s="161"/>
      <c r="D211" s="139" t="s">
        <v>245</v>
      </c>
      <c r="E211" s="162" t="s">
        <v>1</v>
      </c>
      <c r="F211" s="163" t="s">
        <v>248</v>
      </c>
      <c r="H211" s="164">
        <v>89</v>
      </c>
      <c r="I211" s="165"/>
      <c r="L211" s="161"/>
      <c r="M211" s="166"/>
      <c r="T211" s="167"/>
      <c r="AT211" s="162" t="s">
        <v>245</v>
      </c>
      <c r="AU211" s="162" t="s">
        <v>89</v>
      </c>
      <c r="AV211" s="13" t="s">
        <v>133</v>
      </c>
      <c r="AW211" s="13" t="s">
        <v>36</v>
      </c>
      <c r="AX211" s="13" t="s">
        <v>87</v>
      </c>
      <c r="AY211" s="162" t="s">
        <v>134</v>
      </c>
    </row>
    <row r="212" spans="2:65" s="1" customFormat="1" ht="24.15" customHeight="1">
      <c r="B212" s="32"/>
      <c r="C212" s="126" t="s">
        <v>365</v>
      </c>
      <c r="D212" s="126" t="s">
        <v>135</v>
      </c>
      <c r="E212" s="127" t="s">
        <v>366</v>
      </c>
      <c r="F212" s="128" t="s">
        <v>362</v>
      </c>
      <c r="G212" s="129" t="s">
        <v>243</v>
      </c>
      <c r="H212" s="130">
        <v>89</v>
      </c>
      <c r="I212" s="131"/>
      <c r="J212" s="132">
        <f>ROUND(I212*H212,2)</f>
        <v>0</v>
      </c>
      <c r="K212" s="128" t="s">
        <v>184</v>
      </c>
      <c r="L212" s="32"/>
      <c r="M212" s="133" t="s">
        <v>1</v>
      </c>
      <c r="N212" s="134" t="s">
        <v>45</v>
      </c>
      <c r="P212" s="135">
        <f>O212*H212</f>
        <v>0</v>
      </c>
      <c r="Q212" s="135">
        <v>0</v>
      </c>
      <c r="R212" s="135">
        <f>Q212*H212</f>
        <v>0</v>
      </c>
      <c r="S212" s="135">
        <v>0</v>
      </c>
      <c r="T212" s="136">
        <f>S212*H212</f>
        <v>0</v>
      </c>
      <c r="AR212" s="137" t="s">
        <v>133</v>
      </c>
      <c r="AT212" s="137" t="s">
        <v>135</v>
      </c>
      <c r="AU212" s="137" t="s">
        <v>89</v>
      </c>
      <c r="AY212" s="17" t="s">
        <v>134</v>
      </c>
      <c r="BE212" s="138">
        <f>IF(N212="základní",J212,0)</f>
        <v>0</v>
      </c>
      <c r="BF212" s="138">
        <f>IF(N212="snížená",J212,0)</f>
        <v>0</v>
      </c>
      <c r="BG212" s="138">
        <f>IF(N212="zákl. přenesená",J212,0)</f>
        <v>0</v>
      </c>
      <c r="BH212" s="138">
        <f>IF(N212="sníž. přenesená",J212,0)</f>
        <v>0</v>
      </c>
      <c r="BI212" s="138">
        <f>IF(N212="nulová",J212,0)</f>
        <v>0</v>
      </c>
      <c r="BJ212" s="17" t="s">
        <v>87</v>
      </c>
      <c r="BK212" s="138">
        <f>ROUND(I212*H212,2)</f>
        <v>0</v>
      </c>
      <c r="BL212" s="17" t="s">
        <v>133</v>
      </c>
      <c r="BM212" s="137" t="s">
        <v>367</v>
      </c>
    </row>
    <row r="213" spans="2:65" s="12" customFormat="1" ht="20.399999999999999">
      <c r="B213" s="154"/>
      <c r="D213" s="139" t="s">
        <v>245</v>
      </c>
      <c r="E213" s="155" t="s">
        <v>1</v>
      </c>
      <c r="F213" s="156" t="s">
        <v>368</v>
      </c>
      <c r="H213" s="157">
        <v>89</v>
      </c>
      <c r="I213" s="158"/>
      <c r="L213" s="154"/>
      <c r="M213" s="159"/>
      <c r="T213" s="160"/>
      <c r="AT213" s="155" t="s">
        <v>245</v>
      </c>
      <c r="AU213" s="155" t="s">
        <v>89</v>
      </c>
      <c r="AV213" s="12" t="s">
        <v>89</v>
      </c>
      <c r="AW213" s="12" t="s">
        <v>36</v>
      </c>
      <c r="AX213" s="12" t="s">
        <v>80</v>
      </c>
      <c r="AY213" s="155" t="s">
        <v>134</v>
      </c>
    </row>
    <row r="214" spans="2:65" s="13" customFormat="1" ht="10.199999999999999">
      <c r="B214" s="161"/>
      <c r="D214" s="139" t="s">
        <v>245</v>
      </c>
      <c r="E214" s="162" t="s">
        <v>1</v>
      </c>
      <c r="F214" s="163" t="s">
        <v>248</v>
      </c>
      <c r="H214" s="164">
        <v>89</v>
      </c>
      <c r="I214" s="165"/>
      <c r="L214" s="161"/>
      <c r="M214" s="166"/>
      <c r="T214" s="167"/>
      <c r="AT214" s="162" t="s">
        <v>245</v>
      </c>
      <c r="AU214" s="162" t="s">
        <v>89</v>
      </c>
      <c r="AV214" s="13" t="s">
        <v>133</v>
      </c>
      <c r="AW214" s="13" t="s">
        <v>36</v>
      </c>
      <c r="AX214" s="13" t="s">
        <v>87</v>
      </c>
      <c r="AY214" s="162" t="s">
        <v>134</v>
      </c>
    </row>
    <row r="215" spans="2:65" s="1" customFormat="1" ht="24.15" customHeight="1">
      <c r="B215" s="32"/>
      <c r="C215" s="126" t="s">
        <v>369</v>
      </c>
      <c r="D215" s="126" t="s">
        <v>135</v>
      </c>
      <c r="E215" s="127" t="s">
        <v>370</v>
      </c>
      <c r="F215" s="128" t="s">
        <v>371</v>
      </c>
      <c r="G215" s="129" t="s">
        <v>243</v>
      </c>
      <c r="H215" s="130">
        <v>89</v>
      </c>
      <c r="I215" s="131"/>
      <c r="J215" s="132">
        <f>ROUND(I215*H215,2)</f>
        <v>0</v>
      </c>
      <c r="K215" s="128" t="s">
        <v>139</v>
      </c>
      <c r="L215" s="32"/>
      <c r="M215" s="133" t="s">
        <v>1</v>
      </c>
      <c r="N215" s="134" t="s">
        <v>45</v>
      </c>
      <c r="P215" s="135">
        <f>O215*H215</f>
        <v>0</v>
      </c>
      <c r="Q215" s="135">
        <v>0</v>
      </c>
      <c r="R215" s="135">
        <f>Q215*H215</f>
        <v>0</v>
      </c>
      <c r="S215" s="135">
        <v>0</v>
      </c>
      <c r="T215" s="136">
        <f>S215*H215</f>
        <v>0</v>
      </c>
      <c r="AR215" s="137" t="s">
        <v>133</v>
      </c>
      <c r="AT215" s="137" t="s">
        <v>135</v>
      </c>
      <c r="AU215" s="137" t="s">
        <v>89</v>
      </c>
      <c r="AY215" s="17" t="s">
        <v>134</v>
      </c>
      <c r="BE215" s="138">
        <f>IF(N215="základní",J215,0)</f>
        <v>0</v>
      </c>
      <c r="BF215" s="138">
        <f>IF(N215="snížená",J215,0)</f>
        <v>0</v>
      </c>
      <c r="BG215" s="138">
        <f>IF(N215="zákl. přenesená",J215,0)</f>
        <v>0</v>
      </c>
      <c r="BH215" s="138">
        <f>IF(N215="sníž. přenesená",J215,0)</f>
        <v>0</v>
      </c>
      <c r="BI215" s="138">
        <f>IF(N215="nulová",J215,0)</f>
        <v>0</v>
      </c>
      <c r="BJ215" s="17" t="s">
        <v>87</v>
      </c>
      <c r="BK215" s="138">
        <f>ROUND(I215*H215,2)</f>
        <v>0</v>
      </c>
      <c r="BL215" s="17" t="s">
        <v>133</v>
      </c>
      <c r="BM215" s="137" t="s">
        <v>372</v>
      </c>
    </row>
    <row r="216" spans="2:65" s="12" customFormat="1" ht="10.199999999999999">
      <c r="B216" s="154"/>
      <c r="D216" s="139" t="s">
        <v>245</v>
      </c>
      <c r="E216" s="155" t="s">
        <v>1</v>
      </c>
      <c r="F216" s="156" t="s">
        <v>373</v>
      </c>
      <c r="H216" s="157">
        <v>89</v>
      </c>
      <c r="I216" s="158"/>
      <c r="L216" s="154"/>
      <c r="M216" s="159"/>
      <c r="T216" s="160"/>
      <c r="AT216" s="155" t="s">
        <v>245</v>
      </c>
      <c r="AU216" s="155" t="s">
        <v>89</v>
      </c>
      <c r="AV216" s="12" t="s">
        <v>89</v>
      </c>
      <c r="AW216" s="12" t="s">
        <v>36</v>
      </c>
      <c r="AX216" s="12" t="s">
        <v>80</v>
      </c>
      <c r="AY216" s="155" t="s">
        <v>134</v>
      </c>
    </row>
    <row r="217" spans="2:65" s="13" customFormat="1" ht="10.199999999999999">
      <c r="B217" s="161"/>
      <c r="D217" s="139" t="s">
        <v>245</v>
      </c>
      <c r="E217" s="162" t="s">
        <v>1</v>
      </c>
      <c r="F217" s="163" t="s">
        <v>248</v>
      </c>
      <c r="H217" s="164">
        <v>89</v>
      </c>
      <c r="I217" s="165"/>
      <c r="L217" s="161"/>
      <c r="M217" s="166"/>
      <c r="T217" s="167"/>
      <c r="AT217" s="162" t="s">
        <v>245</v>
      </c>
      <c r="AU217" s="162" t="s">
        <v>89</v>
      </c>
      <c r="AV217" s="13" t="s">
        <v>133</v>
      </c>
      <c r="AW217" s="13" t="s">
        <v>36</v>
      </c>
      <c r="AX217" s="13" t="s">
        <v>87</v>
      </c>
      <c r="AY217" s="162" t="s">
        <v>134</v>
      </c>
    </row>
    <row r="218" spans="2:65" s="1" customFormat="1" ht="24.15" customHeight="1">
      <c r="B218" s="32"/>
      <c r="C218" s="126" t="s">
        <v>374</v>
      </c>
      <c r="D218" s="126" t="s">
        <v>135</v>
      </c>
      <c r="E218" s="127" t="s">
        <v>375</v>
      </c>
      <c r="F218" s="128" t="s">
        <v>376</v>
      </c>
      <c r="G218" s="129" t="s">
        <v>243</v>
      </c>
      <c r="H218" s="130">
        <v>89</v>
      </c>
      <c r="I218" s="131"/>
      <c r="J218" s="132">
        <f>ROUND(I218*H218,2)</f>
        <v>0</v>
      </c>
      <c r="K218" s="128" t="s">
        <v>139</v>
      </c>
      <c r="L218" s="32"/>
      <c r="M218" s="133" t="s">
        <v>1</v>
      </c>
      <c r="N218" s="134" t="s">
        <v>45</v>
      </c>
      <c r="P218" s="135">
        <f>O218*H218</f>
        <v>0</v>
      </c>
      <c r="Q218" s="135">
        <v>0</v>
      </c>
      <c r="R218" s="135">
        <f>Q218*H218</f>
        <v>0</v>
      </c>
      <c r="S218" s="135">
        <v>0</v>
      </c>
      <c r="T218" s="136">
        <f>S218*H218</f>
        <v>0</v>
      </c>
      <c r="AR218" s="137" t="s">
        <v>133</v>
      </c>
      <c r="AT218" s="137" t="s">
        <v>135</v>
      </c>
      <c r="AU218" s="137" t="s">
        <v>89</v>
      </c>
      <c r="AY218" s="17" t="s">
        <v>134</v>
      </c>
      <c r="BE218" s="138">
        <f>IF(N218="základní",J218,0)</f>
        <v>0</v>
      </c>
      <c r="BF218" s="138">
        <f>IF(N218="snížená",J218,0)</f>
        <v>0</v>
      </c>
      <c r="BG218" s="138">
        <f>IF(N218="zákl. přenesená",J218,0)</f>
        <v>0</v>
      </c>
      <c r="BH218" s="138">
        <f>IF(N218="sníž. přenesená",J218,0)</f>
        <v>0</v>
      </c>
      <c r="BI218" s="138">
        <f>IF(N218="nulová",J218,0)</f>
        <v>0</v>
      </c>
      <c r="BJ218" s="17" t="s">
        <v>87</v>
      </c>
      <c r="BK218" s="138">
        <f>ROUND(I218*H218,2)</f>
        <v>0</v>
      </c>
      <c r="BL218" s="17" t="s">
        <v>133</v>
      </c>
      <c r="BM218" s="137" t="s">
        <v>377</v>
      </c>
    </row>
    <row r="219" spans="2:65" s="12" customFormat="1" ht="10.199999999999999">
      <c r="B219" s="154"/>
      <c r="D219" s="139" t="s">
        <v>245</v>
      </c>
      <c r="E219" s="155" t="s">
        <v>1</v>
      </c>
      <c r="F219" s="156" t="s">
        <v>378</v>
      </c>
      <c r="H219" s="157">
        <v>89</v>
      </c>
      <c r="I219" s="158"/>
      <c r="L219" s="154"/>
      <c r="M219" s="159"/>
      <c r="T219" s="160"/>
      <c r="AT219" s="155" t="s">
        <v>245</v>
      </c>
      <c r="AU219" s="155" t="s">
        <v>89</v>
      </c>
      <c r="AV219" s="12" t="s">
        <v>89</v>
      </c>
      <c r="AW219" s="12" t="s">
        <v>36</v>
      </c>
      <c r="AX219" s="12" t="s">
        <v>80</v>
      </c>
      <c r="AY219" s="155" t="s">
        <v>134</v>
      </c>
    </row>
    <row r="220" spans="2:65" s="13" customFormat="1" ht="10.199999999999999">
      <c r="B220" s="161"/>
      <c r="D220" s="139" t="s">
        <v>245</v>
      </c>
      <c r="E220" s="162" t="s">
        <v>1</v>
      </c>
      <c r="F220" s="163" t="s">
        <v>248</v>
      </c>
      <c r="H220" s="164">
        <v>89</v>
      </c>
      <c r="I220" s="165"/>
      <c r="L220" s="161"/>
      <c r="M220" s="166"/>
      <c r="T220" s="167"/>
      <c r="AT220" s="162" t="s">
        <v>245</v>
      </c>
      <c r="AU220" s="162" t="s">
        <v>89</v>
      </c>
      <c r="AV220" s="13" t="s">
        <v>133</v>
      </c>
      <c r="AW220" s="13" t="s">
        <v>36</v>
      </c>
      <c r="AX220" s="13" t="s">
        <v>87</v>
      </c>
      <c r="AY220" s="162" t="s">
        <v>134</v>
      </c>
    </row>
    <row r="221" spans="2:65" s="1" customFormat="1" ht="33" customHeight="1">
      <c r="B221" s="32"/>
      <c r="C221" s="126" t="s">
        <v>379</v>
      </c>
      <c r="D221" s="126" t="s">
        <v>135</v>
      </c>
      <c r="E221" s="127" t="s">
        <v>380</v>
      </c>
      <c r="F221" s="128" t="s">
        <v>381</v>
      </c>
      <c r="G221" s="129" t="s">
        <v>243</v>
      </c>
      <c r="H221" s="130">
        <v>97</v>
      </c>
      <c r="I221" s="131"/>
      <c r="J221" s="132">
        <f>ROUND(I221*H221,2)</f>
        <v>0</v>
      </c>
      <c r="K221" s="128" t="s">
        <v>139</v>
      </c>
      <c r="L221" s="32"/>
      <c r="M221" s="133" t="s">
        <v>1</v>
      </c>
      <c r="N221" s="134" t="s">
        <v>45</v>
      </c>
      <c r="P221" s="135">
        <f>O221*H221</f>
        <v>0</v>
      </c>
      <c r="Q221" s="135">
        <v>8.9219999999999994E-2</v>
      </c>
      <c r="R221" s="135">
        <f>Q221*H221</f>
        <v>8.6543399999999995</v>
      </c>
      <c r="S221" s="135">
        <v>0</v>
      </c>
      <c r="T221" s="136">
        <f>S221*H221</f>
        <v>0</v>
      </c>
      <c r="AR221" s="137" t="s">
        <v>133</v>
      </c>
      <c r="AT221" s="137" t="s">
        <v>135</v>
      </c>
      <c r="AU221" s="137" t="s">
        <v>89</v>
      </c>
      <c r="AY221" s="17" t="s">
        <v>134</v>
      </c>
      <c r="BE221" s="138">
        <f>IF(N221="základní",J221,0)</f>
        <v>0</v>
      </c>
      <c r="BF221" s="138">
        <f>IF(N221="snížená",J221,0)</f>
        <v>0</v>
      </c>
      <c r="BG221" s="138">
        <f>IF(N221="zákl. přenesená",J221,0)</f>
        <v>0</v>
      </c>
      <c r="BH221" s="138">
        <f>IF(N221="sníž. přenesená",J221,0)</f>
        <v>0</v>
      </c>
      <c r="BI221" s="138">
        <f>IF(N221="nulová",J221,0)</f>
        <v>0</v>
      </c>
      <c r="BJ221" s="17" t="s">
        <v>87</v>
      </c>
      <c r="BK221" s="138">
        <f>ROUND(I221*H221,2)</f>
        <v>0</v>
      </c>
      <c r="BL221" s="17" t="s">
        <v>133</v>
      </c>
      <c r="BM221" s="137" t="s">
        <v>382</v>
      </c>
    </row>
    <row r="222" spans="2:65" s="14" customFormat="1" ht="10.199999999999999">
      <c r="B222" s="168"/>
      <c r="D222" s="139" t="s">
        <v>245</v>
      </c>
      <c r="E222" s="169" t="s">
        <v>1</v>
      </c>
      <c r="F222" s="170" t="s">
        <v>383</v>
      </c>
      <c r="H222" s="169" t="s">
        <v>1</v>
      </c>
      <c r="I222" s="171"/>
      <c r="L222" s="168"/>
      <c r="M222" s="172"/>
      <c r="T222" s="173"/>
      <c r="AT222" s="169" t="s">
        <v>245</v>
      </c>
      <c r="AU222" s="169" t="s">
        <v>89</v>
      </c>
      <c r="AV222" s="14" t="s">
        <v>87</v>
      </c>
      <c r="AW222" s="14" t="s">
        <v>36</v>
      </c>
      <c r="AX222" s="14" t="s">
        <v>80</v>
      </c>
      <c r="AY222" s="169" t="s">
        <v>134</v>
      </c>
    </row>
    <row r="223" spans="2:65" s="12" customFormat="1" ht="20.399999999999999">
      <c r="B223" s="154"/>
      <c r="D223" s="139" t="s">
        <v>245</v>
      </c>
      <c r="E223" s="155" t="s">
        <v>1</v>
      </c>
      <c r="F223" s="156" t="s">
        <v>384</v>
      </c>
      <c r="H223" s="157">
        <v>97</v>
      </c>
      <c r="I223" s="158"/>
      <c r="L223" s="154"/>
      <c r="M223" s="159"/>
      <c r="T223" s="160"/>
      <c r="AT223" s="155" t="s">
        <v>245</v>
      </c>
      <c r="AU223" s="155" t="s">
        <v>89</v>
      </c>
      <c r="AV223" s="12" t="s">
        <v>89</v>
      </c>
      <c r="AW223" s="12" t="s">
        <v>36</v>
      </c>
      <c r="AX223" s="12" t="s">
        <v>80</v>
      </c>
      <c r="AY223" s="155" t="s">
        <v>134</v>
      </c>
    </row>
    <row r="224" spans="2:65" s="13" customFormat="1" ht="10.199999999999999">
      <c r="B224" s="161"/>
      <c r="D224" s="139" t="s">
        <v>245</v>
      </c>
      <c r="E224" s="162" t="s">
        <v>1</v>
      </c>
      <c r="F224" s="163" t="s">
        <v>248</v>
      </c>
      <c r="H224" s="164">
        <v>97</v>
      </c>
      <c r="I224" s="165"/>
      <c r="L224" s="161"/>
      <c r="M224" s="166"/>
      <c r="T224" s="167"/>
      <c r="AT224" s="162" t="s">
        <v>245</v>
      </c>
      <c r="AU224" s="162" t="s">
        <v>89</v>
      </c>
      <c r="AV224" s="13" t="s">
        <v>133</v>
      </c>
      <c r="AW224" s="13" t="s">
        <v>36</v>
      </c>
      <c r="AX224" s="13" t="s">
        <v>87</v>
      </c>
      <c r="AY224" s="162" t="s">
        <v>134</v>
      </c>
    </row>
    <row r="225" spans="2:65" s="1" customFormat="1" ht="24.15" customHeight="1">
      <c r="B225" s="32"/>
      <c r="C225" s="126" t="s">
        <v>385</v>
      </c>
      <c r="D225" s="126" t="s">
        <v>135</v>
      </c>
      <c r="E225" s="127" t="s">
        <v>386</v>
      </c>
      <c r="F225" s="128" t="s">
        <v>387</v>
      </c>
      <c r="G225" s="129" t="s">
        <v>243</v>
      </c>
      <c r="H225" s="130">
        <v>86.6</v>
      </c>
      <c r="I225" s="131"/>
      <c r="J225" s="132">
        <f>ROUND(I225*H225,2)</f>
        <v>0</v>
      </c>
      <c r="K225" s="128" t="s">
        <v>139</v>
      </c>
      <c r="L225" s="32"/>
      <c r="M225" s="133" t="s">
        <v>1</v>
      </c>
      <c r="N225" s="134" t="s">
        <v>45</v>
      </c>
      <c r="P225" s="135">
        <f>O225*H225</f>
        <v>0</v>
      </c>
      <c r="Q225" s="135">
        <v>9.0620000000000006E-2</v>
      </c>
      <c r="R225" s="135">
        <f>Q225*H225</f>
        <v>7.8476920000000003</v>
      </c>
      <c r="S225" s="135">
        <v>0</v>
      </c>
      <c r="T225" s="136">
        <f>S225*H225</f>
        <v>0</v>
      </c>
      <c r="AR225" s="137" t="s">
        <v>133</v>
      </c>
      <c r="AT225" s="137" t="s">
        <v>135</v>
      </c>
      <c r="AU225" s="137" t="s">
        <v>89</v>
      </c>
      <c r="AY225" s="17" t="s">
        <v>134</v>
      </c>
      <c r="BE225" s="138">
        <f>IF(N225="základní",J225,0)</f>
        <v>0</v>
      </c>
      <c r="BF225" s="138">
        <f>IF(N225="snížená",J225,0)</f>
        <v>0</v>
      </c>
      <c r="BG225" s="138">
        <f>IF(N225="zákl. přenesená",J225,0)</f>
        <v>0</v>
      </c>
      <c r="BH225" s="138">
        <f>IF(N225="sníž. přenesená",J225,0)</f>
        <v>0</v>
      </c>
      <c r="BI225" s="138">
        <f>IF(N225="nulová",J225,0)</f>
        <v>0</v>
      </c>
      <c r="BJ225" s="17" t="s">
        <v>87</v>
      </c>
      <c r="BK225" s="138">
        <f>ROUND(I225*H225,2)</f>
        <v>0</v>
      </c>
      <c r="BL225" s="17" t="s">
        <v>133</v>
      </c>
      <c r="BM225" s="137" t="s">
        <v>388</v>
      </c>
    </row>
    <row r="226" spans="2:65" s="12" customFormat="1" ht="20.399999999999999">
      <c r="B226" s="154"/>
      <c r="D226" s="139" t="s">
        <v>245</v>
      </c>
      <c r="E226" s="155" t="s">
        <v>1</v>
      </c>
      <c r="F226" s="156" t="s">
        <v>389</v>
      </c>
      <c r="H226" s="157">
        <v>35.700000000000003</v>
      </c>
      <c r="I226" s="158"/>
      <c r="L226" s="154"/>
      <c r="M226" s="159"/>
      <c r="T226" s="160"/>
      <c r="AT226" s="155" t="s">
        <v>245</v>
      </c>
      <c r="AU226" s="155" t="s">
        <v>89</v>
      </c>
      <c r="AV226" s="12" t="s">
        <v>89</v>
      </c>
      <c r="AW226" s="12" t="s">
        <v>36</v>
      </c>
      <c r="AX226" s="12" t="s">
        <v>80</v>
      </c>
      <c r="AY226" s="155" t="s">
        <v>134</v>
      </c>
    </row>
    <row r="227" spans="2:65" s="12" customFormat="1" ht="20.399999999999999">
      <c r="B227" s="154"/>
      <c r="D227" s="139" t="s">
        <v>245</v>
      </c>
      <c r="E227" s="155" t="s">
        <v>1</v>
      </c>
      <c r="F227" s="156" t="s">
        <v>390</v>
      </c>
      <c r="H227" s="157">
        <v>3.3</v>
      </c>
      <c r="I227" s="158"/>
      <c r="L227" s="154"/>
      <c r="M227" s="159"/>
      <c r="T227" s="160"/>
      <c r="AT227" s="155" t="s">
        <v>245</v>
      </c>
      <c r="AU227" s="155" t="s">
        <v>89</v>
      </c>
      <c r="AV227" s="12" t="s">
        <v>89</v>
      </c>
      <c r="AW227" s="12" t="s">
        <v>36</v>
      </c>
      <c r="AX227" s="12" t="s">
        <v>80</v>
      </c>
      <c r="AY227" s="155" t="s">
        <v>134</v>
      </c>
    </row>
    <row r="228" spans="2:65" s="12" customFormat="1" ht="10.199999999999999">
      <c r="B228" s="154"/>
      <c r="D228" s="139" t="s">
        <v>245</v>
      </c>
      <c r="E228" s="155" t="s">
        <v>1</v>
      </c>
      <c r="F228" s="156" t="s">
        <v>391</v>
      </c>
      <c r="H228" s="157">
        <v>3.6</v>
      </c>
      <c r="I228" s="158"/>
      <c r="L228" s="154"/>
      <c r="M228" s="159"/>
      <c r="T228" s="160"/>
      <c r="AT228" s="155" t="s">
        <v>245</v>
      </c>
      <c r="AU228" s="155" t="s">
        <v>89</v>
      </c>
      <c r="AV228" s="12" t="s">
        <v>89</v>
      </c>
      <c r="AW228" s="12" t="s">
        <v>36</v>
      </c>
      <c r="AX228" s="12" t="s">
        <v>80</v>
      </c>
      <c r="AY228" s="155" t="s">
        <v>134</v>
      </c>
    </row>
    <row r="229" spans="2:65" s="12" customFormat="1" ht="20.399999999999999">
      <c r="B229" s="154"/>
      <c r="D229" s="139" t="s">
        <v>245</v>
      </c>
      <c r="E229" s="155" t="s">
        <v>1</v>
      </c>
      <c r="F229" s="156" t="s">
        <v>392</v>
      </c>
      <c r="H229" s="157">
        <v>9</v>
      </c>
      <c r="I229" s="158"/>
      <c r="L229" s="154"/>
      <c r="M229" s="159"/>
      <c r="T229" s="160"/>
      <c r="AT229" s="155" t="s">
        <v>245</v>
      </c>
      <c r="AU229" s="155" t="s">
        <v>89</v>
      </c>
      <c r="AV229" s="12" t="s">
        <v>89</v>
      </c>
      <c r="AW229" s="12" t="s">
        <v>36</v>
      </c>
      <c r="AX229" s="12" t="s">
        <v>80</v>
      </c>
      <c r="AY229" s="155" t="s">
        <v>134</v>
      </c>
    </row>
    <row r="230" spans="2:65" s="12" customFormat="1" ht="10.199999999999999">
      <c r="B230" s="154"/>
      <c r="D230" s="139" t="s">
        <v>245</v>
      </c>
      <c r="E230" s="155" t="s">
        <v>1</v>
      </c>
      <c r="F230" s="156" t="s">
        <v>393</v>
      </c>
      <c r="H230" s="157">
        <v>35</v>
      </c>
      <c r="I230" s="158"/>
      <c r="L230" s="154"/>
      <c r="M230" s="159"/>
      <c r="T230" s="160"/>
      <c r="AT230" s="155" t="s">
        <v>245</v>
      </c>
      <c r="AU230" s="155" t="s">
        <v>89</v>
      </c>
      <c r="AV230" s="12" t="s">
        <v>89</v>
      </c>
      <c r="AW230" s="12" t="s">
        <v>36</v>
      </c>
      <c r="AX230" s="12" t="s">
        <v>80</v>
      </c>
      <c r="AY230" s="155" t="s">
        <v>134</v>
      </c>
    </row>
    <row r="231" spans="2:65" s="13" customFormat="1" ht="10.199999999999999">
      <c r="B231" s="161"/>
      <c r="D231" s="139" t="s">
        <v>245</v>
      </c>
      <c r="E231" s="162" t="s">
        <v>1</v>
      </c>
      <c r="F231" s="163" t="s">
        <v>248</v>
      </c>
      <c r="H231" s="164">
        <v>86.6</v>
      </c>
      <c r="I231" s="165"/>
      <c r="L231" s="161"/>
      <c r="M231" s="166"/>
      <c r="T231" s="167"/>
      <c r="AT231" s="162" t="s">
        <v>245</v>
      </c>
      <c r="AU231" s="162" t="s">
        <v>89</v>
      </c>
      <c r="AV231" s="13" t="s">
        <v>133</v>
      </c>
      <c r="AW231" s="13" t="s">
        <v>36</v>
      </c>
      <c r="AX231" s="13" t="s">
        <v>87</v>
      </c>
      <c r="AY231" s="162" t="s">
        <v>134</v>
      </c>
    </row>
    <row r="232" spans="2:65" s="1" customFormat="1" ht="24.15" customHeight="1">
      <c r="B232" s="32"/>
      <c r="C232" s="174" t="s">
        <v>394</v>
      </c>
      <c r="D232" s="174" t="s">
        <v>315</v>
      </c>
      <c r="E232" s="175" t="s">
        <v>395</v>
      </c>
      <c r="F232" s="176" t="s">
        <v>396</v>
      </c>
      <c r="G232" s="177" t="s">
        <v>243</v>
      </c>
      <c r="H232" s="178">
        <v>36.771000000000001</v>
      </c>
      <c r="I232" s="179"/>
      <c r="J232" s="180">
        <f>ROUND(I232*H232,2)</f>
        <v>0</v>
      </c>
      <c r="K232" s="176" t="s">
        <v>139</v>
      </c>
      <c r="L232" s="181"/>
      <c r="M232" s="182" t="s">
        <v>1</v>
      </c>
      <c r="N232" s="183" t="s">
        <v>45</v>
      </c>
      <c r="P232" s="135">
        <f>O232*H232</f>
        <v>0</v>
      </c>
      <c r="Q232" s="135">
        <v>0.17599999999999999</v>
      </c>
      <c r="R232" s="135">
        <f>Q232*H232</f>
        <v>6.4716959999999997</v>
      </c>
      <c r="S232" s="135">
        <v>0</v>
      </c>
      <c r="T232" s="136">
        <f>S232*H232</f>
        <v>0</v>
      </c>
      <c r="AR232" s="137" t="s">
        <v>172</v>
      </c>
      <c r="AT232" s="137" t="s">
        <v>315</v>
      </c>
      <c r="AU232" s="137" t="s">
        <v>89</v>
      </c>
      <c r="AY232" s="17" t="s">
        <v>134</v>
      </c>
      <c r="BE232" s="138">
        <f>IF(N232="základní",J232,0)</f>
        <v>0</v>
      </c>
      <c r="BF232" s="138">
        <f>IF(N232="snížená",J232,0)</f>
        <v>0</v>
      </c>
      <c r="BG232" s="138">
        <f>IF(N232="zákl. přenesená",J232,0)</f>
        <v>0</v>
      </c>
      <c r="BH232" s="138">
        <f>IF(N232="sníž. přenesená",J232,0)</f>
        <v>0</v>
      </c>
      <c r="BI232" s="138">
        <f>IF(N232="nulová",J232,0)</f>
        <v>0</v>
      </c>
      <c r="BJ232" s="17" t="s">
        <v>87</v>
      </c>
      <c r="BK232" s="138">
        <f>ROUND(I232*H232,2)</f>
        <v>0</v>
      </c>
      <c r="BL232" s="17" t="s">
        <v>133</v>
      </c>
      <c r="BM232" s="137" t="s">
        <v>397</v>
      </c>
    </row>
    <row r="233" spans="2:65" s="12" customFormat="1" ht="10.199999999999999">
      <c r="B233" s="154"/>
      <c r="D233" s="139" t="s">
        <v>245</v>
      </c>
      <c r="E233" s="155" t="s">
        <v>1</v>
      </c>
      <c r="F233" s="156" t="s">
        <v>398</v>
      </c>
      <c r="H233" s="157">
        <v>36.771000000000001</v>
      </c>
      <c r="I233" s="158"/>
      <c r="L233" s="154"/>
      <c r="M233" s="159"/>
      <c r="T233" s="160"/>
      <c r="AT233" s="155" t="s">
        <v>245</v>
      </c>
      <c r="AU233" s="155" t="s">
        <v>89</v>
      </c>
      <c r="AV233" s="12" t="s">
        <v>89</v>
      </c>
      <c r="AW233" s="12" t="s">
        <v>36</v>
      </c>
      <c r="AX233" s="12" t="s">
        <v>80</v>
      </c>
      <c r="AY233" s="155" t="s">
        <v>134</v>
      </c>
    </row>
    <row r="234" spans="2:65" s="13" customFormat="1" ht="10.199999999999999">
      <c r="B234" s="161"/>
      <c r="D234" s="139" t="s">
        <v>245</v>
      </c>
      <c r="E234" s="162" t="s">
        <v>1</v>
      </c>
      <c r="F234" s="163" t="s">
        <v>248</v>
      </c>
      <c r="H234" s="164">
        <v>36.771000000000001</v>
      </c>
      <c r="I234" s="165"/>
      <c r="L234" s="161"/>
      <c r="M234" s="166"/>
      <c r="T234" s="167"/>
      <c r="AT234" s="162" t="s">
        <v>245</v>
      </c>
      <c r="AU234" s="162" t="s">
        <v>89</v>
      </c>
      <c r="AV234" s="13" t="s">
        <v>133</v>
      </c>
      <c r="AW234" s="13" t="s">
        <v>36</v>
      </c>
      <c r="AX234" s="13" t="s">
        <v>87</v>
      </c>
      <c r="AY234" s="162" t="s">
        <v>134</v>
      </c>
    </row>
    <row r="235" spans="2:65" s="1" customFormat="1" ht="24.15" customHeight="1">
      <c r="B235" s="32"/>
      <c r="C235" s="174" t="s">
        <v>399</v>
      </c>
      <c r="D235" s="174" t="s">
        <v>315</v>
      </c>
      <c r="E235" s="175" t="s">
        <v>400</v>
      </c>
      <c r="F235" s="176" t="s">
        <v>401</v>
      </c>
      <c r="G235" s="177" t="s">
        <v>243</v>
      </c>
      <c r="H235" s="178">
        <v>3.399</v>
      </c>
      <c r="I235" s="179"/>
      <c r="J235" s="180">
        <f>ROUND(I235*H235,2)</f>
        <v>0</v>
      </c>
      <c r="K235" s="176" t="s">
        <v>139</v>
      </c>
      <c r="L235" s="181"/>
      <c r="M235" s="182" t="s">
        <v>1</v>
      </c>
      <c r="N235" s="183" t="s">
        <v>45</v>
      </c>
      <c r="P235" s="135">
        <f>O235*H235</f>
        <v>0</v>
      </c>
      <c r="Q235" s="135">
        <v>0.17599999999999999</v>
      </c>
      <c r="R235" s="135">
        <f>Q235*H235</f>
        <v>0.59822399999999998</v>
      </c>
      <c r="S235" s="135">
        <v>0</v>
      </c>
      <c r="T235" s="136">
        <f>S235*H235</f>
        <v>0</v>
      </c>
      <c r="AR235" s="137" t="s">
        <v>172</v>
      </c>
      <c r="AT235" s="137" t="s">
        <v>315</v>
      </c>
      <c r="AU235" s="137" t="s">
        <v>89</v>
      </c>
      <c r="AY235" s="17" t="s">
        <v>134</v>
      </c>
      <c r="BE235" s="138">
        <f>IF(N235="základní",J235,0)</f>
        <v>0</v>
      </c>
      <c r="BF235" s="138">
        <f>IF(N235="snížená",J235,0)</f>
        <v>0</v>
      </c>
      <c r="BG235" s="138">
        <f>IF(N235="zákl. přenesená",J235,0)</f>
        <v>0</v>
      </c>
      <c r="BH235" s="138">
        <f>IF(N235="sníž. přenesená",J235,0)</f>
        <v>0</v>
      </c>
      <c r="BI235" s="138">
        <f>IF(N235="nulová",J235,0)</f>
        <v>0</v>
      </c>
      <c r="BJ235" s="17" t="s">
        <v>87</v>
      </c>
      <c r="BK235" s="138">
        <f>ROUND(I235*H235,2)</f>
        <v>0</v>
      </c>
      <c r="BL235" s="17" t="s">
        <v>133</v>
      </c>
      <c r="BM235" s="137" t="s">
        <v>402</v>
      </c>
    </row>
    <row r="236" spans="2:65" s="12" customFormat="1" ht="10.199999999999999">
      <c r="B236" s="154"/>
      <c r="D236" s="139" t="s">
        <v>245</v>
      </c>
      <c r="E236" s="155" t="s">
        <v>1</v>
      </c>
      <c r="F236" s="156" t="s">
        <v>403</v>
      </c>
      <c r="H236" s="157">
        <v>3.399</v>
      </c>
      <c r="I236" s="158"/>
      <c r="L236" s="154"/>
      <c r="M236" s="159"/>
      <c r="T236" s="160"/>
      <c r="AT236" s="155" t="s">
        <v>245</v>
      </c>
      <c r="AU236" s="155" t="s">
        <v>89</v>
      </c>
      <c r="AV236" s="12" t="s">
        <v>89</v>
      </c>
      <c r="AW236" s="12" t="s">
        <v>36</v>
      </c>
      <c r="AX236" s="12" t="s">
        <v>80</v>
      </c>
      <c r="AY236" s="155" t="s">
        <v>134</v>
      </c>
    </row>
    <row r="237" spans="2:65" s="13" customFormat="1" ht="10.199999999999999">
      <c r="B237" s="161"/>
      <c r="D237" s="139" t="s">
        <v>245</v>
      </c>
      <c r="E237" s="162" t="s">
        <v>1</v>
      </c>
      <c r="F237" s="163" t="s">
        <v>248</v>
      </c>
      <c r="H237" s="164">
        <v>3.399</v>
      </c>
      <c r="I237" s="165"/>
      <c r="L237" s="161"/>
      <c r="M237" s="166"/>
      <c r="T237" s="167"/>
      <c r="AT237" s="162" t="s">
        <v>245</v>
      </c>
      <c r="AU237" s="162" t="s">
        <v>89</v>
      </c>
      <c r="AV237" s="13" t="s">
        <v>133</v>
      </c>
      <c r="AW237" s="13" t="s">
        <v>36</v>
      </c>
      <c r="AX237" s="13" t="s">
        <v>87</v>
      </c>
      <c r="AY237" s="162" t="s">
        <v>134</v>
      </c>
    </row>
    <row r="238" spans="2:65" s="1" customFormat="1" ht="24.15" customHeight="1">
      <c r="B238" s="32"/>
      <c r="C238" s="174" t="s">
        <v>404</v>
      </c>
      <c r="D238" s="174" t="s">
        <v>315</v>
      </c>
      <c r="E238" s="175" t="s">
        <v>405</v>
      </c>
      <c r="F238" s="176" t="s">
        <v>406</v>
      </c>
      <c r="G238" s="177" t="s">
        <v>243</v>
      </c>
      <c r="H238" s="178">
        <v>3.7080000000000002</v>
      </c>
      <c r="I238" s="179"/>
      <c r="J238" s="180">
        <f>ROUND(I238*H238,2)</f>
        <v>0</v>
      </c>
      <c r="K238" s="176" t="s">
        <v>139</v>
      </c>
      <c r="L238" s="181"/>
      <c r="M238" s="182" t="s">
        <v>1</v>
      </c>
      <c r="N238" s="183" t="s">
        <v>45</v>
      </c>
      <c r="P238" s="135">
        <f>O238*H238</f>
        <v>0</v>
      </c>
      <c r="Q238" s="135">
        <v>0.17599999999999999</v>
      </c>
      <c r="R238" s="135">
        <f>Q238*H238</f>
        <v>0.65260799999999997</v>
      </c>
      <c r="S238" s="135">
        <v>0</v>
      </c>
      <c r="T238" s="136">
        <f>S238*H238</f>
        <v>0</v>
      </c>
      <c r="AR238" s="137" t="s">
        <v>172</v>
      </c>
      <c r="AT238" s="137" t="s">
        <v>315</v>
      </c>
      <c r="AU238" s="137" t="s">
        <v>89</v>
      </c>
      <c r="AY238" s="17" t="s">
        <v>134</v>
      </c>
      <c r="BE238" s="138">
        <f>IF(N238="základní",J238,0)</f>
        <v>0</v>
      </c>
      <c r="BF238" s="138">
        <f>IF(N238="snížená",J238,0)</f>
        <v>0</v>
      </c>
      <c r="BG238" s="138">
        <f>IF(N238="zákl. přenesená",J238,0)</f>
        <v>0</v>
      </c>
      <c r="BH238" s="138">
        <f>IF(N238="sníž. přenesená",J238,0)</f>
        <v>0</v>
      </c>
      <c r="BI238" s="138">
        <f>IF(N238="nulová",J238,0)</f>
        <v>0</v>
      </c>
      <c r="BJ238" s="17" t="s">
        <v>87</v>
      </c>
      <c r="BK238" s="138">
        <f>ROUND(I238*H238,2)</f>
        <v>0</v>
      </c>
      <c r="BL238" s="17" t="s">
        <v>133</v>
      </c>
      <c r="BM238" s="137" t="s">
        <v>407</v>
      </c>
    </row>
    <row r="239" spans="2:65" s="12" customFormat="1" ht="10.199999999999999">
      <c r="B239" s="154"/>
      <c r="D239" s="139" t="s">
        <v>245</v>
      </c>
      <c r="E239" s="155" t="s">
        <v>1</v>
      </c>
      <c r="F239" s="156" t="s">
        <v>408</v>
      </c>
      <c r="H239" s="157">
        <v>3.7080000000000002</v>
      </c>
      <c r="I239" s="158"/>
      <c r="L239" s="154"/>
      <c r="M239" s="159"/>
      <c r="T239" s="160"/>
      <c r="AT239" s="155" t="s">
        <v>245</v>
      </c>
      <c r="AU239" s="155" t="s">
        <v>89</v>
      </c>
      <c r="AV239" s="12" t="s">
        <v>89</v>
      </c>
      <c r="AW239" s="12" t="s">
        <v>36</v>
      </c>
      <c r="AX239" s="12" t="s">
        <v>80</v>
      </c>
      <c r="AY239" s="155" t="s">
        <v>134</v>
      </c>
    </row>
    <row r="240" spans="2:65" s="13" customFormat="1" ht="10.199999999999999">
      <c r="B240" s="161"/>
      <c r="D240" s="139" t="s">
        <v>245</v>
      </c>
      <c r="E240" s="162" t="s">
        <v>1</v>
      </c>
      <c r="F240" s="163" t="s">
        <v>248</v>
      </c>
      <c r="H240" s="164">
        <v>3.7080000000000002</v>
      </c>
      <c r="I240" s="165"/>
      <c r="L240" s="161"/>
      <c r="M240" s="166"/>
      <c r="T240" s="167"/>
      <c r="AT240" s="162" t="s">
        <v>245</v>
      </c>
      <c r="AU240" s="162" t="s">
        <v>89</v>
      </c>
      <c r="AV240" s="13" t="s">
        <v>133</v>
      </c>
      <c r="AW240" s="13" t="s">
        <v>36</v>
      </c>
      <c r="AX240" s="13" t="s">
        <v>87</v>
      </c>
      <c r="AY240" s="162" t="s">
        <v>134</v>
      </c>
    </row>
    <row r="241" spans="2:65" s="1" customFormat="1" ht="24.15" customHeight="1">
      <c r="B241" s="32"/>
      <c r="C241" s="174" t="s">
        <v>409</v>
      </c>
      <c r="D241" s="174" t="s">
        <v>315</v>
      </c>
      <c r="E241" s="175" t="s">
        <v>410</v>
      </c>
      <c r="F241" s="176" t="s">
        <v>411</v>
      </c>
      <c r="G241" s="177" t="s">
        <v>243</v>
      </c>
      <c r="H241" s="178">
        <v>9.27</v>
      </c>
      <c r="I241" s="179"/>
      <c r="J241" s="180">
        <f>ROUND(I241*H241,2)</f>
        <v>0</v>
      </c>
      <c r="K241" s="176" t="s">
        <v>139</v>
      </c>
      <c r="L241" s="181"/>
      <c r="M241" s="182" t="s">
        <v>1</v>
      </c>
      <c r="N241" s="183" t="s">
        <v>45</v>
      </c>
      <c r="P241" s="135">
        <f>O241*H241</f>
        <v>0</v>
      </c>
      <c r="Q241" s="135">
        <v>0.17499999999999999</v>
      </c>
      <c r="R241" s="135">
        <f>Q241*H241</f>
        <v>1.6222499999999997</v>
      </c>
      <c r="S241" s="135">
        <v>0</v>
      </c>
      <c r="T241" s="136">
        <f>S241*H241</f>
        <v>0</v>
      </c>
      <c r="AR241" s="137" t="s">
        <v>172</v>
      </c>
      <c r="AT241" s="137" t="s">
        <v>315</v>
      </c>
      <c r="AU241" s="137" t="s">
        <v>89</v>
      </c>
      <c r="AY241" s="17" t="s">
        <v>134</v>
      </c>
      <c r="BE241" s="138">
        <f>IF(N241="základní",J241,0)</f>
        <v>0</v>
      </c>
      <c r="BF241" s="138">
        <f>IF(N241="snížená",J241,0)</f>
        <v>0</v>
      </c>
      <c r="BG241" s="138">
        <f>IF(N241="zákl. přenesená",J241,0)</f>
        <v>0</v>
      </c>
      <c r="BH241" s="138">
        <f>IF(N241="sníž. přenesená",J241,0)</f>
        <v>0</v>
      </c>
      <c r="BI241" s="138">
        <f>IF(N241="nulová",J241,0)</f>
        <v>0</v>
      </c>
      <c r="BJ241" s="17" t="s">
        <v>87</v>
      </c>
      <c r="BK241" s="138">
        <f>ROUND(I241*H241,2)</f>
        <v>0</v>
      </c>
      <c r="BL241" s="17" t="s">
        <v>133</v>
      </c>
      <c r="BM241" s="137" t="s">
        <v>412</v>
      </c>
    </row>
    <row r="242" spans="2:65" s="12" customFormat="1" ht="10.199999999999999">
      <c r="B242" s="154"/>
      <c r="D242" s="139" t="s">
        <v>245</v>
      </c>
      <c r="E242" s="155" t="s">
        <v>1</v>
      </c>
      <c r="F242" s="156" t="s">
        <v>413</v>
      </c>
      <c r="H242" s="157">
        <v>9.27</v>
      </c>
      <c r="I242" s="158"/>
      <c r="L242" s="154"/>
      <c r="M242" s="159"/>
      <c r="T242" s="160"/>
      <c r="AT242" s="155" t="s">
        <v>245</v>
      </c>
      <c r="AU242" s="155" t="s">
        <v>89</v>
      </c>
      <c r="AV242" s="12" t="s">
        <v>89</v>
      </c>
      <c r="AW242" s="12" t="s">
        <v>36</v>
      </c>
      <c r="AX242" s="12" t="s">
        <v>80</v>
      </c>
      <c r="AY242" s="155" t="s">
        <v>134</v>
      </c>
    </row>
    <row r="243" spans="2:65" s="13" customFormat="1" ht="10.199999999999999">
      <c r="B243" s="161"/>
      <c r="D243" s="139" t="s">
        <v>245</v>
      </c>
      <c r="E243" s="162" t="s">
        <v>1</v>
      </c>
      <c r="F243" s="163" t="s">
        <v>248</v>
      </c>
      <c r="H243" s="164">
        <v>9.27</v>
      </c>
      <c r="I243" s="165"/>
      <c r="L243" s="161"/>
      <c r="M243" s="166"/>
      <c r="T243" s="167"/>
      <c r="AT243" s="162" t="s">
        <v>245</v>
      </c>
      <c r="AU243" s="162" t="s">
        <v>89</v>
      </c>
      <c r="AV243" s="13" t="s">
        <v>133</v>
      </c>
      <c r="AW243" s="13" t="s">
        <v>36</v>
      </c>
      <c r="AX243" s="13" t="s">
        <v>87</v>
      </c>
      <c r="AY243" s="162" t="s">
        <v>134</v>
      </c>
    </row>
    <row r="244" spans="2:65" s="1" customFormat="1" ht="24.15" customHeight="1">
      <c r="B244" s="32"/>
      <c r="C244" s="174" t="s">
        <v>414</v>
      </c>
      <c r="D244" s="174" t="s">
        <v>315</v>
      </c>
      <c r="E244" s="175" t="s">
        <v>415</v>
      </c>
      <c r="F244" s="176" t="s">
        <v>416</v>
      </c>
      <c r="G244" s="177" t="s">
        <v>243</v>
      </c>
      <c r="H244" s="178">
        <v>36.049999999999997</v>
      </c>
      <c r="I244" s="179"/>
      <c r="J244" s="180">
        <f>ROUND(I244*H244,2)</f>
        <v>0</v>
      </c>
      <c r="K244" s="176" t="s">
        <v>139</v>
      </c>
      <c r="L244" s="181"/>
      <c r="M244" s="182" t="s">
        <v>1</v>
      </c>
      <c r="N244" s="183" t="s">
        <v>45</v>
      </c>
      <c r="P244" s="135">
        <f>O244*H244</f>
        <v>0</v>
      </c>
      <c r="Q244" s="135">
        <v>0.17599999999999999</v>
      </c>
      <c r="R244" s="135">
        <f>Q244*H244</f>
        <v>6.3447999999999993</v>
      </c>
      <c r="S244" s="135">
        <v>0</v>
      </c>
      <c r="T244" s="136">
        <f>S244*H244</f>
        <v>0</v>
      </c>
      <c r="AR244" s="137" t="s">
        <v>172</v>
      </c>
      <c r="AT244" s="137" t="s">
        <v>315</v>
      </c>
      <c r="AU244" s="137" t="s">
        <v>89</v>
      </c>
      <c r="AY244" s="17" t="s">
        <v>134</v>
      </c>
      <c r="BE244" s="138">
        <f>IF(N244="základní",J244,0)</f>
        <v>0</v>
      </c>
      <c r="BF244" s="138">
        <f>IF(N244="snížená",J244,0)</f>
        <v>0</v>
      </c>
      <c r="BG244" s="138">
        <f>IF(N244="zákl. přenesená",J244,0)</f>
        <v>0</v>
      </c>
      <c r="BH244" s="138">
        <f>IF(N244="sníž. přenesená",J244,0)</f>
        <v>0</v>
      </c>
      <c r="BI244" s="138">
        <f>IF(N244="nulová",J244,0)</f>
        <v>0</v>
      </c>
      <c r="BJ244" s="17" t="s">
        <v>87</v>
      </c>
      <c r="BK244" s="138">
        <f>ROUND(I244*H244,2)</f>
        <v>0</v>
      </c>
      <c r="BL244" s="17" t="s">
        <v>133</v>
      </c>
      <c r="BM244" s="137" t="s">
        <v>417</v>
      </c>
    </row>
    <row r="245" spans="2:65" s="12" customFormat="1" ht="10.199999999999999">
      <c r="B245" s="154"/>
      <c r="D245" s="139" t="s">
        <v>245</v>
      </c>
      <c r="E245" s="155" t="s">
        <v>1</v>
      </c>
      <c r="F245" s="156" t="s">
        <v>418</v>
      </c>
      <c r="H245" s="157">
        <v>36.049999999999997</v>
      </c>
      <c r="I245" s="158"/>
      <c r="L245" s="154"/>
      <c r="M245" s="159"/>
      <c r="T245" s="160"/>
      <c r="AT245" s="155" t="s">
        <v>245</v>
      </c>
      <c r="AU245" s="155" t="s">
        <v>89</v>
      </c>
      <c r="AV245" s="12" t="s">
        <v>89</v>
      </c>
      <c r="AW245" s="12" t="s">
        <v>36</v>
      </c>
      <c r="AX245" s="12" t="s">
        <v>80</v>
      </c>
      <c r="AY245" s="155" t="s">
        <v>134</v>
      </c>
    </row>
    <row r="246" spans="2:65" s="13" customFormat="1" ht="10.199999999999999">
      <c r="B246" s="161"/>
      <c r="D246" s="139" t="s">
        <v>245</v>
      </c>
      <c r="E246" s="162" t="s">
        <v>1</v>
      </c>
      <c r="F246" s="163" t="s">
        <v>248</v>
      </c>
      <c r="H246" s="164">
        <v>36.049999999999997</v>
      </c>
      <c r="I246" s="165"/>
      <c r="L246" s="161"/>
      <c r="M246" s="166"/>
      <c r="T246" s="167"/>
      <c r="AT246" s="162" t="s">
        <v>245</v>
      </c>
      <c r="AU246" s="162" t="s">
        <v>89</v>
      </c>
      <c r="AV246" s="13" t="s">
        <v>133</v>
      </c>
      <c r="AW246" s="13" t="s">
        <v>36</v>
      </c>
      <c r="AX246" s="13" t="s">
        <v>87</v>
      </c>
      <c r="AY246" s="162" t="s">
        <v>134</v>
      </c>
    </row>
    <row r="247" spans="2:65" s="1" customFormat="1" ht="37.799999999999997" customHeight="1">
      <c r="B247" s="32"/>
      <c r="C247" s="126" t="s">
        <v>419</v>
      </c>
      <c r="D247" s="126" t="s">
        <v>135</v>
      </c>
      <c r="E247" s="127" t="s">
        <v>420</v>
      </c>
      <c r="F247" s="128" t="s">
        <v>421</v>
      </c>
      <c r="G247" s="129" t="s">
        <v>243</v>
      </c>
      <c r="H247" s="130">
        <v>50.9</v>
      </c>
      <c r="I247" s="131"/>
      <c r="J247" s="132">
        <f>ROUND(I247*H247,2)</f>
        <v>0</v>
      </c>
      <c r="K247" s="128" t="s">
        <v>139</v>
      </c>
      <c r="L247" s="32"/>
      <c r="M247" s="133" t="s">
        <v>1</v>
      </c>
      <c r="N247" s="134" t="s">
        <v>45</v>
      </c>
      <c r="P247" s="135">
        <f>O247*H247</f>
        <v>0</v>
      </c>
      <c r="Q247" s="135">
        <v>0</v>
      </c>
      <c r="R247" s="135">
        <f>Q247*H247</f>
        <v>0</v>
      </c>
      <c r="S247" s="135">
        <v>0</v>
      </c>
      <c r="T247" s="136">
        <f>S247*H247</f>
        <v>0</v>
      </c>
      <c r="AR247" s="137" t="s">
        <v>133</v>
      </c>
      <c r="AT247" s="137" t="s">
        <v>135</v>
      </c>
      <c r="AU247" s="137" t="s">
        <v>89</v>
      </c>
      <c r="AY247" s="17" t="s">
        <v>134</v>
      </c>
      <c r="BE247" s="138">
        <f>IF(N247="základní",J247,0)</f>
        <v>0</v>
      </c>
      <c r="BF247" s="138">
        <f>IF(N247="snížená",J247,0)</f>
        <v>0</v>
      </c>
      <c r="BG247" s="138">
        <f>IF(N247="zákl. přenesená",J247,0)</f>
        <v>0</v>
      </c>
      <c r="BH247" s="138">
        <f>IF(N247="sníž. přenesená",J247,0)</f>
        <v>0</v>
      </c>
      <c r="BI247" s="138">
        <f>IF(N247="nulová",J247,0)</f>
        <v>0</v>
      </c>
      <c r="BJ247" s="17" t="s">
        <v>87</v>
      </c>
      <c r="BK247" s="138">
        <f>ROUND(I247*H247,2)</f>
        <v>0</v>
      </c>
      <c r="BL247" s="17" t="s">
        <v>133</v>
      </c>
      <c r="BM247" s="137" t="s">
        <v>422</v>
      </c>
    </row>
    <row r="248" spans="2:65" s="12" customFormat="1" ht="10.199999999999999">
      <c r="B248" s="154"/>
      <c r="D248" s="139" t="s">
        <v>245</v>
      </c>
      <c r="E248" s="155" t="s">
        <v>1</v>
      </c>
      <c r="F248" s="156" t="s">
        <v>423</v>
      </c>
      <c r="H248" s="157">
        <v>50.9</v>
      </c>
      <c r="I248" s="158"/>
      <c r="L248" s="154"/>
      <c r="M248" s="159"/>
      <c r="T248" s="160"/>
      <c r="AT248" s="155" t="s">
        <v>245</v>
      </c>
      <c r="AU248" s="155" t="s">
        <v>89</v>
      </c>
      <c r="AV248" s="12" t="s">
        <v>89</v>
      </c>
      <c r="AW248" s="12" t="s">
        <v>36</v>
      </c>
      <c r="AX248" s="12" t="s">
        <v>80</v>
      </c>
      <c r="AY248" s="155" t="s">
        <v>134</v>
      </c>
    </row>
    <row r="249" spans="2:65" s="13" customFormat="1" ht="10.199999999999999">
      <c r="B249" s="161"/>
      <c r="D249" s="139" t="s">
        <v>245</v>
      </c>
      <c r="E249" s="162" t="s">
        <v>1</v>
      </c>
      <c r="F249" s="163" t="s">
        <v>248</v>
      </c>
      <c r="H249" s="164">
        <v>50.9</v>
      </c>
      <c r="I249" s="165"/>
      <c r="L249" s="161"/>
      <c r="M249" s="166"/>
      <c r="T249" s="167"/>
      <c r="AT249" s="162" t="s">
        <v>245</v>
      </c>
      <c r="AU249" s="162" t="s">
        <v>89</v>
      </c>
      <c r="AV249" s="13" t="s">
        <v>133</v>
      </c>
      <c r="AW249" s="13" t="s">
        <v>36</v>
      </c>
      <c r="AX249" s="13" t="s">
        <v>87</v>
      </c>
      <c r="AY249" s="162" t="s">
        <v>134</v>
      </c>
    </row>
    <row r="250" spans="2:65" s="10" customFormat="1" ht="22.8" customHeight="1">
      <c r="B250" s="116"/>
      <c r="D250" s="117" t="s">
        <v>79</v>
      </c>
      <c r="E250" s="152" t="s">
        <v>172</v>
      </c>
      <c r="F250" s="152" t="s">
        <v>424</v>
      </c>
      <c r="I250" s="119"/>
      <c r="J250" s="153">
        <f>BK250</f>
        <v>0</v>
      </c>
      <c r="L250" s="116"/>
      <c r="M250" s="121"/>
      <c r="P250" s="122">
        <f>SUM(P251:P255)</f>
        <v>0</v>
      </c>
      <c r="R250" s="122">
        <f>SUM(R251:R255)</f>
        <v>0.60325999999999991</v>
      </c>
      <c r="T250" s="123">
        <f>SUM(T251:T255)</f>
        <v>0.3</v>
      </c>
      <c r="AR250" s="117" t="s">
        <v>87</v>
      </c>
      <c r="AT250" s="124" t="s">
        <v>79</v>
      </c>
      <c r="AU250" s="124" t="s">
        <v>87</v>
      </c>
      <c r="AY250" s="117" t="s">
        <v>134</v>
      </c>
      <c r="BK250" s="125">
        <f>SUM(BK251:BK255)</f>
        <v>0</v>
      </c>
    </row>
    <row r="251" spans="2:65" s="1" customFormat="1" ht="24.15" customHeight="1">
      <c r="B251" s="32"/>
      <c r="C251" s="126" t="s">
        <v>425</v>
      </c>
      <c r="D251" s="126" t="s">
        <v>135</v>
      </c>
      <c r="E251" s="127" t="s">
        <v>426</v>
      </c>
      <c r="F251" s="128" t="s">
        <v>427</v>
      </c>
      <c r="G251" s="129" t="s">
        <v>428</v>
      </c>
      <c r="H251" s="130">
        <v>1</v>
      </c>
      <c r="I251" s="131"/>
      <c r="J251" s="132">
        <f>ROUND(I251*H251,2)</f>
        <v>0</v>
      </c>
      <c r="K251" s="128" t="s">
        <v>139</v>
      </c>
      <c r="L251" s="32"/>
      <c r="M251" s="133" t="s">
        <v>1</v>
      </c>
      <c r="N251" s="134" t="s">
        <v>45</v>
      </c>
      <c r="P251" s="135">
        <f>O251*H251</f>
        <v>0</v>
      </c>
      <c r="Q251" s="135">
        <v>0.53325999999999996</v>
      </c>
      <c r="R251" s="135">
        <f>Q251*H251</f>
        <v>0.53325999999999996</v>
      </c>
      <c r="S251" s="135">
        <v>0.3</v>
      </c>
      <c r="T251" s="136">
        <f>S251*H251</f>
        <v>0.3</v>
      </c>
      <c r="AR251" s="137" t="s">
        <v>133</v>
      </c>
      <c r="AT251" s="137" t="s">
        <v>135</v>
      </c>
      <c r="AU251" s="137" t="s">
        <v>89</v>
      </c>
      <c r="AY251" s="17" t="s">
        <v>134</v>
      </c>
      <c r="BE251" s="138">
        <f>IF(N251="základní",J251,0)</f>
        <v>0</v>
      </c>
      <c r="BF251" s="138">
        <f>IF(N251="snížená",J251,0)</f>
        <v>0</v>
      </c>
      <c r="BG251" s="138">
        <f>IF(N251="zákl. přenesená",J251,0)</f>
        <v>0</v>
      </c>
      <c r="BH251" s="138">
        <f>IF(N251="sníž. přenesená",J251,0)</f>
        <v>0</v>
      </c>
      <c r="BI251" s="138">
        <f>IF(N251="nulová",J251,0)</f>
        <v>0</v>
      </c>
      <c r="BJ251" s="17" t="s">
        <v>87</v>
      </c>
      <c r="BK251" s="138">
        <f>ROUND(I251*H251,2)</f>
        <v>0</v>
      </c>
      <c r="BL251" s="17" t="s">
        <v>133</v>
      </c>
      <c r="BM251" s="137" t="s">
        <v>429</v>
      </c>
    </row>
    <row r="252" spans="2:65" s="12" customFormat="1" ht="20.399999999999999">
      <c r="B252" s="154"/>
      <c r="D252" s="139" t="s">
        <v>245</v>
      </c>
      <c r="E252" s="155" t="s">
        <v>1</v>
      </c>
      <c r="F252" s="156" t="s">
        <v>430</v>
      </c>
      <c r="H252" s="157">
        <v>1</v>
      </c>
      <c r="I252" s="158"/>
      <c r="L252" s="154"/>
      <c r="M252" s="159"/>
      <c r="T252" s="160"/>
      <c r="AT252" s="155" t="s">
        <v>245</v>
      </c>
      <c r="AU252" s="155" t="s">
        <v>89</v>
      </c>
      <c r="AV252" s="12" t="s">
        <v>89</v>
      </c>
      <c r="AW252" s="12" t="s">
        <v>36</v>
      </c>
      <c r="AX252" s="12" t="s">
        <v>80</v>
      </c>
      <c r="AY252" s="155" t="s">
        <v>134</v>
      </c>
    </row>
    <row r="253" spans="2:65" s="13" customFormat="1" ht="10.199999999999999">
      <c r="B253" s="161"/>
      <c r="D253" s="139" t="s">
        <v>245</v>
      </c>
      <c r="E253" s="162" t="s">
        <v>1</v>
      </c>
      <c r="F253" s="163" t="s">
        <v>248</v>
      </c>
      <c r="H253" s="164">
        <v>1</v>
      </c>
      <c r="I253" s="165"/>
      <c r="L253" s="161"/>
      <c r="M253" s="166"/>
      <c r="T253" s="167"/>
      <c r="AT253" s="162" t="s">
        <v>245</v>
      </c>
      <c r="AU253" s="162" t="s">
        <v>89</v>
      </c>
      <c r="AV253" s="13" t="s">
        <v>133</v>
      </c>
      <c r="AW253" s="13" t="s">
        <v>36</v>
      </c>
      <c r="AX253" s="13" t="s">
        <v>87</v>
      </c>
      <c r="AY253" s="162" t="s">
        <v>134</v>
      </c>
    </row>
    <row r="254" spans="2:65" s="1" customFormat="1" ht="24.15" customHeight="1">
      <c r="B254" s="32"/>
      <c r="C254" s="174" t="s">
        <v>431</v>
      </c>
      <c r="D254" s="174" t="s">
        <v>315</v>
      </c>
      <c r="E254" s="175" t="s">
        <v>432</v>
      </c>
      <c r="F254" s="176" t="s">
        <v>433</v>
      </c>
      <c r="G254" s="177" t="s">
        <v>428</v>
      </c>
      <c r="H254" s="178">
        <v>1</v>
      </c>
      <c r="I254" s="179"/>
      <c r="J254" s="180">
        <f>ROUND(I254*H254,2)</f>
        <v>0</v>
      </c>
      <c r="K254" s="176" t="s">
        <v>184</v>
      </c>
      <c r="L254" s="181"/>
      <c r="M254" s="182" t="s">
        <v>1</v>
      </c>
      <c r="N254" s="183" t="s">
        <v>45</v>
      </c>
      <c r="P254" s="135">
        <f>O254*H254</f>
        <v>0</v>
      </c>
      <c r="Q254" s="135">
        <v>6.4000000000000001E-2</v>
      </c>
      <c r="R254" s="135">
        <f>Q254*H254</f>
        <v>6.4000000000000001E-2</v>
      </c>
      <c r="S254" s="135">
        <v>0</v>
      </c>
      <c r="T254" s="136">
        <f>S254*H254</f>
        <v>0</v>
      </c>
      <c r="AR254" s="137" t="s">
        <v>172</v>
      </c>
      <c r="AT254" s="137" t="s">
        <v>315</v>
      </c>
      <c r="AU254" s="137" t="s">
        <v>89</v>
      </c>
      <c r="AY254" s="17" t="s">
        <v>134</v>
      </c>
      <c r="BE254" s="138">
        <f>IF(N254="základní",J254,0)</f>
        <v>0</v>
      </c>
      <c r="BF254" s="138">
        <f>IF(N254="snížená",J254,0)</f>
        <v>0</v>
      </c>
      <c r="BG254" s="138">
        <f>IF(N254="zákl. přenesená",J254,0)</f>
        <v>0</v>
      </c>
      <c r="BH254" s="138">
        <f>IF(N254="sníž. přenesená",J254,0)</f>
        <v>0</v>
      </c>
      <c r="BI254" s="138">
        <f>IF(N254="nulová",J254,0)</f>
        <v>0</v>
      </c>
      <c r="BJ254" s="17" t="s">
        <v>87</v>
      </c>
      <c r="BK254" s="138">
        <f>ROUND(I254*H254,2)</f>
        <v>0</v>
      </c>
      <c r="BL254" s="17" t="s">
        <v>133</v>
      </c>
      <c r="BM254" s="137" t="s">
        <v>434</v>
      </c>
    </row>
    <row r="255" spans="2:65" s="1" customFormat="1" ht="24.15" customHeight="1">
      <c r="B255" s="32"/>
      <c r="C255" s="174" t="s">
        <v>435</v>
      </c>
      <c r="D255" s="174" t="s">
        <v>315</v>
      </c>
      <c r="E255" s="175" t="s">
        <v>436</v>
      </c>
      <c r="F255" s="176" t="s">
        <v>437</v>
      </c>
      <c r="G255" s="177" t="s">
        <v>428</v>
      </c>
      <c r="H255" s="178">
        <v>1</v>
      </c>
      <c r="I255" s="179"/>
      <c r="J255" s="180">
        <f>ROUND(I255*H255,2)</f>
        <v>0</v>
      </c>
      <c r="K255" s="176" t="s">
        <v>139</v>
      </c>
      <c r="L255" s="181"/>
      <c r="M255" s="182" t="s">
        <v>1</v>
      </c>
      <c r="N255" s="183" t="s">
        <v>45</v>
      </c>
      <c r="P255" s="135">
        <f>O255*H255</f>
        <v>0</v>
      </c>
      <c r="Q255" s="135">
        <v>6.0000000000000001E-3</v>
      </c>
      <c r="R255" s="135">
        <f>Q255*H255</f>
        <v>6.0000000000000001E-3</v>
      </c>
      <c r="S255" s="135">
        <v>0</v>
      </c>
      <c r="T255" s="136">
        <f>S255*H255</f>
        <v>0</v>
      </c>
      <c r="AR255" s="137" t="s">
        <v>172</v>
      </c>
      <c r="AT255" s="137" t="s">
        <v>315</v>
      </c>
      <c r="AU255" s="137" t="s">
        <v>89</v>
      </c>
      <c r="AY255" s="17" t="s">
        <v>134</v>
      </c>
      <c r="BE255" s="138">
        <f>IF(N255="základní",J255,0)</f>
        <v>0</v>
      </c>
      <c r="BF255" s="138">
        <f>IF(N255="snížená",J255,0)</f>
        <v>0</v>
      </c>
      <c r="BG255" s="138">
        <f>IF(N255="zákl. přenesená",J255,0)</f>
        <v>0</v>
      </c>
      <c r="BH255" s="138">
        <f>IF(N255="sníž. přenesená",J255,0)</f>
        <v>0</v>
      </c>
      <c r="BI255" s="138">
        <f>IF(N255="nulová",J255,0)</f>
        <v>0</v>
      </c>
      <c r="BJ255" s="17" t="s">
        <v>87</v>
      </c>
      <c r="BK255" s="138">
        <f>ROUND(I255*H255,2)</f>
        <v>0</v>
      </c>
      <c r="BL255" s="17" t="s">
        <v>133</v>
      </c>
      <c r="BM255" s="137" t="s">
        <v>438</v>
      </c>
    </row>
    <row r="256" spans="2:65" s="10" customFormat="1" ht="22.8" customHeight="1">
      <c r="B256" s="116"/>
      <c r="D256" s="117" t="s">
        <v>79</v>
      </c>
      <c r="E256" s="152" t="s">
        <v>177</v>
      </c>
      <c r="F256" s="152" t="s">
        <v>439</v>
      </c>
      <c r="I256" s="119"/>
      <c r="J256" s="153">
        <f>BK256</f>
        <v>0</v>
      </c>
      <c r="L256" s="116"/>
      <c r="M256" s="121"/>
      <c r="P256" s="122">
        <f>SUM(P257:P360)</f>
        <v>0</v>
      </c>
      <c r="R256" s="122">
        <f>SUM(R257:R360)</f>
        <v>40.933817600000005</v>
      </c>
      <c r="T256" s="123">
        <f>SUM(T257:T360)</f>
        <v>0.18</v>
      </c>
      <c r="AR256" s="117" t="s">
        <v>87</v>
      </c>
      <c r="AT256" s="124" t="s">
        <v>79</v>
      </c>
      <c r="AU256" s="124" t="s">
        <v>87</v>
      </c>
      <c r="AY256" s="117" t="s">
        <v>134</v>
      </c>
      <c r="BK256" s="125">
        <f>SUM(BK257:BK360)</f>
        <v>0</v>
      </c>
    </row>
    <row r="257" spans="2:65" s="1" customFormat="1" ht="24.15" customHeight="1">
      <c r="B257" s="32"/>
      <c r="C257" s="126" t="s">
        <v>440</v>
      </c>
      <c r="D257" s="126" t="s">
        <v>135</v>
      </c>
      <c r="E257" s="127" t="s">
        <v>441</v>
      </c>
      <c r="F257" s="128" t="s">
        <v>442</v>
      </c>
      <c r="G257" s="129" t="s">
        <v>428</v>
      </c>
      <c r="H257" s="130">
        <v>3</v>
      </c>
      <c r="I257" s="131"/>
      <c r="J257" s="132">
        <f>ROUND(I257*H257,2)</f>
        <v>0</v>
      </c>
      <c r="K257" s="128" t="s">
        <v>139</v>
      </c>
      <c r="L257" s="32"/>
      <c r="M257" s="133" t="s">
        <v>1</v>
      </c>
      <c r="N257" s="134" t="s">
        <v>45</v>
      </c>
      <c r="P257" s="135">
        <f>O257*H257</f>
        <v>0</v>
      </c>
      <c r="Q257" s="135">
        <v>6.9999999999999999E-4</v>
      </c>
      <c r="R257" s="135">
        <f>Q257*H257</f>
        <v>2.0999999999999999E-3</v>
      </c>
      <c r="S257" s="135">
        <v>0</v>
      </c>
      <c r="T257" s="136">
        <f>S257*H257</f>
        <v>0</v>
      </c>
      <c r="AR257" s="137" t="s">
        <v>133</v>
      </c>
      <c r="AT257" s="137" t="s">
        <v>135</v>
      </c>
      <c r="AU257" s="137" t="s">
        <v>89</v>
      </c>
      <c r="AY257" s="17" t="s">
        <v>134</v>
      </c>
      <c r="BE257" s="138">
        <f>IF(N257="základní",J257,0)</f>
        <v>0</v>
      </c>
      <c r="BF257" s="138">
        <f>IF(N257="snížená",J257,0)</f>
        <v>0</v>
      </c>
      <c r="BG257" s="138">
        <f>IF(N257="zákl. přenesená",J257,0)</f>
        <v>0</v>
      </c>
      <c r="BH257" s="138">
        <f>IF(N257="sníž. přenesená",J257,0)</f>
        <v>0</v>
      </c>
      <c r="BI257" s="138">
        <f>IF(N257="nulová",J257,0)</f>
        <v>0</v>
      </c>
      <c r="BJ257" s="17" t="s">
        <v>87</v>
      </c>
      <c r="BK257" s="138">
        <f>ROUND(I257*H257,2)</f>
        <v>0</v>
      </c>
      <c r="BL257" s="17" t="s">
        <v>133</v>
      </c>
      <c r="BM257" s="137" t="s">
        <v>443</v>
      </c>
    </row>
    <row r="258" spans="2:65" s="12" customFormat="1" ht="10.199999999999999">
      <c r="B258" s="154"/>
      <c r="D258" s="139" t="s">
        <v>245</v>
      </c>
      <c r="E258" s="155" t="s">
        <v>1</v>
      </c>
      <c r="F258" s="156" t="s">
        <v>444</v>
      </c>
      <c r="H258" s="157">
        <v>1</v>
      </c>
      <c r="I258" s="158"/>
      <c r="L258" s="154"/>
      <c r="M258" s="159"/>
      <c r="T258" s="160"/>
      <c r="AT258" s="155" t="s">
        <v>245</v>
      </c>
      <c r="AU258" s="155" t="s">
        <v>89</v>
      </c>
      <c r="AV258" s="12" t="s">
        <v>89</v>
      </c>
      <c r="AW258" s="12" t="s">
        <v>36</v>
      </c>
      <c r="AX258" s="12" t="s">
        <v>80</v>
      </c>
      <c r="AY258" s="155" t="s">
        <v>134</v>
      </c>
    </row>
    <row r="259" spans="2:65" s="12" customFormat="1" ht="10.199999999999999">
      <c r="B259" s="154"/>
      <c r="D259" s="139" t="s">
        <v>245</v>
      </c>
      <c r="E259" s="155" t="s">
        <v>1</v>
      </c>
      <c r="F259" s="156" t="s">
        <v>445</v>
      </c>
      <c r="H259" s="157">
        <v>1</v>
      </c>
      <c r="I259" s="158"/>
      <c r="L259" s="154"/>
      <c r="M259" s="159"/>
      <c r="T259" s="160"/>
      <c r="AT259" s="155" t="s">
        <v>245</v>
      </c>
      <c r="AU259" s="155" t="s">
        <v>89</v>
      </c>
      <c r="AV259" s="12" t="s">
        <v>89</v>
      </c>
      <c r="AW259" s="12" t="s">
        <v>36</v>
      </c>
      <c r="AX259" s="12" t="s">
        <v>80</v>
      </c>
      <c r="AY259" s="155" t="s">
        <v>134</v>
      </c>
    </row>
    <row r="260" spans="2:65" s="12" customFormat="1" ht="10.199999999999999">
      <c r="B260" s="154"/>
      <c r="D260" s="139" t="s">
        <v>245</v>
      </c>
      <c r="E260" s="155" t="s">
        <v>1</v>
      </c>
      <c r="F260" s="156" t="s">
        <v>446</v>
      </c>
      <c r="H260" s="157">
        <v>1</v>
      </c>
      <c r="I260" s="158"/>
      <c r="L260" s="154"/>
      <c r="M260" s="159"/>
      <c r="T260" s="160"/>
      <c r="AT260" s="155" t="s">
        <v>245</v>
      </c>
      <c r="AU260" s="155" t="s">
        <v>89</v>
      </c>
      <c r="AV260" s="12" t="s">
        <v>89</v>
      </c>
      <c r="AW260" s="12" t="s">
        <v>36</v>
      </c>
      <c r="AX260" s="12" t="s">
        <v>80</v>
      </c>
      <c r="AY260" s="155" t="s">
        <v>134</v>
      </c>
    </row>
    <row r="261" spans="2:65" s="13" customFormat="1" ht="10.199999999999999">
      <c r="B261" s="161"/>
      <c r="D261" s="139" t="s">
        <v>245</v>
      </c>
      <c r="E261" s="162" t="s">
        <v>1</v>
      </c>
      <c r="F261" s="163" t="s">
        <v>248</v>
      </c>
      <c r="H261" s="164">
        <v>3</v>
      </c>
      <c r="I261" s="165"/>
      <c r="L261" s="161"/>
      <c r="M261" s="166"/>
      <c r="T261" s="167"/>
      <c r="AT261" s="162" t="s">
        <v>245</v>
      </c>
      <c r="AU261" s="162" t="s">
        <v>89</v>
      </c>
      <c r="AV261" s="13" t="s">
        <v>133</v>
      </c>
      <c r="AW261" s="13" t="s">
        <v>36</v>
      </c>
      <c r="AX261" s="13" t="s">
        <v>87</v>
      </c>
      <c r="AY261" s="162" t="s">
        <v>134</v>
      </c>
    </row>
    <row r="262" spans="2:65" s="1" customFormat="1" ht="24.15" customHeight="1">
      <c r="B262" s="32"/>
      <c r="C262" s="174" t="s">
        <v>447</v>
      </c>
      <c r="D262" s="174" t="s">
        <v>315</v>
      </c>
      <c r="E262" s="175" t="s">
        <v>448</v>
      </c>
      <c r="F262" s="176" t="s">
        <v>449</v>
      </c>
      <c r="G262" s="177" t="s">
        <v>428</v>
      </c>
      <c r="H262" s="178">
        <v>1</v>
      </c>
      <c r="I262" s="179"/>
      <c r="J262" s="180">
        <f>ROUND(I262*H262,2)</f>
        <v>0</v>
      </c>
      <c r="K262" s="176" t="s">
        <v>139</v>
      </c>
      <c r="L262" s="181"/>
      <c r="M262" s="182" t="s">
        <v>1</v>
      </c>
      <c r="N262" s="183" t="s">
        <v>45</v>
      </c>
      <c r="P262" s="135">
        <f>O262*H262</f>
        <v>0</v>
      </c>
      <c r="Q262" s="135">
        <v>1.2999999999999999E-3</v>
      </c>
      <c r="R262" s="135">
        <f>Q262*H262</f>
        <v>1.2999999999999999E-3</v>
      </c>
      <c r="S262" s="135">
        <v>0</v>
      </c>
      <c r="T262" s="136">
        <f>S262*H262</f>
        <v>0</v>
      </c>
      <c r="AR262" s="137" t="s">
        <v>172</v>
      </c>
      <c r="AT262" s="137" t="s">
        <v>315</v>
      </c>
      <c r="AU262" s="137" t="s">
        <v>89</v>
      </c>
      <c r="AY262" s="17" t="s">
        <v>134</v>
      </c>
      <c r="BE262" s="138">
        <f>IF(N262="základní",J262,0)</f>
        <v>0</v>
      </c>
      <c r="BF262" s="138">
        <f>IF(N262="snížená",J262,0)</f>
        <v>0</v>
      </c>
      <c r="BG262" s="138">
        <f>IF(N262="zákl. přenesená",J262,0)</f>
        <v>0</v>
      </c>
      <c r="BH262" s="138">
        <f>IF(N262="sníž. přenesená",J262,0)</f>
        <v>0</v>
      </c>
      <c r="BI262" s="138">
        <f>IF(N262="nulová",J262,0)</f>
        <v>0</v>
      </c>
      <c r="BJ262" s="17" t="s">
        <v>87</v>
      </c>
      <c r="BK262" s="138">
        <f>ROUND(I262*H262,2)</f>
        <v>0</v>
      </c>
      <c r="BL262" s="17" t="s">
        <v>133</v>
      </c>
      <c r="BM262" s="137" t="s">
        <v>450</v>
      </c>
    </row>
    <row r="263" spans="2:65" s="12" customFormat="1" ht="10.199999999999999">
      <c r="B263" s="154"/>
      <c r="D263" s="139" t="s">
        <v>245</v>
      </c>
      <c r="E263" s="155" t="s">
        <v>1</v>
      </c>
      <c r="F263" s="156" t="s">
        <v>444</v>
      </c>
      <c r="H263" s="157">
        <v>1</v>
      </c>
      <c r="I263" s="158"/>
      <c r="L263" s="154"/>
      <c r="M263" s="159"/>
      <c r="T263" s="160"/>
      <c r="AT263" s="155" t="s">
        <v>245</v>
      </c>
      <c r="AU263" s="155" t="s">
        <v>89</v>
      </c>
      <c r="AV263" s="12" t="s">
        <v>89</v>
      </c>
      <c r="AW263" s="12" t="s">
        <v>36</v>
      </c>
      <c r="AX263" s="12" t="s">
        <v>80</v>
      </c>
      <c r="AY263" s="155" t="s">
        <v>134</v>
      </c>
    </row>
    <row r="264" spans="2:65" s="13" customFormat="1" ht="10.199999999999999">
      <c r="B264" s="161"/>
      <c r="D264" s="139" t="s">
        <v>245</v>
      </c>
      <c r="E264" s="162" t="s">
        <v>1</v>
      </c>
      <c r="F264" s="163" t="s">
        <v>248</v>
      </c>
      <c r="H264" s="164">
        <v>1</v>
      </c>
      <c r="I264" s="165"/>
      <c r="L264" s="161"/>
      <c r="M264" s="166"/>
      <c r="T264" s="167"/>
      <c r="AT264" s="162" t="s">
        <v>245</v>
      </c>
      <c r="AU264" s="162" t="s">
        <v>89</v>
      </c>
      <c r="AV264" s="13" t="s">
        <v>133</v>
      </c>
      <c r="AW264" s="13" t="s">
        <v>36</v>
      </c>
      <c r="AX264" s="13" t="s">
        <v>87</v>
      </c>
      <c r="AY264" s="162" t="s">
        <v>134</v>
      </c>
    </row>
    <row r="265" spans="2:65" s="1" customFormat="1" ht="21.75" customHeight="1">
      <c r="B265" s="32"/>
      <c r="C265" s="174" t="s">
        <v>451</v>
      </c>
      <c r="D265" s="174" t="s">
        <v>315</v>
      </c>
      <c r="E265" s="175" t="s">
        <v>452</v>
      </c>
      <c r="F265" s="176" t="s">
        <v>453</v>
      </c>
      <c r="G265" s="177" t="s">
        <v>428</v>
      </c>
      <c r="H265" s="178">
        <v>1</v>
      </c>
      <c r="I265" s="179"/>
      <c r="J265" s="180">
        <f>ROUND(I265*H265,2)</f>
        <v>0</v>
      </c>
      <c r="K265" s="176" t="s">
        <v>139</v>
      </c>
      <c r="L265" s="181"/>
      <c r="M265" s="182" t="s">
        <v>1</v>
      </c>
      <c r="N265" s="183" t="s">
        <v>45</v>
      </c>
      <c r="P265" s="135">
        <f>O265*H265</f>
        <v>0</v>
      </c>
      <c r="Q265" s="135">
        <v>4.0000000000000001E-3</v>
      </c>
      <c r="R265" s="135">
        <f>Q265*H265</f>
        <v>4.0000000000000001E-3</v>
      </c>
      <c r="S265" s="135">
        <v>0</v>
      </c>
      <c r="T265" s="136">
        <f>S265*H265</f>
        <v>0</v>
      </c>
      <c r="AR265" s="137" t="s">
        <v>172</v>
      </c>
      <c r="AT265" s="137" t="s">
        <v>315</v>
      </c>
      <c r="AU265" s="137" t="s">
        <v>89</v>
      </c>
      <c r="AY265" s="17" t="s">
        <v>134</v>
      </c>
      <c r="BE265" s="138">
        <f>IF(N265="základní",J265,0)</f>
        <v>0</v>
      </c>
      <c r="BF265" s="138">
        <f>IF(N265="snížená",J265,0)</f>
        <v>0</v>
      </c>
      <c r="BG265" s="138">
        <f>IF(N265="zákl. přenesená",J265,0)</f>
        <v>0</v>
      </c>
      <c r="BH265" s="138">
        <f>IF(N265="sníž. přenesená",J265,0)</f>
        <v>0</v>
      </c>
      <c r="BI265" s="138">
        <f>IF(N265="nulová",J265,0)</f>
        <v>0</v>
      </c>
      <c r="BJ265" s="17" t="s">
        <v>87</v>
      </c>
      <c r="BK265" s="138">
        <f>ROUND(I265*H265,2)</f>
        <v>0</v>
      </c>
      <c r="BL265" s="17" t="s">
        <v>133</v>
      </c>
      <c r="BM265" s="137" t="s">
        <v>454</v>
      </c>
    </row>
    <row r="266" spans="2:65" s="12" customFormat="1" ht="10.199999999999999">
      <c r="B266" s="154"/>
      <c r="D266" s="139" t="s">
        <v>245</v>
      </c>
      <c r="E266" s="155" t="s">
        <v>1</v>
      </c>
      <c r="F266" s="156" t="s">
        <v>455</v>
      </c>
      <c r="H266" s="157">
        <v>1</v>
      </c>
      <c r="I266" s="158"/>
      <c r="L266" s="154"/>
      <c r="M266" s="159"/>
      <c r="T266" s="160"/>
      <c r="AT266" s="155" t="s">
        <v>245</v>
      </c>
      <c r="AU266" s="155" t="s">
        <v>89</v>
      </c>
      <c r="AV266" s="12" t="s">
        <v>89</v>
      </c>
      <c r="AW266" s="12" t="s">
        <v>36</v>
      </c>
      <c r="AX266" s="12" t="s">
        <v>80</v>
      </c>
      <c r="AY266" s="155" t="s">
        <v>134</v>
      </c>
    </row>
    <row r="267" spans="2:65" s="13" customFormat="1" ht="10.199999999999999">
      <c r="B267" s="161"/>
      <c r="D267" s="139" t="s">
        <v>245</v>
      </c>
      <c r="E267" s="162" t="s">
        <v>1</v>
      </c>
      <c r="F267" s="163" t="s">
        <v>248</v>
      </c>
      <c r="H267" s="164">
        <v>1</v>
      </c>
      <c r="I267" s="165"/>
      <c r="L267" s="161"/>
      <c r="M267" s="166"/>
      <c r="T267" s="167"/>
      <c r="AT267" s="162" t="s">
        <v>245</v>
      </c>
      <c r="AU267" s="162" t="s">
        <v>89</v>
      </c>
      <c r="AV267" s="13" t="s">
        <v>133</v>
      </c>
      <c r="AW267" s="13" t="s">
        <v>36</v>
      </c>
      <c r="AX267" s="13" t="s">
        <v>87</v>
      </c>
      <c r="AY267" s="162" t="s">
        <v>134</v>
      </c>
    </row>
    <row r="268" spans="2:65" s="1" customFormat="1" ht="21.75" customHeight="1">
      <c r="B268" s="32"/>
      <c r="C268" s="174" t="s">
        <v>456</v>
      </c>
      <c r="D268" s="174" t="s">
        <v>315</v>
      </c>
      <c r="E268" s="175" t="s">
        <v>457</v>
      </c>
      <c r="F268" s="176" t="s">
        <v>458</v>
      </c>
      <c r="G268" s="177" t="s">
        <v>428</v>
      </c>
      <c r="H268" s="178">
        <v>1</v>
      </c>
      <c r="I268" s="179"/>
      <c r="J268" s="180">
        <f>ROUND(I268*H268,2)</f>
        <v>0</v>
      </c>
      <c r="K268" s="176" t="s">
        <v>139</v>
      </c>
      <c r="L268" s="181"/>
      <c r="M268" s="182" t="s">
        <v>1</v>
      </c>
      <c r="N268" s="183" t="s">
        <v>45</v>
      </c>
      <c r="P268" s="135">
        <f>O268*H268</f>
        <v>0</v>
      </c>
      <c r="Q268" s="135">
        <v>8.9999999999999998E-4</v>
      </c>
      <c r="R268" s="135">
        <f>Q268*H268</f>
        <v>8.9999999999999998E-4</v>
      </c>
      <c r="S268" s="135">
        <v>0</v>
      </c>
      <c r="T268" s="136">
        <f>S268*H268</f>
        <v>0</v>
      </c>
      <c r="AR268" s="137" t="s">
        <v>172</v>
      </c>
      <c r="AT268" s="137" t="s">
        <v>315</v>
      </c>
      <c r="AU268" s="137" t="s">
        <v>89</v>
      </c>
      <c r="AY268" s="17" t="s">
        <v>134</v>
      </c>
      <c r="BE268" s="138">
        <f>IF(N268="základní",J268,0)</f>
        <v>0</v>
      </c>
      <c r="BF268" s="138">
        <f>IF(N268="snížená",J268,0)</f>
        <v>0</v>
      </c>
      <c r="BG268" s="138">
        <f>IF(N268="zákl. přenesená",J268,0)</f>
        <v>0</v>
      </c>
      <c r="BH268" s="138">
        <f>IF(N268="sníž. přenesená",J268,0)</f>
        <v>0</v>
      </c>
      <c r="BI268" s="138">
        <f>IF(N268="nulová",J268,0)</f>
        <v>0</v>
      </c>
      <c r="BJ268" s="17" t="s">
        <v>87</v>
      </c>
      <c r="BK268" s="138">
        <f>ROUND(I268*H268,2)</f>
        <v>0</v>
      </c>
      <c r="BL268" s="17" t="s">
        <v>133</v>
      </c>
      <c r="BM268" s="137" t="s">
        <v>459</v>
      </c>
    </row>
    <row r="269" spans="2:65" s="12" customFormat="1" ht="10.199999999999999">
      <c r="B269" s="154"/>
      <c r="D269" s="139" t="s">
        <v>245</v>
      </c>
      <c r="E269" s="155" t="s">
        <v>1</v>
      </c>
      <c r="F269" s="156" t="s">
        <v>446</v>
      </c>
      <c r="H269" s="157">
        <v>1</v>
      </c>
      <c r="I269" s="158"/>
      <c r="L269" s="154"/>
      <c r="M269" s="159"/>
      <c r="T269" s="160"/>
      <c r="AT269" s="155" t="s">
        <v>245</v>
      </c>
      <c r="AU269" s="155" t="s">
        <v>89</v>
      </c>
      <c r="AV269" s="12" t="s">
        <v>89</v>
      </c>
      <c r="AW269" s="12" t="s">
        <v>36</v>
      </c>
      <c r="AX269" s="12" t="s">
        <v>80</v>
      </c>
      <c r="AY269" s="155" t="s">
        <v>134</v>
      </c>
    </row>
    <row r="270" spans="2:65" s="13" customFormat="1" ht="10.199999999999999">
      <c r="B270" s="161"/>
      <c r="D270" s="139" t="s">
        <v>245</v>
      </c>
      <c r="E270" s="162" t="s">
        <v>1</v>
      </c>
      <c r="F270" s="163" t="s">
        <v>248</v>
      </c>
      <c r="H270" s="164">
        <v>1</v>
      </c>
      <c r="I270" s="165"/>
      <c r="L270" s="161"/>
      <c r="M270" s="166"/>
      <c r="T270" s="167"/>
      <c r="AT270" s="162" t="s">
        <v>245</v>
      </c>
      <c r="AU270" s="162" t="s">
        <v>89</v>
      </c>
      <c r="AV270" s="13" t="s">
        <v>133</v>
      </c>
      <c r="AW270" s="13" t="s">
        <v>36</v>
      </c>
      <c r="AX270" s="13" t="s">
        <v>87</v>
      </c>
      <c r="AY270" s="162" t="s">
        <v>134</v>
      </c>
    </row>
    <row r="271" spans="2:65" s="1" customFormat="1" ht="24.15" customHeight="1">
      <c r="B271" s="32"/>
      <c r="C271" s="126" t="s">
        <v>460</v>
      </c>
      <c r="D271" s="126" t="s">
        <v>135</v>
      </c>
      <c r="E271" s="127" t="s">
        <v>461</v>
      </c>
      <c r="F271" s="128" t="s">
        <v>462</v>
      </c>
      <c r="G271" s="129" t="s">
        <v>428</v>
      </c>
      <c r="H271" s="130">
        <v>1</v>
      </c>
      <c r="I271" s="131"/>
      <c r="J271" s="132">
        <f>ROUND(I271*H271,2)</f>
        <v>0</v>
      </c>
      <c r="K271" s="128" t="s">
        <v>139</v>
      </c>
      <c r="L271" s="32"/>
      <c r="M271" s="133" t="s">
        <v>1</v>
      </c>
      <c r="N271" s="134" t="s">
        <v>45</v>
      </c>
      <c r="P271" s="135">
        <f>O271*H271</f>
        <v>0</v>
      </c>
      <c r="Q271" s="135">
        <v>0.11241</v>
      </c>
      <c r="R271" s="135">
        <f>Q271*H271</f>
        <v>0.11241</v>
      </c>
      <c r="S271" s="135">
        <v>0</v>
      </c>
      <c r="T271" s="136">
        <f>S271*H271</f>
        <v>0</v>
      </c>
      <c r="AR271" s="137" t="s">
        <v>133</v>
      </c>
      <c r="AT271" s="137" t="s">
        <v>135</v>
      </c>
      <c r="AU271" s="137" t="s">
        <v>89</v>
      </c>
      <c r="AY271" s="17" t="s">
        <v>134</v>
      </c>
      <c r="BE271" s="138">
        <f>IF(N271="základní",J271,0)</f>
        <v>0</v>
      </c>
      <c r="BF271" s="138">
        <f>IF(N271="snížená",J271,0)</f>
        <v>0</v>
      </c>
      <c r="BG271" s="138">
        <f>IF(N271="zákl. přenesená",J271,0)</f>
        <v>0</v>
      </c>
      <c r="BH271" s="138">
        <f>IF(N271="sníž. přenesená",J271,0)</f>
        <v>0</v>
      </c>
      <c r="BI271" s="138">
        <f>IF(N271="nulová",J271,0)</f>
        <v>0</v>
      </c>
      <c r="BJ271" s="17" t="s">
        <v>87</v>
      </c>
      <c r="BK271" s="138">
        <f>ROUND(I271*H271,2)</f>
        <v>0</v>
      </c>
      <c r="BL271" s="17" t="s">
        <v>133</v>
      </c>
      <c r="BM271" s="137" t="s">
        <v>463</v>
      </c>
    </row>
    <row r="272" spans="2:65" s="12" customFormat="1" ht="10.199999999999999">
      <c r="B272" s="154"/>
      <c r="D272" s="139" t="s">
        <v>245</v>
      </c>
      <c r="E272" s="155" t="s">
        <v>1</v>
      </c>
      <c r="F272" s="156" t="s">
        <v>464</v>
      </c>
      <c r="H272" s="157">
        <v>1</v>
      </c>
      <c r="I272" s="158"/>
      <c r="L272" s="154"/>
      <c r="M272" s="159"/>
      <c r="T272" s="160"/>
      <c r="AT272" s="155" t="s">
        <v>245</v>
      </c>
      <c r="AU272" s="155" t="s">
        <v>89</v>
      </c>
      <c r="AV272" s="12" t="s">
        <v>89</v>
      </c>
      <c r="AW272" s="12" t="s">
        <v>36</v>
      </c>
      <c r="AX272" s="12" t="s">
        <v>80</v>
      </c>
      <c r="AY272" s="155" t="s">
        <v>134</v>
      </c>
    </row>
    <row r="273" spans="2:65" s="13" customFormat="1" ht="10.199999999999999">
      <c r="B273" s="161"/>
      <c r="D273" s="139" t="s">
        <v>245</v>
      </c>
      <c r="E273" s="162" t="s">
        <v>1</v>
      </c>
      <c r="F273" s="163" t="s">
        <v>248</v>
      </c>
      <c r="H273" s="164">
        <v>1</v>
      </c>
      <c r="I273" s="165"/>
      <c r="L273" s="161"/>
      <c r="M273" s="166"/>
      <c r="T273" s="167"/>
      <c r="AT273" s="162" t="s">
        <v>245</v>
      </c>
      <c r="AU273" s="162" t="s">
        <v>89</v>
      </c>
      <c r="AV273" s="13" t="s">
        <v>133</v>
      </c>
      <c r="AW273" s="13" t="s">
        <v>36</v>
      </c>
      <c r="AX273" s="13" t="s">
        <v>87</v>
      </c>
      <c r="AY273" s="162" t="s">
        <v>134</v>
      </c>
    </row>
    <row r="274" spans="2:65" s="1" customFormat="1" ht="21.75" customHeight="1">
      <c r="B274" s="32"/>
      <c r="C274" s="174" t="s">
        <v>465</v>
      </c>
      <c r="D274" s="174" t="s">
        <v>315</v>
      </c>
      <c r="E274" s="175" t="s">
        <v>466</v>
      </c>
      <c r="F274" s="176" t="s">
        <v>467</v>
      </c>
      <c r="G274" s="177" t="s">
        <v>428</v>
      </c>
      <c r="H274" s="178">
        <v>1</v>
      </c>
      <c r="I274" s="179"/>
      <c r="J274" s="180">
        <f>ROUND(I274*H274,2)</f>
        <v>0</v>
      </c>
      <c r="K274" s="176" t="s">
        <v>139</v>
      </c>
      <c r="L274" s="181"/>
      <c r="M274" s="182" t="s">
        <v>1</v>
      </c>
      <c r="N274" s="183" t="s">
        <v>45</v>
      </c>
      <c r="P274" s="135">
        <f>O274*H274</f>
        <v>0</v>
      </c>
      <c r="Q274" s="135">
        <v>6.1000000000000004E-3</v>
      </c>
      <c r="R274" s="135">
        <f>Q274*H274</f>
        <v>6.1000000000000004E-3</v>
      </c>
      <c r="S274" s="135">
        <v>0</v>
      </c>
      <c r="T274" s="136">
        <f>S274*H274</f>
        <v>0</v>
      </c>
      <c r="AR274" s="137" t="s">
        <v>172</v>
      </c>
      <c r="AT274" s="137" t="s">
        <v>315</v>
      </c>
      <c r="AU274" s="137" t="s">
        <v>89</v>
      </c>
      <c r="AY274" s="17" t="s">
        <v>134</v>
      </c>
      <c r="BE274" s="138">
        <f>IF(N274="základní",J274,0)</f>
        <v>0</v>
      </c>
      <c r="BF274" s="138">
        <f>IF(N274="snížená",J274,0)</f>
        <v>0</v>
      </c>
      <c r="BG274" s="138">
        <f>IF(N274="zákl. přenesená",J274,0)</f>
        <v>0</v>
      </c>
      <c r="BH274" s="138">
        <f>IF(N274="sníž. přenesená",J274,0)</f>
        <v>0</v>
      </c>
      <c r="BI274" s="138">
        <f>IF(N274="nulová",J274,0)</f>
        <v>0</v>
      </c>
      <c r="BJ274" s="17" t="s">
        <v>87</v>
      </c>
      <c r="BK274" s="138">
        <f>ROUND(I274*H274,2)</f>
        <v>0</v>
      </c>
      <c r="BL274" s="17" t="s">
        <v>133</v>
      </c>
      <c r="BM274" s="137" t="s">
        <v>468</v>
      </c>
    </row>
    <row r="275" spans="2:65" s="1" customFormat="1" ht="24.15" customHeight="1">
      <c r="B275" s="32"/>
      <c r="C275" s="126" t="s">
        <v>469</v>
      </c>
      <c r="D275" s="126" t="s">
        <v>135</v>
      </c>
      <c r="E275" s="127" t="s">
        <v>470</v>
      </c>
      <c r="F275" s="128" t="s">
        <v>471</v>
      </c>
      <c r="G275" s="129" t="s">
        <v>263</v>
      </c>
      <c r="H275" s="130">
        <v>98</v>
      </c>
      <c r="I275" s="131"/>
      <c r="J275" s="132">
        <f>ROUND(I275*H275,2)</f>
        <v>0</v>
      </c>
      <c r="K275" s="128" t="s">
        <v>139</v>
      </c>
      <c r="L275" s="32"/>
      <c r="M275" s="133" t="s">
        <v>1</v>
      </c>
      <c r="N275" s="134" t="s">
        <v>45</v>
      </c>
      <c r="P275" s="135">
        <f>O275*H275</f>
        <v>0</v>
      </c>
      <c r="Q275" s="135">
        <v>1.2999999999999999E-4</v>
      </c>
      <c r="R275" s="135">
        <f>Q275*H275</f>
        <v>1.274E-2</v>
      </c>
      <c r="S275" s="135">
        <v>0</v>
      </c>
      <c r="T275" s="136">
        <f>S275*H275</f>
        <v>0</v>
      </c>
      <c r="AR275" s="137" t="s">
        <v>133</v>
      </c>
      <c r="AT275" s="137" t="s">
        <v>135</v>
      </c>
      <c r="AU275" s="137" t="s">
        <v>89</v>
      </c>
      <c r="AY275" s="17" t="s">
        <v>134</v>
      </c>
      <c r="BE275" s="138">
        <f>IF(N275="základní",J275,0)</f>
        <v>0</v>
      </c>
      <c r="BF275" s="138">
        <f>IF(N275="snížená",J275,0)</f>
        <v>0</v>
      </c>
      <c r="BG275" s="138">
        <f>IF(N275="zákl. přenesená",J275,0)</f>
        <v>0</v>
      </c>
      <c r="BH275" s="138">
        <f>IF(N275="sníž. přenesená",J275,0)</f>
        <v>0</v>
      </c>
      <c r="BI275" s="138">
        <f>IF(N275="nulová",J275,0)</f>
        <v>0</v>
      </c>
      <c r="BJ275" s="17" t="s">
        <v>87</v>
      </c>
      <c r="BK275" s="138">
        <f>ROUND(I275*H275,2)</f>
        <v>0</v>
      </c>
      <c r="BL275" s="17" t="s">
        <v>133</v>
      </c>
      <c r="BM275" s="137" t="s">
        <v>472</v>
      </c>
    </row>
    <row r="276" spans="2:65" s="12" customFormat="1" ht="10.199999999999999">
      <c r="B276" s="154"/>
      <c r="D276" s="139" t="s">
        <v>245</v>
      </c>
      <c r="E276" s="155" t="s">
        <v>1</v>
      </c>
      <c r="F276" s="156" t="s">
        <v>473</v>
      </c>
      <c r="H276" s="157">
        <v>48</v>
      </c>
      <c r="I276" s="158"/>
      <c r="L276" s="154"/>
      <c r="M276" s="159"/>
      <c r="T276" s="160"/>
      <c r="AT276" s="155" t="s">
        <v>245</v>
      </c>
      <c r="AU276" s="155" t="s">
        <v>89</v>
      </c>
      <c r="AV276" s="12" t="s">
        <v>89</v>
      </c>
      <c r="AW276" s="12" t="s">
        <v>36</v>
      </c>
      <c r="AX276" s="12" t="s">
        <v>80</v>
      </c>
      <c r="AY276" s="155" t="s">
        <v>134</v>
      </c>
    </row>
    <row r="277" spans="2:65" s="12" customFormat="1" ht="10.199999999999999">
      <c r="B277" s="154"/>
      <c r="D277" s="139" t="s">
        <v>245</v>
      </c>
      <c r="E277" s="155" t="s">
        <v>1</v>
      </c>
      <c r="F277" s="156" t="s">
        <v>474</v>
      </c>
      <c r="H277" s="157">
        <v>50</v>
      </c>
      <c r="I277" s="158"/>
      <c r="L277" s="154"/>
      <c r="M277" s="159"/>
      <c r="T277" s="160"/>
      <c r="AT277" s="155" t="s">
        <v>245</v>
      </c>
      <c r="AU277" s="155" t="s">
        <v>89</v>
      </c>
      <c r="AV277" s="12" t="s">
        <v>89</v>
      </c>
      <c r="AW277" s="12" t="s">
        <v>36</v>
      </c>
      <c r="AX277" s="12" t="s">
        <v>80</v>
      </c>
      <c r="AY277" s="155" t="s">
        <v>134</v>
      </c>
    </row>
    <row r="278" spans="2:65" s="13" customFormat="1" ht="10.199999999999999">
      <c r="B278" s="161"/>
      <c r="D278" s="139" t="s">
        <v>245</v>
      </c>
      <c r="E278" s="162" t="s">
        <v>1</v>
      </c>
      <c r="F278" s="163" t="s">
        <v>248</v>
      </c>
      <c r="H278" s="164">
        <v>98</v>
      </c>
      <c r="I278" s="165"/>
      <c r="L278" s="161"/>
      <c r="M278" s="166"/>
      <c r="T278" s="167"/>
      <c r="AT278" s="162" t="s">
        <v>245</v>
      </c>
      <c r="AU278" s="162" t="s">
        <v>89</v>
      </c>
      <c r="AV278" s="13" t="s">
        <v>133</v>
      </c>
      <c r="AW278" s="13" t="s">
        <v>36</v>
      </c>
      <c r="AX278" s="13" t="s">
        <v>87</v>
      </c>
      <c r="AY278" s="162" t="s">
        <v>134</v>
      </c>
    </row>
    <row r="279" spans="2:65" s="1" customFormat="1" ht="24.15" customHeight="1">
      <c r="B279" s="32"/>
      <c r="C279" s="126" t="s">
        <v>475</v>
      </c>
      <c r="D279" s="126" t="s">
        <v>135</v>
      </c>
      <c r="E279" s="127" t="s">
        <v>476</v>
      </c>
      <c r="F279" s="128" t="s">
        <v>477</v>
      </c>
      <c r="G279" s="129" t="s">
        <v>263</v>
      </c>
      <c r="H279" s="130">
        <v>37</v>
      </c>
      <c r="I279" s="131"/>
      <c r="J279" s="132">
        <f>ROUND(I279*H279,2)</f>
        <v>0</v>
      </c>
      <c r="K279" s="128" t="s">
        <v>139</v>
      </c>
      <c r="L279" s="32"/>
      <c r="M279" s="133" t="s">
        <v>1</v>
      </c>
      <c r="N279" s="134" t="s">
        <v>45</v>
      </c>
      <c r="P279" s="135">
        <f>O279*H279</f>
        <v>0</v>
      </c>
      <c r="Q279" s="135">
        <v>1.2999999999999999E-4</v>
      </c>
      <c r="R279" s="135">
        <f>Q279*H279</f>
        <v>4.8099999999999992E-3</v>
      </c>
      <c r="S279" s="135">
        <v>0</v>
      </c>
      <c r="T279" s="136">
        <f>S279*H279</f>
        <v>0</v>
      </c>
      <c r="AR279" s="137" t="s">
        <v>133</v>
      </c>
      <c r="AT279" s="137" t="s">
        <v>135</v>
      </c>
      <c r="AU279" s="137" t="s">
        <v>89</v>
      </c>
      <c r="AY279" s="17" t="s">
        <v>134</v>
      </c>
      <c r="BE279" s="138">
        <f>IF(N279="základní",J279,0)</f>
        <v>0</v>
      </c>
      <c r="BF279" s="138">
        <f>IF(N279="snížená",J279,0)</f>
        <v>0</v>
      </c>
      <c r="BG279" s="138">
        <f>IF(N279="zákl. přenesená",J279,0)</f>
        <v>0</v>
      </c>
      <c r="BH279" s="138">
        <f>IF(N279="sníž. přenesená",J279,0)</f>
        <v>0</v>
      </c>
      <c r="BI279" s="138">
        <f>IF(N279="nulová",J279,0)</f>
        <v>0</v>
      </c>
      <c r="BJ279" s="17" t="s">
        <v>87</v>
      </c>
      <c r="BK279" s="138">
        <f>ROUND(I279*H279,2)</f>
        <v>0</v>
      </c>
      <c r="BL279" s="17" t="s">
        <v>133</v>
      </c>
      <c r="BM279" s="137" t="s">
        <v>478</v>
      </c>
    </row>
    <row r="280" spans="2:65" s="12" customFormat="1" ht="10.199999999999999">
      <c r="B280" s="154"/>
      <c r="D280" s="139" t="s">
        <v>245</v>
      </c>
      <c r="E280" s="155" t="s">
        <v>1</v>
      </c>
      <c r="F280" s="156" t="s">
        <v>479</v>
      </c>
      <c r="H280" s="157">
        <v>37</v>
      </c>
      <c r="I280" s="158"/>
      <c r="L280" s="154"/>
      <c r="M280" s="159"/>
      <c r="T280" s="160"/>
      <c r="AT280" s="155" t="s">
        <v>245</v>
      </c>
      <c r="AU280" s="155" t="s">
        <v>89</v>
      </c>
      <c r="AV280" s="12" t="s">
        <v>89</v>
      </c>
      <c r="AW280" s="12" t="s">
        <v>36</v>
      </c>
      <c r="AX280" s="12" t="s">
        <v>80</v>
      </c>
      <c r="AY280" s="155" t="s">
        <v>134</v>
      </c>
    </row>
    <row r="281" spans="2:65" s="13" customFormat="1" ht="10.199999999999999">
      <c r="B281" s="161"/>
      <c r="D281" s="139" t="s">
        <v>245</v>
      </c>
      <c r="E281" s="162" t="s">
        <v>1</v>
      </c>
      <c r="F281" s="163" t="s">
        <v>248</v>
      </c>
      <c r="H281" s="164">
        <v>37</v>
      </c>
      <c r="I281" s="165"/>
      <c r="L281" s="161"/>
      <c r="M281" s="166"/>
      <c r="T281" s="167"/>
      <c r="AT281" s="162" t="s">
        <v>245</v>
      </c>
      <c r="AU281" s="162" t="s">
        <v>89</v>
      </c>
      <c r="AV281" s="13" t="s">
        <v>133</v>
      </c>
      <c r="AW281" s="13" t="s">
        <v>36</v>
      </c>
      <c r="AX281" s="13" t="s">
        <v>87</v>
      </c>
      <c r="AY281" s="162" t="s">
        <v>134</v>
      </c>
    </row>
    <row r="282" spans="2:65" s="1" customFormat="1" ht="24.15" customHeight="1">
      <c r="B282" s="32"/>
      <c r="C282" s="126" t="s">
        <v>480</v>
      </c>
      <c r="D282" s="126" t="s">
        <v>135</v>
      </c>
      <c r="E282" s="127" t="s">
        <v>481</v>
      </c>
      <c r="F282" s="128" t="s">
        <v>482</v>
      </c>
      <c r="G282" s="129" t="s">
        <v>243</v>
      </c>
      <c r="H282" s="130">
        <v>4.8</v>
      </c>
      <c r="I282" s="131"/>
      <c r="J282" s="132">
        <f>ROUND(I282*H282,2)</f>
        <v>0</v>
      </c>
      <c r="K282" s="128" t="s">
        <v>139</v>
      </c>
      <c r="L282" s="32"/>
      <c r="M282" s="133" t="s">
        <v>1</v>
      </c>
      <c r="N282" s="134" t="s">
        <v>45</v>
      </c>
      <c r="P282" s="135">
        <f>O282*H282</f>
        <v>0</v>
      </c>
      <c r="Q282" s="135">
        <v>1.4499999999999999E-3</v>
      </c>
      <c r="R282" s="135">
        <f>Q282*H282</f>
        <v>6.9599999999999992E-3</v>
      </c>
      <c r="S282" s="135">
        <v>0</v>
      </c>
      <c r="T282" s="136">
        <f>S282*H282</f>
        <v>0</v>
      </c>
      <c r="AR282" s="137" t="s">
        <v>133</v>
      </c>
      <c r="AT282" s="137" t="s">
        <v>135</v>
      </c>
      <c r="AU282" s="137" t="s">
        <v>89</v>
      </c>
      <c r="AY282" s="17" t="s">
        <v>134</v>
      </c>
      <c r="BE282" s="138">
        <f>IF(N282="základní",J282,0)</f>
        <v>0</v>
      </c>
      <c r="BF282" s="138">
        <f>IF(N282="snížená",J282,0)</f>
        <v>0</v>
      </c>
      <c r="BG282" s="138">
        <f>IF(N282="zákl. přenesená",J282,0)</f>
        <v>0</v>
      </c>
      <c r="BH282" s="138">
        <f>IF(N282="sníž. přenesená",J282,0)</f>
        <v>0</v>
      </c>
      <c r="BI282" s="138">
        <f>IF(N282="nulová",J282,0)</f>
        <v>0</v>
      </c>
      <c r="BJ282" s="17" t="s">
        <v>87</v>
      </c>
      <c r="BK282" s="138">
        <f>ROUND(I282*H282,2)</f>
        <v>0</v>
      </c>
      <c r="BL282" s="17" t="s">
        <v>133</v>
      </c>
      <c r="BM282" s="137" t="s">
        <v>483</v>
      </c>
    </row>
    <row r="283" spans="2:65" s="12" customFormat="1" ht="10.199999999999999">
      <c r="B283" s="154"/>
      <c r="D283" s="139" t="s">
        <v>245</v>
      </c>
      <c r="E283" s="155" t="s">
        <v>1</v>
      </c>
      <c r="F283" s="156" t="s">
        <v>484</v>
      </c>
      <c r="H283" s="157">
        <v>4.8</v>
      </c>
      <c r="I283" s="158"/>
      <c r="L283" s="154"/>
      <c r="M283" s="159"/>
      <c r="T283" s="160"/>
      <c r="AT283" s="155" t="s">
        <v>245</v>
      </c>
      <c r="AU283" s="155" t="s">
        <v>89</v>
      </c>
      <c r="AV283" s="12" t="s">
        <v>89</v>
      </c>
      <c r="AW283" s="12" t="s">
        <v>36</v>
      </c>
      <c r="AX283" s="12" t="s">
        <v>80</v>
      </c>
      <c r="AY283" s="155" t="s">
        <v>134</v>
      </c>
    </row>
    <row r="284" spans="2:65" s="13" customFormat="1" ht="10.199999999999999">
      <c r="B284" s="161"/>
      <c r="D284" s="139" t="s">
        <v>245</v>
      </c>
      <c r="E284" s="162" t="s">
        <v>1</v>
      </c>
      <c r="F284" s="163" t="s">
        <v>248</v>
      </c>
      <c r="H284" s="164">
        <v>4.8</v>
      </c>
      <c r="I284" s="165"/>
      <c r="L284" s="161"/>
      <c r="M284" s="166"/>
      <c r="T284" s="167"/>
      <c r="AT284" s="162" t="s">
        <v>245</v>
      </c>
      <c r="AU284" s="162" t="s">
        <v>89</v>
      </c>
      <c r="AV284" s="13" t="s">
        <v>133</v>
      </c>
      <c r="AW284" s="13" t="s">
        <v>36</v>
      </c>
      <c r="AX284" s="13" t="s">
        <v>87</v>
      </c>
      <c r="AY284" s="162" t="s">
        <v>134</v>
      </c>
    </row>
    <row r="285" spans="2:65" s="1" customFormat="1" ht="16.5" customHeight="1">
      <c r="B285" s="32"/>
      <c r="C285" s="126" t="s">
        <v>485</v>
      </c>
      <c r="D285" s="126" t="s">
        <v>135</v>
      </c>
      <c r="E285" s="127" t="s">
        <v>486</v>
      </c>
      <c r="F285" s="128" t="s">
        <v>487</v>
      </c>
      <c r="G285" s="129" t="s">
        <v>263</v>
      </c>
      <c r="H285" s="130">
        <v>135</v>
      </c>
      <c r="I285" s="131"/>
      <c r="J285" s="132">
        <f>ROUND(I285*H285,2)</f>
        <v>0</v>
      </c>
      <c r="K285" s="128" t="s">
        <v>139</v>
      </c>
      <c r="L285" s="32"/>
      <c r="M285" s="133" t="s">
        <v>1</v>
      </c>
      <c r="N285" s="134" t="s">
        <v>45</v>
      </c>
      <c r="P285" s="135">
        <f>O285*H285</f>
        <v>0</v>
      </c>
      <c r="Q285" s="135">
        <v>0</v>
      </c>
      <c r="R285" s="135">
        <f>Q285*H285</f>
        <v>0</v>
      </c>
      <c r="S285" s="135">
        <v>0</v>
      </c>
      <c r="T285" s="136">
        <f>S285*H285</f>
        <v>0</v>
      </c>
      <c r="AR285" s="137" t="s">
        <v>133</v>
      </c>
      <c r="AT285" s="137" t="s">
        <v>135</v>
      </c>
      <c r="AU285" s="137" t="s">
        <v>89</v>
      </c>
      <c r="AY285" s="17" t="s">
        <v>134</v>
      </c>
      <c r="BE285" s="138">
        <f>IF(N285="základní",J285,0)</f>
        <v>0</v>
      </c>
      <c r="BF285" s="138">
        <f>IF(N285="snížená",J285,0)</f>
        <v>0</v>
      </c>
      <c r="BG285" s="138">
        <f>IF(N285="zákl. přenesená",J285,0)</f>
        <v>0</v>
      </c>
      <c r="BH285" s="138">
        <f>IF(N285="sníž. přenesená",J285,0)</f>
        <v>0</v>
      </c>
      <c r="BI285" s="138">
        <f>IF(N285="nulová",J285,0)</f>
        <v>0</v>
      </c>
      <c r="BJ285" s="17" t="s">
        <v>87</v>
      </c>
      <c r="BK285" s="138">
        <f>ROUND(I285*H285,2)</f>
        <v>0</v>
      </c>
      <c r="BL285" s="17" t="s">
        <v>133</v>
      </c>
      <c r="BM285" s="137" t="s">
        <v>488</v>
      </c>
    </row>
    <row r="286" spans="2:65" s="12" customFormat="1" ht="10.199999999999999">
      <c r="B286" s="154"/>
      <c r="D286" s="139" t="s">
        <v>245</v>
      </c>
      <c r="E286" s="155" t="s">
        <v>1</v>
      </c>
      <c r="F286" s="156" t="s">
        <v>473</v>
      </c>
      <c r="H286" s="157">
        <v>48</v>
      </c>
      <c r="I286" s="158"/>
      <c r="L286" s="154"/>
      <c r="M286" s="159"/>
      <c r="T286" s="160"/>
      <c r="AT286" s="155" t="s">
        <v>245</v>
      </c>
      <c r="AU286" s="155" t="s">
        <v>89</v>
      </c>
      <c r="AV286" s="12" t="s">
        <v>89</v>
      </c>
      <c r="AW286" s="12" t="s">
        <v>36</v>
      </c>
      <c r="AX286" s="12" t="s">
        <v>80</v>
      </c>
      <c r="AY286" s="155" t="s">
        <v>134</v>
      </c>
    </row>
    <row r="287" spans="2:65" s="12" customFormat="1" ht="10.199999999999999">
      <c r="B287" s="154"/>
      <c r="D287" s="139" t="s">
        <v>245</v>
      </c>
      <c r="E287" s="155" t="s">
        <v>1</v>
      </c>
      <c r="F287" s="156" t="s">
        <v>479</v>
      </c>
      <c r="H287" s="157">
        <v>37</v>
      </c>
      <c r="I287" s="158"/>
      <c r="L287" s="154"/>
      <c r="M287" s="159"/>
      <c r="T287" s="160"/>
      <c r="AT287" s="155" t="s">
        <v>245</v>
      </c>
      <c r="AU287" s="155" t="s">
        <v>89</v>
      </c>
      <c r="AV287" s="12" t="s">
        <v>89</v>
      </c>
      <c r="AW287" s="12" t="s">
        <v>36</v>
      </c>
      <c r="AX287" s="12" t="s">
        <v>80</v>
      </c>
      <c r="AY287" s="155" t="s">
        <v>134</v>
      </c>
    </row>
    <row r="288" spans="2:65" s="12" customFormat="1" ht="10.199999999999999">
      <c r="B288" s="154"/>
      <c r="D288" s="139" t="s">
        <v>245</v>
      </c>
      <c r="E288" s="155" t="s">
        <v>1</v>
      </c>
      <c r="F288" s="156" t="s">
        <v>474</v>
      </c>
      <c r="H288" s="157">
        <v>50</v>
      </c>
      <c r="I288" s="158"/>
      <c r="L288" s="154"/>
      <c r="M288" s="159"/>
      <c r="T288" s="160"/>
      <c r="AT288" s="155" t="s">
        <v>245</v>
      </c>
      <c r="AU288" s="155" t="s">
        <v>89</v>
      </c>
      <c r="AV288" s="12" t="s">
        <v>89</v>
      </c>
      <c r="AW288" s="12" t="s">
        <v>36</v>
      </c>
      <c r="AX288" s="12" t="s">
        <v>80</v>
      </c>
      <c r="AY288" s="155" t="s">
        <v>134</v>
      </c>
    </row>
    <row r="289" spans="2:65" s="13" customFormat="1" ht="10.199999999999999">
      <c r="B289" s="161"/>
      <c r="D289" s="139" t="s">
        <v>245</v>
      </c>
      <c r="E289" s="162" t="s">
        <v>1</v>
      </c>
      <c r="F289" s="163" t="s">
        <v>248</v>
      </c>
      <c r="H289" s="164">
        <v>135</v>
      </c>
      <c r="I289" s="165"/>
      <c r="L289" s="161"/>
      <c r="M289" s="166"/>
      <c r="T289" s="167"/>
      <c r="AT289" s="162" t="s">
        <v>245</v>
      </c>
      <c r="AU289" s="162" t="s">
        <v>89</v>
      </c>
      <c r="AV289" s="13" t="s">
        <v>133</v>
      </c>
      <c r="AW289" s="13" t="s">
        <v>36</v>
      </c>
      <c r="AX289" s="13" t="s">
        <v>87</v>
      </c>
      <c r="AY289" s="162" t="s">
        <v>134</v>
      </c>
    </row>
    <row r="290" spans="2:65" s="1" customFormat="1" ht="16.5" customHeight="1">
      <c r="B290" s="32"/>
      <c r="C290" s="126" t="s">
        <v>489</v>
      </c>
      <c r="D290" s="126" t="s">
        <v>135</v>
      </c>
      <c r="E290" s="127" t="s">
        <v>490</v>
      </c>
      <c r="F290" s="128" t="s">
        <v>491</v>
      </c>
      <c r="G290" s="129" t="s">
        <v>243</v>
      </c>
      <c r="H290" s="130">
        <v>4.8</v>
      </c>
      <c r="I290" s="131"/>
      <c r="J290" s="132">
        <f>ROUND(I290*H290,2)</f>
        <v>0</v>
      </c>
      <c r="K290" s="128" t="s">
        <v>139</v>
      </c>
      <c r="L290" s="32"/>
      <c r="M290" s="133" t="s">
        <v>1</v>
      </c>
      <c r="N290" s="134" t="s">
        <v>45</v>
      </c>
      <c r="P290" s="135">
        <f>O290*H290</f>
        <v>0</v>
      </c>
      <c r="Q290" s="135">
        <v>1.0000000000000001E-5</v>
      </c>
      <c r="R290" s="135">
        <f>Q290*H290</f>
        <v>4.8000000000000001E-5</v>
      </c>
      <c r="S290" s="135">
        <v>0</v>
      </c>
      <c r="T290" s="136">
        <f>S290*H290</f>
        <v>0</v>
      </c>
      <c r="AR290" s="137" t="s">
        <v>133</v>
      </c>
      <c r="AT290" s="137" t="s">
        <v>135</v>
      </c>
      <c r="AU290" s="137" t="s">
        <v>89</v>
      </c>
      <c r="AY290" s="17" t="s">
        <v>134</v>
      </c>
      <c r="BE290" s="138">
        <f>IF(N290="základní",J290,0)</f>
        <v>0</v>
      </c>
      <c r="BF290" s="138">
        <f>IF(N290="snížená",J290,0)</f>
        <v>0</v>
      </c>
      <c r="BG290" s="138">
        <f>IF(N290="zákl. přenesená",J290,0)</f>
        <v>0</v>
      </c>
      <c r="BH290" s="138">
        <f>IF(N290="sníž. přenesená",J290,0)</f>
        <v>0</v>
      </c>
      <c r="BI290" s="138">
        <f>IF(N290="nulová",J290,0)</f>
        <v>0</v>
      </c>
      <c r="BJ290" s="17" t="s">
        <v>87</v>
      </c>
      <c r="BK290" s="138">
        <f>ROUND(I290*H290,2)</f>
        <v>0</v>
      </c>
      <c r="BL290" s="17" t="s">
        <v>133</v>
      </c>
      <c r="BM290" s="137" t="s">
        <v>492</v>
      </c>
    </row>
    <row r="291" spans="2:65" s="12" customFormat="1" ht="10.199999999999999">
      <c r="B291" s="154"/>
      <c r="D291" s="139" t="s">
        <v>245</v>
      </c>
      <c r="E291" s="155" t="s">
        <v>1</v>
      </c>
      <c r="F291" s="156" t="s">
        <v>484</v>
      </c>
      <c r="H291" s="157">
        <v>4.8</v>
      </c>
      <c r="I291" s="158"/>
      <c r="L291" s="154"/>
      <c r="M291" s="159"/>
      <c r="T291" s="160"/>
      <c r="AT291" s="155" t="s">
        <v>245</v>
      </c>
      <c r="AU291" s="155" t="s">
        <v>89</v>
      </c>
      <c r="AV291" s="12" t="s">
        <v>89</v>
      </c>
      <c r="AW291" s="12" t="s">
        <v>36</v>
      </c>
      <c r="AX291" s="12" t="s">
        <v>80</v>
      </c>
      <c r="AY291" s="155" t="s">
        <v>134</v>
      </c>
    </row>
    <row r="292" spans="2:65" s="13" customFormat="1" ht="10.199999999999999">
      <c r="B292" s="161"/>
      <c r="D292" s="139" t="s">
        <v>245</v>
      </c>
      <c r="E292" s="162" t="s">
        <v>1</v>
      </c>
      <c r="F292" s="163" t="s">
        <v>248</v>
      </c>
      <c r="H292" s="164">
        <v>4.8</v>
      </c>
      <c r="I292" s="165"/>
      <c r="L292" s="161"/>
      <c r="M292" s="166"/>
      <c r="T292" s="167"/>
      <c r="AT292" s="162" t="s">
        <v>245</v>
      </c>
      <c r="AU292" s="162" t="s">
        <v>89</v>
      </c>
      <c r="AV292" s="13" t="s">
        <v>133</v>
      </c>
      <c r="AW292" s="13" t="s">
        <v>36</v>
      </c>
      <c r="AX292" s="13" t="s">
        <v>87</v>
      </c>
      <c r="AY292" s="162" t="s">
        <v>134</v>
      </c>
    </row>
    <row r="293" spans="2:65" s="1" customFormat="1" ht="24.15" customHeight="1">
      <c r="B293" s="32"/>
      <c r="C293" s="126" t="s">
        <v>493</v>
      </c>
      <c r="D293" s="126" t="s">
        <v>135</v>
      </c>
      <c r="E293" s="127" t="s">
        <v>494</v>
      </c>
      <c r="F293" s="128" t="s">
        <v>495</v>
      </c>
      <c r="G293" s="129" t="s">
        <v>263</v>
      </c>
      <c r="H293" s="130">
        <v>50</v>
      </c>
      <c r="I293" s="131"/>
      <c r="J293" s="132">
        <f>ROUND(I293*H293,2)</f>
        <v>0</v>
      </c>
      <c r="K293" s="128" t="s">
        <v>184</v>
      </c>
      <c r="L293" s="32"/>
      <c r="M293" s="133" t="s">
        <v>1</v>
      </c>
      <c r="N293" s="134" t="s">
        <v>45</v>
      </c>
      <c r="P293" s="135">
        <f>O293*H293</f>
        <v>0</v>
      </c>
      <c r="Q293" s="135">
        <v>8.9779999999999999E-2</v>
      </c>
      <c r="R293" s="135">
        <f>Q293*H293</f>
        <v>4.4889999999999999</v>
      </c>
      <c r="S293" s="135">
        <v>0</v>
      </c>
      <c r="T293" s="136">
        <f>S293*H293</f>
        <v>0</v>
      </c>
      <c r="AR293" s="137" t="s">
        <v>133</v>
      </c>
      <c r="AT293" s="137" t="s">
        <v>135</v>
      </c>
      <c r="AU293" s="137" t="s">
        <v>89</v>
      </c>
      <c r="AY293" s="17" t="s">
        <v>134</v>
      </c>
      <c r="BE293" s="138">
        <f>IF(N293="základní",J293,0)</f>
        <v>0</v>
      </c>
      <c r="BF293" s="138">
        <f>IF(N293="snížená",J293,0)</f>
        <v>0</v>
      </c>
      <c r="BG293" s="138">
        <f>IF(N293="zákl. přenesená",J293,0)</f>
        <v>0</v>
      </c>
      <c r="BH293" s="138">
        <f>IF(N293="sníž. přenesená",J293,0)</f>
        <v>0</v>
      </c>
      <c r="BI293" s="138">
        <f>IF(N293="nulová",J293,0)</f>
        <v>0</v>
      </c>
      <c r="BJ293" s="17" t="s">
        <v>87</v>
      </c>
      <c r="BK293" s="138">
        <f>ROUND(I293*H293,2)</f>
        <v>0</v>
      </c>
      <c r="BL293" s="17" t="s">
        <v>133</v>
      </c>
      <c r="BM293" s="137" t="s">
        <v>496</v>
      </c>
    </row>
    <row r="294" spans="2:65" s="14" customFormat="1" ht="20.399999999999999">
      <c r="B294" s="168"/>
      <c r="D294" s="139" t="s">
        <v>245</v>
      </c>
      <c r="E294" s="169" t="s">
        <v>1</v>
      </c>
      <c r="F294" s="170" t="s">
        <v>497</v>
      </c>
      <c r="H294" s="169" t="s">
        <v>1</v>
      </c>
      <c r="I294" s="171"/>
      <c r="L294" s="168"/>
      <c r="M294" s="172"/>
      <c r="T294" s="173"/>
      <c r="AT294" s="169" t="s">
        <v>245</v>
      </c>
      <c r="AU294" s="169" t="s">
        <v>89</v>
      </c>
      <c r="AV294" s="14" t="s">
        <v>87</v>
      </c>
      <c r="AW294" s="14" t="s">
        <v>36</v>
      </c>
      <c r="AX294" s="14" t="s">
        <v>80</v>
      </c>
      <c r="AY294" s="169" t="s">
        <v>134</v>
      </c>
    </row>
    <row r="295" spans="2:65" s="12" customFormat="1" ht="10.199999999999999">
      <c r="B295" s="154"/>
      <c r="D295" s="139" t="s">
        <v>245</v>
      </c>
      <c r="E295" s="155" t="s">
        <v>1</v>
      </c>
      <c r="F295" s="156" t="s">
        <v>498</v>
      </c>
      <c r="H295" s="157">
        <v>50</v>
      </c>
      <c r="I295" s="158"/>
      <c r="L295" s="154"/>
      <c r="M295" s="159"/>
      <c r="T295" s="160"/>
      <c r="AT295" s="155" t="s">
        <v>245</v>
      </c>
      <c r="AU295" s="155" t="s">
        <v>89</v>
      </c>
      <c r="AV295" s="12" t="s">
        <v>89</v>
      </c>
      <c r="AW295" s="12" t="s">
        <v>36</v>
      </c>
      <c r="AX295" s="12" t="s">
        <v>80</v>
      </c>
      <c r="AY295" s="155" t="s">
        <v>134</v>
      </c>
    </row>
    <row r="296" spans="2:65" s="13" customFormat="1" ht="10.199999999999999">
      <c r="B296" s="161"/>
      <c r="D296" s="139" t="s">
        <v>245</v>
      </c>
      <c r="E296" s="162" t="s">
        <v>1</v>
      </c>
      <c r="F296" s="163" t="s">
        <v>248</v>
      </c>
      <c r="H296" s="164">
        <v>50</v>
      </c>
      <c r="I296" s="165"/>
      <c r="L296" s="161"/>
      <c r="M296" s="166"/>
      <c r="T296" s="167"/>
      <c r="AT296" s="162" t="s">
        <v>245</v>
      </c>
      <c r="AU296" s="162" t="s">
        <v>89</v>
      </c>
      <c r="AV296" s="13" t="s">
        <v>133</v>
      </c>
      <c r="AW296" s="13" t="s">
        <v>36</v>
      </c>
      <c r="AX296" s="13" t="s">
        <v>87</v>
      </c>
      <c r="AY296" s="162" t="s">
        <v>134</v>
      </c>
    </row>
    <row r="297" spans="2:65" s="1" customFormat="1" ht="16.5" customHeight="1">
      <c r="B297" s="32"/>
      <c r="C297" s="174" t="s">
        <v>499</v>
      </c>
      <c r="D297" s="174" t="s">
        <v>315</v>
      </c>
      <c r="E297" s="175" t="s">
        <v>500</v>
      </c>
      <c r="F297" s="176" t="s">
        <v>501</v>
      </c>
      <c r="G297" s="177" t="s">
        <v>243</v>
      </c>
      <c r="H297" s="178">
        <v>0.505</v>
      </c>
      <c r="I297" s="179"/>
      <c r="J297" s="180">
        <f>ROUND(I297*H297,2)</f>
        <v>0</v>
      </c>
      <c r="K297" s="176" t="s">
        <v>139</v>
      </c>
      <c r="L297" s="181"/>
      <c r="M297" s="182" t="s">
        <v>1</v>
      </c>
      <c r="N297" s="183" t="s">
        <v>45</v>
      </c>
      <c r="P297" s="135">
        <f>O297*H297</f>
        <v>0</v>
      </c>
      <c r="Q297" s="135">
        <v>0.222</v>
      </c>
      <c r="R297" s="135">
        <f>Q297*H297</f>
        <v>0.11211</v>
      </c>
      <c r="S297" s="135">
        <v>0</v>
      </c>
      <c r="T297" s="136">
        <f>S297*H297</f>
        <v>0</v>
      </c>
      <c r="AR297" s="137" t="s">
        <v>172</v>
      </c>
      <c r="AT297" s="137" t="s">
        <v>315</v>
      </c>
      <c r="AU297" s="137" t="s">
        <v>89</v>
      </c>
      <c r="AY297" s="17" t="s">
        <v>134</v>
      </c>
      <c r="BE297" s="138">
        <f>IF(N297="základní",J297,0)</f>
        <v>0</v>
      </c>
      <c r="BF297" s="138">
        <f>IF(N297="snížená",J297,0)</f>
        <v>0</v>
      </c>
      <c r="BG297" s="138">
        <f>IF(N297="zákl. přenesená",J297,0)</f>
        <v>0</v>
      </c>
      <c r="BH297" s="138">
        <f>IF(N297="sníž. přenesená",J297,0)</f>
        <v>0</v>
      </c>
      <c r="BI297" s="138">
        <f>IF(N297="nulová",J297,0)</f>
        <v>0</v>
      </c>
      <c r="BJ297" s="17" t="s">
        <v>87</v>
      </c>
      <c r="BK297" s="138">
        <f>ROUND(I297*H297,2)</f>
        <v>0</v>
      </c>
      <c r="BL297" s="17" t="s">
        <v>133</v>
      </c>
      <c r="BM297" s="137" t="s">
        <v>502</v>
      </c>
    </row>
    <row r="298" spans="2:65" s="12" customFormat="1" ht="10.199999999999999">
      <c r="B298" s="154"/>
      <c r="D298" s="139" t="s">
        <v>245</v>
      </c>
      <c r="E298" s="155" t="s">
        <v>1</v>
      </c>
      <c r="F298" s="156" t="s">
        <v>503</v>
      </c>
      <c r="H298" s="157">
        <v>0.505</v>
      </c>
      <c r="I298" s="158"/>
      <c r="L298" s="154"/>
      <c r="M298" s="159"/>
      <c r="T298" s="160"/>
      <c r="AT298" s="155" t="s">
        <v>245</v>
      </c>
      <c r="AU298" s="155" t="s">
        <v>89</v>
      </c>
      <c r="AV298" s="12" t="s">
        <v>89</v>
      </c>
      <c r="AW298" s="12" t="s">
        <v>36</v>
      </c>
      <c r="AX298" s="12" t="s">
        <v>80</v>
      </c>
      <c r="AY298" s="155" t="s">
        <v>134</v>
      </c>
    </row>
    <row r="299" spans="2:65" s="13" customFormat="1" ht="10.199999999999999">
      <c r="B299" s="161"/>
      <c r="D299" s="139" t="s">
        <v>245</v>
      </c>
      <c r="E299" s="162" t="s">
        <v>1</v>
      </c>
      <c r="F299" s="163" t="s">
        <v>248</v>
      </c>
      <c r="H299" s="164">
        <v>0.505</v>
      </c>
      <c r="I299" s="165"/>
      <c r="L299" s="161"/>
      <c r="M299" s="166"/>
      <c r="T299" s="167"/>
      <c r="AT299" s="162" t="s">
        <v>245</v>
      </c>
      <c r="AU299" s="162" t="s">
        <v>89</v>
      </c>
      <c r="AV299" s="13" t="s">
        <v>133</v>
      </c>
      <c r="AW299" s="13" t="s">
        <v>36</v>
      </c>
      <c r="AX299" s="13" t="s">
        <v>87</v>
      </c>
      <c r="AY299" s="162" t="s">
        <v>134</v>
      </c>
    </row>
    <row r="300" spans="2:65" s="1" customFormat="1" ht="33" customHeight="1">
      <c r="B300" s="32"/>
      <c r="C300" s="126" t="s">
        <v>504</v>
      </c>
      <c r="D300" s="126" t="s">
        <v>135</v>
      </c>
      <c r="E300" s="127" t="s">
        <v>505</v>
      </c>
      <c r="F300" s="128" t="s">
        <v>506</v>
      </c>
      <c r="G300" s="129" t="s">
        <v>263</v>
      </c>
      <c r="H300" s="130">
        <v>50</v>
      </c>
      <c r="I300" s="131"/>
      <c r="J300" s="132">
        <f>ROUND(I300*H300,2)</f>
        <v>0</v>
      </c>
      <c r="K300" s="128" t="s">
        <v>139</v>
      </c>
      <c r="L300" s="32"/>
      <c r="M300" s="133" t="s">
        <v>1</v>
      </c>
      <c r="N300" s="134" t="s">
        <v>45</v>
      </c>
      <c r="P300" s="135">
        <f>O300*H300</f>
        <v>0</v>
      </c>
      <c r="Q300" s="135">
        <v>0.2195</v>
      </c>
      <c r="R300" s="135">
        <f>Q300*H300</f>
        <v>10.975</v>
      </c>
      <c r="S300" s="135">
        <v>0</v>
      </c>
      <c r="T300" s="136">
        <f>S300*H300</f>
        <v>0</v>
      </c>
      <c r="AR300" s="137" t="s">
        <v>133</v>
      </c>
      <c r="AT300" s="137" t="s">
        <v>135</v>
      </c>
      <c r="AU300" s="137" t="s">
        <v>89</v>
      </c>
      <c r="AY300" s="17" t="s">
        <v>134</v>
      </c>
      <c r="BE300" s="138">
        <f>IF(N300="základní",J300,0)</f>
        <v>0</v>
      </c>
      <c r="BF300" s="138">
        <f>IF(N300="snížená",J300,0)</f>
        <v>0</v>
      </c>
      <c r="BG300" s="138">
        <f>IF(N300="zákl. přenesená",J300,0)</f>
        <v>0</v>
      </c>
      <c r="BH300" s="138">
        <f>IF(N300="sníž. přenesená",J300,0)</f>
        <v>0</v>
      </c>
      <c r="BI300" s="138">
        <f>IF(N300="nulová",J300,0)</f>
        <v>0</v>
      </c>
      <c r="BJ300" s="17" t="s">
        <v>87</v>
      </c>
      <c r="BK300" s="138">
        <f>ROUND(I300*H300,2)</f>
        <v>0</v>
      </c>
      <c r="BL300" s="17" t="s">
        <v>133</v>
      </c>
      <c r="BM300" s="137" t="s">
        <v>507</v>
      </c>
    </row>
    <row r="301" spans="2:65" s="12" customFormat="1" ht="20.399999999999999">
      <c r="B301" s="154"/>
      <c r="D301" s="139" t="s">
        <v>245</v>
      </c>
      <c r="E301" s="155" t="s">
        <v>1</v>
      </c>
      <c r="F301" s="156" t="s">
        <v>508</v>
      </c>
      <c r="H301" s="157">
        <v>50</v>
      </c>
      <c r="I301" s="158"/>
      <c r="L301" s="154"/>
      <c r="M301" s="159"/>
      <c r="T301" s="160"/>
      <c r="AT301" s="155" t="s">
        <v>245</v>
      </c>
      <c r="AU301" s="155" t="s">
        <v>89</v>
      </c>
      <c r="AV301" s="12" t="s">
        <v>89</v>
      </c>
      <c r="AW301" s="12" t="s">
        <v>36</v>
      </c>
      <c r="AX301" s="12" t="s">
        <v>80</v>
      </c>
      <c r="AY301" s="155" t="s">
        <v>134</v>
      </c>
    </row>
    <row r="302" spans="2:65" s="13" customFormat="1" ht="10.199999999999999">
      <c r="B302" s="161"/>
      <c r="D302" s="139" t="s">
        <v>245</v>
      </c>
      <c r="E302" s="162" t="s">
        <v>1</v>
      </c>
      <c r="F302" s="163" t="s">
        <v>248</v>
      </c>
      <c r="H302" s="164">
        <v>50</v>
      </c>
      <c r="I302" s="165"/>
      <c r="L302" s="161"/>
      <c r="M302" s="166"/>
      <c r="T302" s="167"/>
      <c r="AT302" s="162" t="s">
        <v>245</v>
      </c>
      <c r="AU302" s="162" t="s">
        <v>89</v>
      </c>
      <c r="AV302" s="13" t="s">
        <v>133</v>
      </c>
      <c r="AW302" s="13" t="s">
        <v>36</v>
      </c>
      <c r="AX302" s="13" t="s">
        <v>87</v>
      </c>
      <c r="AY302" s="162" t="s">
        <v>134</v>
      </c>
    </row>
    <row r="303" spans="2:65" s="1" customFormat="1" ht="16.5" customHeight="1">
      <c r="B303" s="32"/>
      <c r="C303" s="174" t="s">
        <v>509</v>
      </c>
      <c r="D303" s="174" t="s">
        <v>315</v>
      </c>
      <c r="E303" s="175" t="s">
        <v>510</v>
      </c>
      <c r="F303" s="176" t="s">
        <v>511</v>
      </c>
      <c r="G303" s="177" t="s">
        <v>263</v>
      </c>
      <c r="H303" s="178">
        <v>50.5</v>
      </c>
      <c r="I303" s="179"/>
      <c r="J303" s="180">
        <f>ROUND(I303*H303,2)</f>
        <v>0</v>
      </c>
      <c r="K303" s="176" t="s">
        <v>139</v>
      </c>
      <c r="L303" s="181"/>
      <c r="M303" s="182" t="s">
        <v>1</v>
      </c>
      <c r="N303" s="183" t="s">
        <v>45</v>
      </c>
      <c r="P303" s="135">
        <f>O303*H303</f>
        <v>0</v>
      </c>
      <c r="Q303" s="135">
        <v>0.08</v>
      </c>
      <c r="R303" s="135">
        <f>Q303*H303</f>
        <v>4.04</v>
      </c>
      <c r="S303" s="135">
        <v>0</v>
      </c>
      <c r="T303" s="136">
        <f>S303*H303</f>
        <v>0</v>
      </c>
      <c r="AR303" s="137" t="s">
        <v>172</v>
      </c>
      <c r="AT303" s="137" t="s">
        <v>315</v>
      </c>
      <c r="AU303" s="137" t="s">
        <v>89</v>
      </c>
      <c r="AY303" s="17" t="s">
        <v>134</v>
      </c>
      <c r="BE303" s="138">
        <f>IF(N303="základní",J303,0)</f>
        <v>0</v>
      </c>
      <c r="BF303" s="138">
        <f>IF(N303="snížená",J303,0)</f>
        <v>0</v>
      </c>
      <c r="BG303" s="138">
        <f>IF(N303="zákl. přenesená",J303,0)</f>
        <v>0</v>
      </c>
      <c r="BH303" s="138">
        <f>IF(N303="sníž. přenesená",J303,0)</f>
        <v>0</v>
      </c>
      <c r="BI303" s="138">
        <f>IF(N303="nulová",J303,0)</f>
        <v>0</v>
      </c>
      <c r="BJ303" s="17" t="s">
        <v>87</v>
      </c>
      <c r="BK303" s="138">
        <f>ROUND(I303*H303,2)</f>
        <v>0</v>
      </c>
      <c r="BL303" s="17" t="s">
        <v>133</v>
      </c>
      <c r="BM303" s="137" t="s">
        <v>512</v>
      </c>
    </row>
    <row r="304" spans="2:65" s="12" customFormat="1" ht="10.199999999999999">
      <c r="B304" s="154"/>
      <c r="D304" s="139" t="s">
        <v>245</v>
      </c>
      <c r="E304" s="155" t="s">
        <v>1</v>
      </c>
      <c r="F304" s="156" t="s">
        <v>513</v>
      </c>
      <c r="H304" s="157">
        <v>50.5</v>
      </c>
      <c r="I304" s="158"/>
      <c r="L304" s="154"/>
      <c r="M304" s="159"/>
      <c r="T304" s="160"/>
      <c r="AT304" s="155" t="s">
        <v>245</v>
      </c>
      <c r="AU304" s="155" t="s">
        <v>89</v>
      </c>
      <c r="AV304" s="12" t="s">
        <v>89</v>
      </c>
      <c r="AW304" s="12" t="s">
        <v>36</v>
      </c>
      <c r="AX304" s="12" t="s">
        <v>80</v>
      </c>
      <c r="AY304" s="155" t="s">
        <v>134</v>
      </c>
    </row>
    <row r="305" spans="2:65" s="13" customFormat="1" ht="10.199999999999999">
      <c r="B305" s="161"/>
      <c r="D305" s="139" t="s">
        <v>245</v>
      </c>
      <c r="E305" s="162" t="s">
        <v>1</v>
      </c>
      <c r="F305" s="163" t="s">
        <v>248</v>
      </c>
      <c r="H305" s="164">
        <v>50.5</v>
      </c>
      <c r="I305" s="165"/>
      <c r="L305" s="161"/>
      <c r="M305" s="166"/>
      <c r="T305" s="167"/>
      <c r="AT305" s="162" t="s">
        <v>245</v>
      </c>
      <c r="AU305" s="162" t="s">
        <v>89</v>
      </c>
      <c r="AV305" s="13" t="s">
        <v>133</v>
      </c>
      <c r="AW305" s="13" t="s">
        <v>36</v>
      </c>
      <c r="AX305" s="13" t="s">
        <v>87</v>
      </c>
      <c r="AY305" s="162" t="s">
        <v>134</v>
      </c>
    </row>
    <row r="306" spans="2:65" s="1" customFormat="1" ht="37.799999999999997" customHeight="1">
      <c r="B306" s="32"/>
      <c r="C306" s="126" t="s">
        <v>514</v>
      </c>
      <c r="D306" s="126" t="s">
        <v>135</v>
      </c>
      <c r="E306" s="127" t="s">
        <v>515</v>
      </c>
      <c r="F306" s="128" t="s">
        <v>516</v>
      </c>
      <c r="G306" s="129" t="s">
        <v>263</v>
      </c>
      <c r="H306" s="130">
        <v>8</v>
      </c>
      <c r="I306" s="131"/>
      <c r="J306" s="132">
        <f>ROUND(I306*H306,2)</f>
        <v>0</v>
      </c>
      <c r="K306" s="128" t="s">
        <v>139</v>
      </c>
      <c r="L306" s="32"/>
      <c r="M306" s="133" t="s">
        <v>1</v>
      </c>
      <c r="N306" s="134" t="s">
        <v>45</v>
      </c>
      <c r="P306" s="135">
        <f>O306*H306</f>
        <v>0</v>
      </c>
      <c r="Q306" s="135">
        <v>0.14041999999999999</v>
      </c>
      <c r="R306" s="135">
        <f>Q306*H306</f>
        <v>1.1233599999999999</v>
      </c>
      <c r="S306" s="135">
        <v>0</v>
      </c>
      <c r="T306" s="136">
        <f>S306*H306</f>
        <v>0</v>
      </c>
      <c r="AR306" s="137" t="s">
        <v>133</v>
      </c>
      <c r="AT306" s="137" t="s">
        <v>135</v>
      </c>
      <c r="AU306" s="137" t="s">
        <v>89</v>
      </c>
      <c r="AY306" s="17" t="s">
        <v>134</v>
      </c>
      <c r="BE306" s="138">
        <f>IF(N306="základní",J306,0)</f>
        <v>0</v>
      </c>
      <c r="BF306" s="138">
        <f>IF(N306="snížená",J306,0)</f>
        <v>0</v>
      </c>
      <c r="BG306" s="138">
        <f>IF(N306="zákl. přenesená",J306,0)</f>
        <v>0</v>
      </c>
      <c r="BH306" s="138">
        <f>IF(N306="sníž. přenesená",J306,0)</f>
        <v>0</v>
      </c>
      <c r="BI306" s="138">
        <f>IF(N306="nulová",J306,0)</f>
        <v>0</v>
      </c>
      <c r="BJ306" s="17" t="s">
        <v>87</v>
      </c>
      <c r="BK306" s="138">
        <f>ROUND(I306*H306,2)</f>
        <v>0</v>
      </c>
      <c r="BL306" s="17" t="s">
        <v>133</v>
      </c>
      <c r="BM306" s="137" t="s">
        <v>517</v>
      </c>
    </row>
    <row r="307" spans="2:65" s="12" customFormat="1" ht="20.399999999999999">
      <c r="B307" s="154"/>
      <c r="D307" s="139" t="s">
        <v>245</v>
      </c>
      <c r="E307" s="155" t="s">
        <v>1</v>
      </c>
      <c r="F307" s="156" t="s">
        <v>518</v>
      </c>
      <c r="H307" s="157">
        <v>8</v>
      </c>
      <c r="I307" s="158"/>
      <c r="L307" s="154"/>
      <c r="M307" s="159"/>
      <c r="T307" s="160"/>
      <c r="AT307" s="155" t="s">
        <v>245</v>
      </c>
      <c r="AU307" s="155" t="s">
        <v>89</v>
      </c>
      <c r="AV307" s="12" t="s">
        <v>89</v>
      </c>
      <c r="AW307" s="12" t="s">
        <v>36</v>
      </c>
      <c r="AX307" s="12" t="s">
        <v>80</v>
      </c>
      <c r="AY307" s="155" t="s">
        <v>134</v>
      </c>
    </row>
    <row r="308" spans="2:65" s="13" customFormat="1" ht="10.199999999999999">
      <c r="B308" s="161"/>
      <c r="D308" s="139" t="s">
        <v>245</v>
      </c>
      <c r="E308" s="162" t="s">
        <v>1</v>
      </c>
      <c r="F308" s="163" t="s">
        <v>248</v>
      </c>
      <c r="H308" s="164">
        <v>8</v>
      </c>
      <c r="I308" s="165"/>
      <c r="L308" s="161"/>
      <c r="M308" s="166"/>
      <c r="T308" s="167"/>
      <c r="AT308" s="162" t="s">
        <v>245</v>
      </c>
      <c r="AU308" s="162" t="s">
        <v>89</v>
      </c>
      <c r="AV308" s="13" t="s">
        <v>133</v>
      </c>
      <c r="AW308" s="13" t="s">
        <v>36</v>
      </c>
      <c r="AX308" s="13" t="s">
        <v>87</v>
      </c>
      <c r="AY308" s="162" t="s">
        <v>134</v>
      </c>
    </row>
    <row r="309" spans="2:65" s="1" customFormat="1" ht="16.5" customHeight="1">
      <c r="B309" s="32"/>
      <c r="C309" s="174" t="s">
        <v>519</v>
      </c>
      <c r="D309" s="174" t="s">
        <v>315</v>
      </c>
      <c r="E309" s="175" t="s">
        <v>520</v>
      </c>
      <c r="F309" s="176" t="s">
        <v>521</v>
      </c>
      <c r="G309" s="177" t="s">
        <v>263</v>
      </c>
      <c r="H309" s="178">
        <v>8.08</v>
      </c>
      <c r="I309" s="179"/>
      <c r="J309" s="180">
        <f>ROUND(I309*H309,2)</f>
        <v>0</v>
      </c>
      <c r="K309" s="176" t="s">
        <v>139</v>
      </c>
      <c r="L309" s="181"/>
      <c r="M309" s="182" t="s">
        <v>1</v>
      </c>
      <c r="N309" s="183" t="s">
        <v>45</v>
      </c>
      <c r="P309" s="135">
        <f>O309*H309</f>
        <v>0</v>
      </c>
      <c r="Q309" s="135">
        <v>5.6120000000000003E-2</v>
      </c>
      <c r="R309" s="135">
        <f>Q309*H309</f>
        <v>0.45344960000000001</v>
      </c>
      <c r="S309" s="135">
        <v>0</v>
      </c>
      <c r="T309" s="136">
        <f>S309*H309</f>
        <v>0</v>
      </c>
      <c r="AR309" s="137" t="s">
        <v>172</v>
      </c>
      <c r="AT309" s="137" t="s">
        <v>315</v>
      </c>
      <c r="AU309" s="137" t="s">
        <v>89</v>
      </c>
      <c r="AY309" s="17" t="s">
        <v>134</v>
      </c>
      <c r="BE309" s="138">
        <f>IF(N309="základní",J309,0)</f>
        <v>0</v>
      </c>
      <c r="BF309" s="138">
        <f>IF(N309="snížená",J309,0)</f>
        <v>0</v>
      </c>
      <c r="BG309" s="138">
        <f>IF(N309="zákl. přenesená",J309,0)</f>
        <v>0</v>
      </c>
      <c r="BH309" s="138">
        <f>IF(N309="sníž. přenesená",J309,0)</f>
        <v>0</v>
      </c>
      <c r="BI309" s="138">
        <f>IF(N309="nulová",J309,0)</f>
        <v>0</v>
      </c>
      <c r="BJ309" s="17" t="s">
        <v>87</v>
      </c>
      <c r="BK309" s="138">
        <f>ROUND(I309*H309,2)</f>
        <v>0</v>
      </c>
      <c r="BL309" s="17" t="s">
        <v>133</v>
      </c>
      <c r="BM309" s="137" t="s">
        <v>522</v>
      </c>
    </row>
    <row r="310" spans="2:65" s="12" customFormat="1" ht="10.199999999999999">
      <c r="B310" s="154"/>
      <c r="D310" s="139" t="s">
        <v>245</v>
      </c>
      <c r="E310" s="155" t="s">
        <v>1</v>
      </c>
      <c r="F310" s="156" t="s">
        <v>523</v>
      </c>
      <c r="H310" s="157">
        <v>8.08</v>
      </c>
      <c r="I310" s="158"/>
      <c r="L310" s="154"/>
      <c r="M310" s="159"/>
      <c r="T310" s="160"/>
      <c r="AT310" s="155" t="s">
        <v>245</v>
      </c>
      <c r="AU310" s="155" t="s">
        <v>89</v>
      </c>
      <c r="AV310" s="12" t="s">
        <v>89</v>
      </c>
      <c r="AW310" s="12" t="s">
        <v>36</v>
      </c>
      <c r="AX310" s="12" t="s">
        <v>80</v>
      </c>
      <c r="AY310" s="155" t="s">
        <v>134</v>
      </c>
    </row>
    <row r="311" spans="2:65" s="13" customFormat="1" ht="10.199999999999999">
      <c r="B311" s="161"/>
      <c r="D311" s="139" t="s">
        <v>245</v>
      </c>
      <c r="E311" s="162" t="s">
        <v>1</v>
      </c>
      <c r="F311" s="163" t="s">
        <v>248</v>
      </c>
      <c r="H311" s="164">
        <v>8.08</v>
      </c>
      <c r="I311" s="165"/>
      <c r="L311" s="161"/>
      <c r="M311" s="166"/>
      <c r="T311" s="167"/>
      <c r="AT311" s="162" t="s">
        <v>245</v>
      </c>
      <c r="AU311" s="162" t="s">
        <v>89</v>
      </c>
      <c r="AV311" s="13" t="s">
        <v>133</v>
      </c>
      <c r="AW311" s="13" t="s">
        <v>36</v>
      </c>
      <c r="AX311" s="13" t="s">
        <v>87</v>
      </c>
      <c r="AY311" s="162" t="s">
        <v>134</v>
      </c>
    </row>
    <row r="312" spans="2:65" s="1" customFormat="1" ht="24.15" customHeight="1">
      <c r="B312" s="32"/>
      <c r="C312" s="126" t="s">
        <v>524</v>
      </c>
      <c r="D312" s="126" t="s">
        <v>135</v>
      </c>
      <c r="E312" s="127" t="s">
        <v>525</v>
      </c>
      <c r="F312" s="128" t="s">
        <v>526</v>
      </c>
      <c r="G312" s="129" t="s">
        <v>263</v>
      </c>
      <c r="H312" s="130">
        <v>16</v>
      </c>
      <c r="I312" s="131"/>
      <c r="J312" s="132">
        <f>ROUND(I312*H312,2)</f>
        <v>0</v>
      </c>
      <c r="K312" s="128" t="s">
        <v>139</v>
      </c>
      <c r="L312" s="32"/>
      <c r="M312" s="133" t="s">
        <v>1</v>
      </c>
      <c r="N312" s="134" t="s">
        <v>45</v>
      </c>
      <c r="P312" s="135">
        <f>O312*H312</f>
        <v>0</v>
      </c>
      <c r="Q312" s="135">
        <v>0.34612999999999999</v>
      </c>
      <c r="R312" s="135">
        <f>Q312*H312</f>
        <v>5.5380799999999999</v>
      </c>
      <c r="S312" s="135">
        <v>0</v>
      </c>
      <c r="T312" s="136">
        <f>S312*H312</f>
        <v>0</v>
      </c>
      <c r="AR312" s="137" t="s">
        <v>133</v>
      </c>
      <c r="AT312" s="137" t="s">
        <v>135</v>
      </c>
      <c r="AU312" s="137" t="s">
        <v>89</v>
      </c>
      <c r="AY312" s="17" t="s">
        <v>134</v>
      </c>
      <c r="BE312" s="138">
        <f>IF(N312="základní",J312,0)</f>
        <v>0</v>
      </c>
      <c r="BF312" s="138">
        <f>IF(N312="snížená",J312,0)</f>
        <v>0</v>
      </c>
      <c r="BG312" s="138">
        <f>IF(N312="zákl. přenesená",J312,0)</f>
        <v>0</v>
      </c>
      <c r="BH312" s="138">
        <f>IF(N312="sníž. přenesená",J312,0)</f>
        <v>0</v>
      </c>
      <c r="BI312" s="138">
        <f>IF(N312="nulová",J312,0)</f>
        <v>0</v>
      </c>
      <c r="BJ312" s="17" t="s">
        <v>87</v>
      </c>
      <c r="BK312" s="138">
        <f>ROUND(I312*H312,2)</f>
        <v>0</v>
      </c>
      <c r="BL312" s="17" t="s">
        <v>133</v>
      </c>
      <c r="BM312" s="137" t="s">
        <v>527</v>
      </c>
    </row>
    <row r="313" spans="2:65" s="14" customFormat="1" ht="20.399999999999999">
      <c r="B313" s="168"/>
      <c r="D313" s="139" t="s">
        <v>245</v>
      </c>
      <c r="E313" s="169" t="s">
        <v>1</v>
      </c>
      <c r="F313" s="170" t="s">
        <v>528</v>
      </c>
      <c r="H313" s="169" t="s">
        <v>1</v>
      </c>
      <c r="I313" s="171"/>
      <c r="L313" s="168"/>
      <c r="M313" s="172"/>
      <c r="T313" s="173"/>
      <c r="AT313" s="169" t="s">
        <v>245</v>
      </c>
      <c r="AU313" s="169" t="s">
        <v>89</v>
      </c>
      <c r="AV313" s="14" t="s">
        <v>87</v>
      </c>
      <c r="AW313" s="14" t="s">
        <v>36</v>
      </c>
      <c r="AX313" s="14" t="s">
        <v>80</v>
      </c>
      <c r="AY313" s="169" t="s">
        <v>134</v>
      </c>
    </row>
    <row r="314" spans="2:65" s="12" customFormat="1" ht="20.399999999999999">
      <c r="B314" s="154"/>
      <c r="D314" s="139" t="s">
        <v>245</v>
      </c>
      <c r="E314" s="155" t="s">
        <v>1</v>
      </c>
      <c r="F314" s="156" t="s">
        <v>529</v>
      </c>
      <c r="H314" s="157">
        <v>16</v>
      </c>
      <c r="I314" s="158"/>
      <c r="L314" s="154"/>
      <c r="M314" s="159"/>
      <c r="T314" s="160"/>
      <c r="AT314" s="155" t="s">
        <v>245</v>
      </c>
      <c r="AU314" s="155" t="s">
        <v>89</v>
      </c>
      <c r="AV314" s="12" t="s">
        <v>89</v>
      </c>
      <c r="AW314" s="12" t="s">
        <v>36</v>
      </c>
      <c r="AX314" s="12" t="s">
        <v>80</v>
      </c>
      <c r="AY314" s="155" t="s">
        <v>134</v>
      </c>
    </row>
    <row r="315" spans="2:65" s="13" customFormat="1" ht="10.199999999999999">
      <c r="B315" s="161"/>
      <c r="D315" s="139" t="s">
        <v>245</v>
      </c>
      <c r="E315" s="162" t="s">
        <v>1</v>
      </c>
      <c r="F315" s="163" t="s">
        <v>248</v>
      </c>
      <c r="H315" s="164">
        <v>16</v>
      </c>
      <c r="I315" s="165"/>
      <c r="L315" s="161"/>
      <c r="M315" s="166"/>
      <c r="T315" s="167"/>
      <c r="AT315" s="162" t="s">
        <v>245</v>
      </c>
      <c r="AU315" s="162" t="s">
        <v>89</v>
      </c>
      <c r="AV315" s="13" t="s">
        <v>133</v>
      </c>
      <c r="AW315" s="13" t="s">
        <v>36</v>
      </c>
      <c r="AX315" s="13" t="s">
        <v>87</v>
      </c>
      <c r="AY315" s="162" t="s">
        <v>134</v>
      </c>
    </row>
    <row r="316" spans="2:65" s="1" customFormat="1" ht="16.5" customHeight="1">
      <c r="B316" s="32"/>
      <c r="C316" s="174" t="s">
        <v>530</v>
      </c>
      <c r="D316" s="174" t="s">
        <v>315</v>
      </c>
      <c r="E316" s="175" t="s">
        <v>531</v>
      </c>
      <c r="F316" s="176" t="s">
        <v>532</v>
      </c>
      <c r="G316" s="177" t="s">
        <v>263</v>
      </c>
      <c r="H316" s="178">
        <v>12</v>
      </c>
      <c r="I316" s="179"/>
      <c r="J316" s="180">
        <f>ROUND(I316*H316,2)</f>
        <v>0</v>
      </c>
      <c r="K316" s="176" t="s">
        <v>139</v>
      </c>
      <c r="L316" s="181"/>
      <c r="M316" s="182" t="s">
        <v>1</v>
      </c>
      <c r="N316" s="183" t="s">
        <v>45</v>
      </c>
      <c r="P316" s="135">
        <f>O316*H316</f>
        <v>0</v>
      </c>
      <c r="Q316" s="135">
        <v>0.22500000000000001</v>
      </c>
      <c r="R316" s="135">
        <f>Q316*H316</f>
        <v>2.7</v>
      </c>
      <c r="S316" s="135">
        <v>0</v>
      </c>
      <c r="T316" s="136">
        <f>S316*H316</f>
        <v>0</v>
      </c>
      <c r="AR316" s="137" t="s">
        <v>172</v>
      </c>
      <c r="AT316" s="137" t="s">
        <v>315</v>
      </c>
      <c r="AU316" s="137" t="s">
        <v>89</v>
      </c>
      <c r="AY316" s="17" t="s">
        <v>134</v>
      </c>
      <c r="BE316" s="138">
        <f>IF(N316="základní",J316,0)</f>
        <v>0</v>
      </c>
      <c r="BF316" s="138">
        <f>IF(N316="snížená",J316,0)</f>
        <v>0</v>
      </c>
      <c r="BG316" s="138">
        <f>IF(N316="zákl. přenesená",J316,0)</f>
        <v>0</v>
      </c>
      <c r="BH316" s="138">
        <f>IF(N316="sníž. přenesená",J316,0)</f>
        <v>0</v>
      </c>
      <c r="BI316" s="138">
        <f>IF(N316="nulová",J316,0)</f>
        <v>0</v>
      </c>
      <c r="BJ316" s="17" t="s">
        <v>87</v>
      </c>
      <c r="BK316" s="138">
        <f>ROUND(I316*H316,2)</f>
        <v>0</v>
      </c>
      <c r="BL316" s="17" t="s">
        <v>133</v>
      </c>
      <c r="BM316" s="137" t="s">
        <v>533</v>
      </c>
    </row>
    <row r="317" spans="2:65" s="1" customFormat="1" ht="21.75" customHeight="1">
      <c r="B317" s="32"/>
      <c r="C317" s="174" t="s">
        <v>534</v>
      </c>
      <c r="D317" s="174" t="s">
        <v>315</v>
      </c>
      <c r="E317" s="175" t="s">
        <v>535</v>
      </c>
      <c r="F317" s="176" t="s">
        <v>536</v>
      </c>
      <c r="G317" s="177" t="s">
        <v>263</v>
      </c>
      <c r="H317" s="178">
        <v>4</v>
      </c>
      <c r="I317" s="179"/>
      <c r="J317" s="180">
        <f>ROUND(I317*H317,2)</f>
        <v>0</v>
      </c>
      <c r="K317" s="176" t="s">
        <v>139</v>
      </c>
      <c r="L317" s="181"/>
      <c r="M317" s="182" t="s">
        <v>1</v>
      </c>
      <c r="N317" s="183" t="s">
        <v>45</v>
      </c>
      <c r="P317" s="135">
        <f>O317*H317</f>
        <v>0</v>
      </c>
      <c r="Q317" s="135">
        <v>0.15</v>
      </c>
      <c r="R317" s="135">
        <f>Q317*H317</f>
        <v>0.6</v>
      </c>
      <c r="S317" s="135">
        <v>0</v>
      </c>
      <c r="T317" s="136">
        <f>S317*H317</f>
        <v>0</v>
      </c>
      <c r="AR317" s="137" t="s">
        <v>172</v>
      </c>
      <c r="AT317" s="137" t="s">
        <v>315</v>
      </c>
      <c r="AU317" s="137" t="s">
        <v>89</v>
      </c>
      <c r="AY317" s="17" t="s">
        <v>134</v>
      </c>
      <c r="BE317" s="138">
        <f>IF(N317="základní",J317,0)</f>
        <v>0</v>
      </c>
      <c r="BF317" s="138">
        <f>IF(N317="snížená",J317,0)</f>
        <v>0</v>
      </c>
      <c r="BG317" s="138">
        <f>IF(N317="zákl. přenesená",J317,0)</f>
        <v>0</v>
      </c>
      <c r="BH317" s="138">
        <f>IF(N317="sníž. přenesená",J317,0)</f>
        <v>0</v>
      </c>
      <c r="BI317" s="138">
        <f>IF(N317="nulová",J317,0)</f>
        <v>0</v>
      </c>
      <c r="BJ317" s="17" t="s">
        <v>87</v>
      </c>
      <c r="BK317" s="138">
        <f>ROUND(I317*H317,2)</f>
        <v>0</v>
      </c>
      <c r="BL317" s="17" t="s">
        <v>133</v>
      </c>
      <c r="BM317" s="137" t="s">
        <v>537</v>
      </c>
    </row>
    <row r="318" spans="2:65" s="12" customFormat="1" ht="10.199999999999999">
      <c r="B318" s="154"/>
      <c r="D318" s="139" t="s">
        <v>245</v>
      </c>
      <c r="E318" s="155" t="s">
        <v>1</v>
      </c>
      <c r="F318" s="156" t="s">
        <v>538</v>
      </c>
      <c r="H318" s="157">
        <v>2</v>
      </c>
      <c r="I318" s="158"/>
      <c r="L318" s="154"/>
      <c r="M318" s="159"/>
      <c r="T318" s="160"/>
      <c r="AT318" s="155" t="s">
        <v>245</v>
      </c>
      <c r="AU318" s="155" t="s">
        <v>89</v>
      </c>
      <c r="AV318" s="12" t="s">
        <v>89</v>
      </c>
      <c r="AW318" s="12" t="s">
        <v>36</v>
      </c>
      <c r="AX318" s="12" t="s">
        <v>80</v>
      </c>
      <c r="AY318" s="155" t="s">
        <v>134</v>
      </c>
    </row>
    <row r="319" spans="2:65" s="12" customFormat="1" ht="10.199999999999999">
      <c r="B319" s="154"/>
      <c r="D319" s="139" t="s">
        <v>245</v>
      </c>
      <c r="E319" s="155" t="s">
        <v>1</v>
      </c>
      <c r="F319" s="156" t="s">
        <v>539</v>
      </c>
      <c r="H319" s="157">
        <v>2</v>
      </c>
      <c r="I319" s="158"/>
      <c r="L319" s="154"/>
      <c r="M319" s="159"/>
      <c r="T319" s="160"/>
      <c r="AT319" s="155" t="s">
        <v>245</v>
      </c>
      <c r="AU319" s="155" t="s">
        <v>89</v>
      </c>
      <c r="AV319" s="12" t="s">
        <v>89</v>
      </c>
      <c r="AW319" s="12" t="s">
        <v>36</v>
      </c>
      <c r="AX319" s="12" t="s">
        <v>80</v>
      </c>
      <c r="AY319" s="155" t="s">
        <v>134</v>
      </c>
    </row>
    <row r="320" spans="2:65" s="13" customFormat="1" ht="10.199999999999999">
      <c r="B320" s="161"/>
      <c r="D320" s="139" t="s">
        <v>245</v>
      </c>
      <c r="E320" s="162" t="s">
        <v>1</v>
      </c>
      <c r="F320" s="163" t="s">
        <v>248</v>
      </c>
      <c r="H320" s="164">
        <v>4</v>
      </c>
      <c r="I320" s="165"/>
      <c r="L320" s="161"/>
      <c r="M320" s="166"/>
      <c r="T320" s="167"/>
      <c r="AT320" s="162" t="s">
        <v>245</v>
      </c>
      <c r="AU320" s="162" t="s">
        <v>89</v>
      </c>
      <c r="AV320" s="13" t="s">
        <v>133</v>
      </c>
      <c r="AW320" s="13" t="s">
        <v>36</v>
      </c>
      <c r="AX320" s="13" t="s">
        <v>87</v>
      </c>
      <c r="AY320" s="162" t="s">
        <v>134</v>
      </c>
    </row>
    <row r="321" spans="2:65" s="1" customFormat="1" ht="33" customHeight="1">
      <c r="B321" s="32"/>
      <c r="C321" s="126" t="s">
        <v>540</v>
      </c>
      <c r="D321" s="126" t="s">
        <v>135</v>
      </c>
      <c r="E321" s="127" t="s">
        <v>541</v>
      </c>
      <c r="F321" s="128" t="s">
        <v>542</v>
      </c>
      <c r="G321" s="129" t="s">
        <v>243</v>
      </c>
      <c r="H321" s="130">
        <v>89</v>
      </c>
      <c r="I321" s="131"/>
      <c r="J321" s="132">
        <f>ROUND(I321*H321,2)</f>
        <v>0</v>
      </c>
      <c r="K321" s="128" t="s">
        <v>139</v>
      </c>
      <c r="L321" s="32"/>
      <c r="M321" s="133" t="s">
        <v>1</v>
      </c>
      <c r="N321" s="134" t="s">
        <v>45</v>
      </c>
      <c r="P321" s="135">
        <f>O321*H321</f>
        <v>0</v>
      </c>
      <c r="Q321" s="135">
        <v>3.8800000000000002E-3</v>
      </c>
      <c r="R321" s="135">
        <f>Q321*H321</f>
        <v>0.34532000000000002</v>
      </c>
      <c r="S321" s="135">
        <v>0</v>
      </c>
      <c r="T321" s="136">
        <f>S321*H321</f>
        <v>0</v>
      </c>
      <c r="AR321" s="137" t="s">
        <v>133</v>
      </c>
      <c r="AT321" s="137" t="s">
        <v>135</v>
      </c>
      <c r="AU321" s="137" t="s">
        <v>89</v>
      </c>
      <c r="AY321" s="17" t="s">
        <v>134</v>
      </c>
      <c r="BE321" s="138">
        <f>IF(N321="základní",J321,0)</f>
        <v>0</v>
      </c>
      <c r="BF321" s="138">
        <f>IF(N321="snížená",J321,0)</f>
        <v>0</v>
      </c>
      <c r="BG321" s="138">
        <f>IF(N321="zákl. přenesená",J321,0)</f>
        <v>0</v>
      </c>
      <c r="BH321" s="138">
        <f>IF(N321="sníž. přenesená",J321,0)</f>
        <v>0</v>
      </c>
      <c r="BI321" s="138">
        <f>IF(N321="nulová",J321,0)</f>
        <v>0</v>
      </c>
      <c r="BJ321" s="17" t="s">
        <v>87</v>
      </c>
      <c r="BK321" s="138">
        <f>ROUND(I321*H321,2)</f>
        <v>0</v>
      </c>
      <c r="BL321" s="17" t="s">
        <v>133</v>
      </c>
      <c r="BM321" s="137" t="s">
        <v>543</v>
      </c>
    </row>
    <row r="322" spans="2:65" s="12" customFormat="1" ht="10.199999999999999">
      <c r="B322" s="154"/>
      <c r="D322" s="139" t="s">
        <v>245</v>
      </c>
      <c r="E322" s="155" t="s">
        <v>1</v>
      </c>
      <c r="F322" s="156" t="s">
        <v>544</v>
      </c>
      <c r="H322" s="157">
        <v>89</v>
      </c>
      <c r="I322" s="158"/>
      <c r="L322" s="154"/>
      <c r="M322" s="159"/>
      <c r="T322" s="160"/>
      <c r="AT322" s="155" t="s">
        <v>245</v>
      </c>
      <c r="AU322" s="155" t="s">
        <v>89</v>
      </c>
      <c r="AV322" s="12" t="s">
        <v>89</v>
      </c>
      <c r="AW322" s="12" t="s">
        <v>36</v>
      </c>
      <c r="AX322" s="12" t="s">
        <v>80</v>
      </c>
      <c r="AY322" s="155" t="s">
        <v>134</v>
      </c>
    </row>
    <row r="323" spans="2:65" s="13" customFormat="1" ht="10.199999999999999">
      <c r="B323" s="161"/>
      <c r="D323" s="139" t="s">
        <v>245</v>
      </c>
      <c r="E323" s="162" t="s">
        <v>1</v>
      </c>
      <c r="F323" s="163" t="s">
        <v>248</v>
      </c>
      <c r="H323" s="164">
        <v>89</v>
      </c>
      <c r="I323" s="165"/>
      <c r="L323" s="161"/>
      <c r="M323" s="166"/>
      <c r="T323" s="167"/>
      <c r="AT323" s="162" t="s">
        <v>245</v>
      </c>
      <c r="AU323" s="162" t="s">
        <v>89</v>
      </c>
      <c r="AV323" s="13" t="s">
        <v>133</v>
      </c>
      <c r="AW323" s="13" t="s">
        <v>36</v>
      </c>
      <c r="AX323" s="13" t="s">
        <v>87</v>
      </c>
      <c r="AY323" s="162" t="s">
        <v>134</v>
      </c>
    </row>
    <row r="324" spans="2:65" s="1" customFormat="1" ht="24.15" customHeight="1">
      <c r="B324" s="32"/>
      <c r="C324" s="126" t="s">
        <v>545</v>
      </c>
      <c r="D324" s="126" t="s">
        <v>135</v>
      </c>
      <c r="E324" s="127" t="s">
        <v>546</v>
      </c>
      <c r="F324" s="128" t="s">
        <v>547</v>
      </c>
      <c r="G324" s="129" t="s">
        <v>243</v>
      </c>
      <c r="H324" s="130">
        <v>89</v>
      </c>
      <c r="I324" s="131"/>
      <c r="J324" s="132">
        <f>ROUND(I324*H324,2)</f>
        <v>0</v>
      </c>
      <c r="K324" s="128" t="s">
        <v>139</v>
      </c>
      <c r="L324" s="32"/>
      <c r="M324" s="133" t="s">
        <v>1</v>
      </c>
      <c r="N324" s="134" t="s">
        <v>45</v>
      </c>
      <c r="P324" s="135">
        <f>O324*H324</f>
        <v>0</v>
      </c>
      <c r="Q324" s="135">
        <v>4.6999999999999999E-4</v>
      </c>
      <c r="R324" s="135">
        <f>Q324*H324</f>
        <v>4.1829999999999999E-2</v>
      </c>
      <c r="S324" s="135">
        <v>0</v>
      </c>
      <c r="T324" s="136">
        <f>S324*H324</f>
        <v>0</v>
      </c>
      <c r="AR324" s="137" t="s">
        <v>133</v>
      </c>
      <c r="AT324" s="137" t="s">
        <v>135</v>
      </c>
      <c r="AU324" s="137" t="s">
        <v>89</v>
      </c>
      <c r="AY324" s="17" t="s">
        <v>134</v>
      </c>
      <c r="BE324" s="138">
        <f>IF(N324="základní",J324,0)</f>
        <v>0</v>
      </c>
      <c r="BF324" s="138">
        <f>IF(N324="snížená",J324,0)</f>
        <v>0</v>
      </c>
      <c r="BG324" s="138">
        <f>IF(N324="zákl. přenesená",J324,0)</f>
        <v>0</v>
      </c>
      <c r="BH324" s="138">
        <f>IF(N324="sníž. přenesená",J324,0)</f>
        <v>0</v>
      </c>
      <c r="BI324" s="138">
        <f>IF(N324="nulová",J324,0)</f>
        <v>0</v>
      </c>
      <c r="BJ324" s="17" t="s">
        <v>87</v>
      </c>
      <c r="BK324" s="138">
        <f>ROUND(I324*H324,2)</f>
        <v>0</v>
      </c>
      <c r="BL324" s="17" t="s">
        <v>133</v>
      </c>
      <c r="BM324" s="137" t="s">
        <v>548</v>
      </c>
    </row>
    <row r="325" spans="2:65" s="12" customFormat="1" ht="10.199999999999999">
      <c r="B325" s="154"/>
      <c r="D325" s="139" t="s">
        <v>245</v>
      </c>
      <c r="E325" s="155" t="s">
        <v>1</v>
      </c>
      <c r="F325" s="156" t="s">
        <v>549</v>
      </c>
      <c r="H325" s="157">
        <v>89</v>
      </c>
      <c r="I325" s="158"/>
      <c r="L325" s="154"/>
      <c r="M325" s="159"/>
      <c r="T325" s="160"/>
      <c r="AT325" s="155" t="s">
        <v>245</v>
      </c>
      <c r="AU325" s="155" t="s">
        <v>89</v>
      </c>
      <c r="AV325" s="12" t="s">
        <v>89</v>
      </c>
      <c r="AW325" s="12" t="s">
        <v>36</v>
      </c>
      <c r="AX325" s="12" t="s">
        <v>80</v>
      </c>
      <c r="AY325" s="155" t="s">
        <v>134</v>
      </c>
    </row>
    <row r="326" spans="2:65" s="13" customFormat="1" ht="10.199999999999999">
      <c r="B326" s="161"/>
      <c r="D326" s="139" t="s">
        <v>245</v>
      </c>
      <c r="E326" s="162" t="s">
        <v>1</v>
      </c>
      <c r="F326" s="163" t="s">
        <v>248</v>
      </c>
      <c r="H326" s="164">
        <v>89</v>
      </c>
      <c r="I326" s="165"/>
      <c r="L326" s="161"/>
      <c r="M326" s="166"/>
      <c r="T326" s="167"/>
      <c r="AT326" s="162" t="s">
        <v>245</v>
      </c>
      <c r="AU326" s="162" t="s">
        <v>89</v>
      </c>
      <c r="AV326" s="13" t="s">
        <v>133</v>
      </c>
      <c r="AW326" s="13" t="s">
        <v>36</v>
      </c>
      <c r="AX326" s="13" t="s">
        <v>87</v>
      </c>
      <c r="AY326" s="162" t="s">
        <v>134</v>
      </c>
    </row>
    <row r="327" spans="2:65" s="1" customFormat="1" ht="24.15" customHeight="1">
      <c r="B327" s="32"/>
      <c r="C327" s="126" t="s">
        <v>550</v>
      </c>
      <c r="D327" s="126" t="s">
        <v>135</v>
      </c>
      <c r="E327" s="127" t="s">
        <v>551</v>
      </c>
      <c r="F327" s="128" t="s">
        <v>552</v>
      </c>
      <c r="G327" s="129" t="s">
        <v>243</v>
      </c>
      <c r="H327" s="130">
        <v>20</v>
      </c>
      <c r="I327" s="131"/>
      <c r="J327" s="132">
        <f>ROUND(I327*H327,2)</f>
        <v>0</v>
      </c>
      <c r="K327" s="128" t="s">
        <v>139</v>
      </c>
      <c r="L327" s="32"/>
      <c r="M327" s="133" t="s">
        <v>1</v>
      </c>
      <c r="N327" s="134" t="s">
        <v>45</v>
      </c>
      <c r="P327" s="135">
        <f>O327*H327</f>
        <v>0</v>
      </c>
      <c r="Q327" s="135">
        <v>6.8999999999999997E-4</v>
      </c>
      <c r="R327" s="135">
        <f>Q327*H327</f>
        <v>1.38E-2</v>
      </c>
      <c r="S327" s="135">
        <v>0</v>
      </c>
      <c r="T327" s="136">
        <f>S327*H327</f>
        <v>0</v>
      </c>
      <c r="AR327" s="137" t="s">
        <v>133</v>
      </c>
      <c r="AT327" s="137" t="s">
        <v>135</v>
      </c>
      <c r="AU327" s="137" t="s">
        <v>89</v>
      </c>
      <c r="AY327" s="17" t="s">
        <v>134</v>
      </c>
      <c r="BE327" s="138">
        <f>IF(N327="základní",J327,0)</f>
        <v>0</v>
      </c>
      <c r="BF327" s="138">
        <f>IF(N327="snížená",J327,0)</f>
        <v>0</v>
      </c>
      <c r="BG327" s="138">
        <f>IF(N327="zákl. přenesená",J327,0)</f>
        <v>0</v>
      </c>
      <c r="BH327" s="138">
        <f>IF(N327="sníž. přenesená",J327,0)</f>
        <v>0</v>
      </c>
      <c r="BI327" s="138">
        <f>IF(N327="nulová",J327,0)</f>
        <v>0</v>
      </c>
      <c r="BJ327" s="17" t="s">
        <v>87</v>
      </c>
      <c r="BK327" s="138">
        <f>ROUND(I327*H327,2)</f>
        <v>0</v>
      </c>
      <c r="BL327" s="17" t="s">
        <v>133</v>
      </c>
      <c r="BM327" s="137" t="s">
        <v>553</v>
      </c>
    </row>
    <row r="328" spans="2:65" s="12" customFormat="1" ht="20.399999999999999">
      <c r="B328" s="154"/>
      <c r="D328" s="139" t="s">
        <v>245</v>
      </c>
      <c r="E328" s="155" t="s">
        <v>1</v>
      </c>
      <c r="F328" s="156" t="s">
        <v>554</v>
      </c>
      <c r="H328" s="157">
        <v>20</v>
      </c>
      <c r="I328" s="158"/>
      <c r="L328" s="154"/>
      <c r="M328" s="159"/>
      <c r="T328" s="160"/>
      <c r="AT328" s="155" t="s">
        <v>245</v>
      </c>
      <c r="AU328" s="155" t="s">
        <v>89</v>
      </c>
      <c r="AV328" s="12" t="s">
        <v>89</v>
      </c>
      <c r="AW328" s="12" t="s">
        <v>36</v>
      </c>
      <c r="AX328" s="12" t="s">
        <v>80</v>
      </c>
      <c r="AY328" s="155" t="s">
        <v>134</v>
      </c>
    </row>
    <row r="329" spans="2:65" s="13" customFormat="1" ht="10.199999999999999">
      <c r="B329" s="161"/>
      <c r="D329" s="139" t="s">
        <v>245</v>
      </c>
      <c r="E329" s="162" t="s">
        <v>1</v>
      </c>
      <c r="F329" s="163" t="s">
        <v>248</v>
      </c>
      <c r="H329" s="164">
        <v>20</v>
      </c>
      <c r="I329" s="165"/>
      <c r="L329" s="161"/>
      <c r="M329" s="166"/>
      <c r="T329" s="167"/>
      <c r="AT329" s="162" t="s">
        <v>245</v>
      </c>
      <c r="AU329" s="162" t="s">
        <v>89</v>
      </c>
      <c r="AV329" s="13" t="s">
        <v>133</v>
      </c>
      <c r="AW329" s="13" t="s">
        <v>36</v>
      </c>
      <c r="AX329" s="13" t="s">
        <v>87</v>
      </c>
      <c r="AY329" s="162" t="s">
        <v>134</v>
      </c>
    </row>
    <row r="330" spans="2:65" s="1" customFormat="1" ht="33" customHeight="1">
      <c r="B330" s="32"/>
      <c r="C330" s="126" t="s">
        <v>555</v>
      </c>
      <c r="D330" s="126" t="s">
        <v>135</v>
      </c>
      <c r="E330" s="127" t="s">
        <v>556</v>
      </c>
      <c r="F330" s="128" t="s">
        <v>557</v>
      </c>
      <c r="G330" s="129" t="s">
        <v>263</v>
      </c>
      <c r="H330" s="130">
        <v>50</v>
      </c>
      <c r="I330" s="131"/>
      <c r="J330" s="132">
        <f>ROUND(I330*H330,2)</f>
        <v>0</v>
      </c>
      <c r="K330" s="128" t="s">
        <v>139</v>
      </c>
      <c r="L330" s="32"/>
      <c r="M330" s="133" t="s">
        <v>1</v>
      </c>
      <c r="N330" s="134" t="s">
        <v>45</v>
      </c>
      <c r="P330" s="135">
        <f>O330*H330</f>
        <v>0</v>
      </c>
      <c r="Q330" s="135">
        <v>6.0999999999999997E-4</v>
      </c>
      <c r="R330" s="135">
        <f>Q330*H330</f>
        <v>3.0499999999999999E-2</v>
      </c>
      <c r="S330" s="135">
        <v>0</v>
      </c>
      <c r="T330" s="136">
        <f>S330*H330</f>
        <v>0</v>
      </c>
      <c r="AR330" s="137" t="s">
        <v>133</v>
      </c>
      <c r="AT330" s="137" t="s">
        <v>135</v>
      </c>
      <c r="AU330" s="137" t="s">
        <v>89</v>
      </c>
      <c r="AY330" s="17" t="s">
        <v>134</v>
      </c>
      <c r="BE330" s="138">
        <f>IF(N330="základní",J330,0)</f>
        <v>0</v>
      </c>
      <c r="BF330" s="138">
        <f>IF(N330="snížená",J330,0)</f>
        <v>0</v>
      </c>
      <c r="BG330" s="138">
        <f>IF(N330="zákl. přenesená",J330,0)</f>
        <v>0</v>
      </c>
      <c r="BH330" s="138">
        <f>IF(N330="sníž. přenesená",J330,0)</f>
        <v>0</v>
      </c>
      <c r="BI330" s="138">
        <f>IF(N330="nulová",J330,0)</f>
        <v>0</v>
      </c>
      <c r="BJ330" s="17" t="s">
        <v>87</v>
      </c>
      <c r="BK330" s="138">
        <f>ROUND(I330*H330,2)</f>
        <v>0</v>
      </c>
      <c r="BL330" s="17" t="s">
        <v>133</v>
      </c>
      <c r="BM330" s="137" t="s">
        <v>558</v>
      </c>
    </row>
    <row r="331" spans="2:65" s="12" customFormat="1" ht="20.399999999999999">
      <c r="B331" s="154"/>
      <c r="D331" s="139" t="s">
        <v>245</v>
      </c>
      <c r="E331" s="155" t="s">
        <v>1</v>
      </c>
      <c r="F331" s="156" t="s">
        <v>559</v>
      </c>
      <c r="H331" s="157">
        <v>50</v>
      </c>
      <c r="I331" s="158"/>
      <c r="L331" s="154"/>
      <c r="M331" s="159"/>
      <c r="T331" s="160"/>
      <c r="AT331" s="155" t="s">
        <v>245</v>
      </c>
      <c r="AU331" s="155" t="s">
        <v>89</v>
      </c>
      <c r="AV331" s="12" t="s">
        <v>89</v>
      </c>
      <c r="AW331" s="12" t="s">
        <v>36</v>
      </c>
      <c r="AX331" s="12" t="s">
        <v>80</v>
      </c>
      <c r="AY331" s="155" t="s">
        <v>134</v>
      </c>
    </row>
    <row r="332" spans="2:65" s="13" customFormat="1" ht="10.199999999999999">
      <c r="B332" s="161"/>
      <c r="D332" s="139" t="s">
        <v>245</v>
      </c>
      <c r="E332" s="162" t="s">
        <v>1</v>
      </c>
      <c r="F332" s="163" t="s">
        <v>248</v>
      </c>
      <c r="H332" s="164">
        <v>50</v>
      </c>
      <c r="I332" s="165"/>
      <c r="L332" s="161"/>
      <c r="M332" s="166"/>
      <c r="T332" s="167"/>
      <c r="AT332" s="162" t="s">
        <v>245</v>
      </c>
      <c r="AU332" s="162" t="s">
        <v>89</v>
      </c>
      <c r="AV332" s="13" t="s">
        <v>133</v>
      </c>
      <c r="AW332" s="13" t="s">
        <v>36</v>
      </c>
      <c r="AX332" s="13" t="s">
        <v>87</v>
      </c>
      <c r="AY332" s="162" t="s">
        <v>134</v>
      </c>
    </row>
    <row r="333" spans="2:65" s="1" customFormat="1" ht="24.15" customHeight="1">
      <c r="B333" s="32"/>
      <c r="C333" s="126" t="s">
        <v>560</v>
      </c>
      <c r="D333" s="126" t="s">
        <v>135</v>
      </c>
      <c r="E333" s="127" t="s">
        <v>561</v>
      </c>
      <c r="F333" s="128" t="s">
        <v>562</v>
      </c>
      <c r="G333" s="129" t="s">
        <v>263</v>
      </c>
      <c r="H333" s="130">
        <v>30</v>
      </c>
      <c r="I333" s="131"/>
      <c r="J333" s="132">
        <f>ROUND(I333*H333,2)</f>
        <v>0</v>
      </c>
      <c r="K333" s="128" t="s">
        <v>139</v>
      </c>
      <c r="L333" s="32"/>
      <c r="M333" s="133" t="s">
        <v>1</v>
      </c>
      <c r="N333" s="134" t="s">
        <v>45</v>
      </c>
      <c r="P333" s="135">
        <f>O333*H333</f>
        <v>0</v>
      </c>
      <c r="Q333" s="135">
        <v>0</v>
      </c>
      <c r="R333" s="135">
        <f>Q333*H333</f>
        <v>0</v>
      </c>
      <c r="S333" s="135">
        <v>0</v>
      </c>
      <c r="T333" s="136">
        <f>S333*H333</f>
        <v>0</v>
      </c>
      <c r="AR333" s="137" t="s">
        <v>133</v>
      </c>
      <c r="AT333" s="137" t="s">
        <v>135</v>
      </c>
      <c r="AU333" s="137" t="s">
        <v>89</v>
      </c>
      <c r="AY333" s="17" t="s">
        <v>134</v>
      </c>
      <c r="BE333" s="138">
        <f>IF(N333="základní",J333,0)</f>
        <v>0</v>
      </c>
      <c r="BF333" s="138">
        <f>IF(N333="snížená",J333,0)</f>
        <v>0</v>
      </c>
      <c r="BG333" s="138">
        <f>IF(N333="zákl. přenesená",J333,0)</f>
        <v>0</v>
      </c>
      <c r="BH333" s="138">
        <f>IF(N333="sníž. přenesená",J333,0)</f>
        <v>0</v>
      </c>
      <c r="BI333" s="138">
        <f>IF(N333="nulová",J333,0)</f>
        <v>0</v>
      </c>
      <c r="BJ333" s="17" t="s">
        <v>87</v>
      </c>
      <c r="BK333" s="138">
        <f>ROUND(I333*H333,2)</f>
        <v>0</v>
      </c>
      <c r="BL333" s="17" t="s">
        <v>133</v>
      </c>
      <c r="BM333" s="137" t="s">
        <v>563</v>
      </c>
    </row>
    <row r="334" spans="2:65" s="12" customFormat="1" ht="10.199999999999999">
      <c r="B334" s="154"/>
      <c r="D334" s="139" t="s">
        <v>245</v>
      </c>
      <c r="E334" s="155" t="s">
        <v>1</v>
      </c>
      <c r="F334" s="156" t="s">
        <v>564</v>
      </c>
      <c r="H334" s="157">
        <v>30</v>
      </c>
      <c r="I334" s="158"/>
      <c r="L334" s="154"/>
      <c r="M334" s="159"/>
      <c r="T334" s="160"/>
      <c r="AT334" s="155" t="s">
        <v>245</v>
      </c>
      <c r="AU334" s="155" t="s">
        <v>89</v>
      </c>
      <c r="AV334" s="12" t="s">
        <v>89</v>
      </c>
      <c r="AW334" s="12" t="s">
        <v>36</v>
      </c>
      <c r="AX334" s="12" t="s">
        <v>80</v>
      </c>
      <c r="AY334" s="155" t="s">
        <v>134</v>
      </c>
    </row>
    <row r="335" spans="2:65" s="13" customFormat="1" ht="10.199999999999999">
      <c r="B335" s="161"/>
      <c r="D335" s="139" t="s">
        <v>245</v>
      </c>
      <c r="E335" s="162" t="s">
        <v>1</v>
      </c>
      <c r="F335" s="163" t="s">
        <v>248</v>
      </c>
      <c r="H335" s="164">
        <v>30</v>
      </c>
      <c r="I335" s="165"/>
      <c r="L335" s="161"/>
      <c r="M335" s="166"/>
      <c r="T335" s="167"/>
      <c r="AT335" s="162" t="s">
        <v>245</v>
      </c>
      <c r="AU335" s="162" t="s">
        <v>89</v>
      </c>
      <c r="AV335" s="13" t="s">
        <v>133</v>
      </c>
      <c r="AW335" s="13" t="s">
        <v>36</v>
      </c>
      <c r="AX335" s="13" t="s">
        <v>87</v>
      </c>
      <c r="AY335" s="162" t="s">
        <v>134</v>
      </c>
    </row>
    <row r="336" spans="2:65" s="1" customFormat="1" ht="24.15" customHeight="1">
      <c r="B336" s="32"/>
      <c r="C336" s="126" t="s">
        <v>565</v>
      </c>
      <c r="D336" s="126" t="s">
        <v>135</v>
      </c>
      <c r="E336" s="127" t="s">
        <v>566</v>
      </c>
      <c r="F336" s="128" t="s">
        <v>567</v>
      </c>
      <c r="G336" s="129" t="s">
        <v>428</v>
      </c>
      <c r="H336" s="130">
        <v>1</v>
      </c>
      <c r="I336" s="131"/>
      <c r="J336" s="132">
        <f>ROUND(I336*H336,2)</f>
        <v>0</v>
      </c>
      <c r="K336" s="128" t="s">
        <v>184</v>
      </c>
      <c r="L336" s="32"/>
      <c r="M336" s="133" t="s">
        <v>1</v>
      </c>
      <c r="N336" s="134" t="s">
        <v>45</v>
      </c>
      <c r="P336" s="135">
        <f>O336*H336</f>
        <v>0</v>
      </c>
      <c r="Q336" s="135">
        <v>0</v>
      </c>
      <c r="R336" s="135">
        <f>Q336*H336</f>
        <v>0</v>
      </c>
      <c r="S336" s="135">
        <v>0</v>
      </c>
      <c r="T336" s="136">
        <f>S336*H336</f>
        <v>0</v>
      </c>
      <c r="AR336" s="137" t="s">
        <v>133</v>
      </c>
      <c r="AT336" s="137" t="s">
        <v>135</v>
      </c>
      <c r="AU336" s="137" t="s">
        <v>89</v>
      </c>
      <c r="AY336" s="17" t="s">
        <v>134</v>
      </c>
      <c r="BE336" s="138">
        <f>IF(N336="základní",J336,0)</f>
        <v>0</v>
      </c>
      <c r="BF336" s="138">
        <f>IF(N336="snížená",J336,0)</f>
        <v>0</v>
      </c>
      <c r="BG336" s="138">
        <f>IF(N336="zákl. přenesená",J336,0)</f>
        <v>0</v>
      </c>
      <c r="BH336" s="138">
        <f>IF(N336="sníž. přenesená",J336,0)</f>
        <v>0</v>
      </c>
      <c r="BI336" s="138">
        <f>IF(N336="nulová",J336,0)</f>
        <v>0</v>
      </c>
      <c r="BJ336" s="17" t="s">
        <v>87</v>
      </c>
      <c r="BK336" s="138">
        <f>ROUND(I336*H336,2)</f>
        <v>0</v>
      </c>
      <c r="BL336" s="17" t="s">
        <v>133</v>
      </c>
      <c r="BM336" s="137" t="s">
        <v>568</v>
      </c>
    </row>
    <row r="337" spans="2:65" s="1" customFormat="1" ht="28.8">
      <c r="B337" s="32"/>
      <c r="D337" s="139" t="s">
        <v>142</v>
      </c>
      <c r="F337" s="140" t="s">
        <v>569</v>
      </c>
      <c r="I337" s="141"/>
      <c r="L337" s="32"/>
      <c r="M337" s="142"/>
      <c r="T337" s="56"/>
      <c r="AT337" s="17" t="s">
        <v>142</v>
      </c>
      <c r="AU337" s="17" t="s">
        <v>89</v>
      </c>
    </row>
    <row r="338" spans="2:65" s="12" customFormat="1" ht="20.399999999999999">
      <c r="B338" s="154"/>
      <c r="D338" s="139" t="s">
        <v>245</v>
      </c>
      <c r="E338" s="155" t="s">
        <v>1</v>
      </c>
      <c r="F338" s="156" t="s">
        <v>570</v>
      </c>
      <c r="H338" s="157">
        <v>1</v>
      </c>
      <c r="I338" s="158"/>
      <c r="L338" s="154"/>
      <c r="M338" s="159"/>
      <c r="T338" s="160"/>
      <c r="AT338" s="155" t="s">
        <v>245</v>
      </c>
      <c r="AU338" s="155" t="s">
        <v>89</v>
      </c>
      <c r="AV338" s="12" t="s">
        <v>89</v>
      </c>
      <c r="AW338" s="12" t="s">
        <v>36</v>
      </c>
      <c r="AX338" s="12" t="s">
        <v>80</v>
      </c>
      <c r="AY338" s="155" t="s">
        <v>134</v>
      </c>
    </row>
    <row r="339" spans="2:65" s="13" customFormat="1" ht="10.199999999999999">
      <c r="B339" s="161"/>
      <c r="D339" s="139" t="s">
        <v>245</v>
      </c>
      <c r="E339" s="162" t="s">
        <v>1</v>
      </c>
      <c r="F339" s="163" t="s">
        <v>248</v>
      </c>
      <c r="H339" s="164">
        <v>1</v>
      </c>
      <c r="I339" s="165"/>
      <c r="L339" s="161"/>
      <c r="M339" s="166"/>
      <c r="T339" s="167"/>
      <c r="AT339" s="162" t="s">
        <v>245</v>
      </c>
      <c r="AU339" s="162" t="s">
        <v>89</v>
      </c>
      <c r="AV339" s="13" t="s">
        <v>133</v>
      </c>
      <c r="AW339" s="13" t="s">
        <v>36</v>
      </c>
      <c r="AX339" s="13" t="s">
        <v>87</v>
      </c>
      <c r="AY339" s="162" t="s">
        <v>134</v>
      </c>
    </row>
    <row r="340" spans="2:65" s="1" customFormat="1" ht="16.5" customHeight="1">
      <c r="B340" s="32"/>
      <c r="C340" s="126" t="s">
        <v>571</v>
      </c>
      <c r="D340" s="126" t="s">
        <v>135</v>
      </c>
      <c r="E340" s="127" t="s">
        <v>572</v>
      </c>
      <c r="F340" s="128" t="s">
        <v>573</v>
      </c>
      <c r="G340" s="129" t="s">
        <v>428</v>
      </c>
      <c r="H340" s="130">
        <v>1</v>
      </c>
      <c r="I340" s="131"/>
      <c r="J340" s="132">
        <f>ROUND(I340*H340,2)</f>
        <v>0</v>
      </c>
      <c r="K340" s="128" t="s">
        <v>184</v>
      </c>
      <c r="L340" s="32"/>
      <c r="M340" s="133" t="s">
        <v>1</v>
      </c>
      <c r="N340" s="134" t="s">
        <v>45</v>
      </c>
      <c r="P340" s="135">
        <f>O340*H340</f>
        <v>0</v>
      </c>
      <c r="Q340" s="135">
        <v>0</v>
      </c>
      <c r="R340" s="135">
        <f>Q340*H340</f>
        <v>0</v>
      </c>
      <c r="S340" s="135">
        <v>0</v>
      </c>
      <c r="T340" s="136">
        <f>S340*H340</f>
        <v>0</v>
      </c>
      <c r="AR340" s="137" t="s">
        <v>133</v>
      </c>
      <c r="AT340" s="137" t="s">
        <v>135</v>
      </c>
      <c r="AU340" s="137" t="s">
        <v>89</v>
      </c>
      <c r="AY340" s="17" t="s">
        <v>134</v>
      </c>
      <c r="BE340" s="138">
        <f>IF(N340="základní",J340,0)</f>
        <v>0</v>
      </c>
      <c r="BF340" s="138">
        <f>IF(N340="snížená",J340,0)</f>
        <v>0</v>
      </c>
      <c r="BG340" s="138">
        <f>IF(N340="zákl. přenesená",J340,0)</f>
        <v>0</v>
      </c>
      <c r="BH340" s="138">
        <f>IF(N340="sníž. přenesená",J340,0)</f>
        <v>0</v>
      </c>
      <c r="BI340" s="138">
        <f>IF(N340="nulová",J340,0)</f>
        <v>0</v>
      </c>
      <c r="BJ340" s="17" t="s">
        <v>87</v>
      </c>
      <c r="BK340" s="138">
        <f>ROUND(I340*H340,2)</f>
        <v>0</v>
      </c>
      <c r="BL340" s="17" t="s">
        <v>133</v>
      </c>
      <c r="BM340" s="137" t="s">
        <v>574</v>
      </c>
    </row>
    <row r="341" spans="2:65" s="1" customFormat="1" ht="115.2">
      <c r="B341" s="32"/>
      <c r="D341" s="139" t="s">
        <v>142</v>
      </c>
      <c r="F341" s="140" t="s">
        <v>575</v>
      </c>
      <c r="I341" s="141"/>
      <c r="L341" s="32"/>
      <c r="M341" s="142"/>
      <c r="T341" s="56"/>
      <c r="AT341" s="17" t="s">
        <v>142</v>
      </c>
      <c r="AU341" s="17" t="s">
        <v>89</v>
      </c>
    </row>
    <row r="342" spans="2:65" s="1" customFormat="1" ht="16.5" customHeight="1">
      <c r="B342" s="32"/>
      <c r="C342" s="126" t="s">
        <v>576</v>
      </c>
      <c r="D342" s="126" t="s">
        <v>135</v>
      </c>
      <c r="E342" s="127" t="s">
        <v>577</v>
      </c>
      <c r="F342" s="128" t="s">
        <v>578</v>
      </c>
      <c r="G342" s="129" t="s">
        <v>579</v>
      </c>
      <c r="H342" s="130">
        <v>1</v>
      </c>
      <c r="I342" s="131"/>
      <c r="J342" s="132">
        <f>ROUND(I342*H342,2)</f>
        <v>0</v>
      </c>
      <c r="K342" s="128" t="s">
        <v>184</v>
      </c>
      <c r="L342" s="32"/>
      <c r="M342" s="133" t="s">
        <v>1</v>
      </c>
      <c r="N342" s="134" t="s">
        <v>45</v>
      </c>
      <c r="P342" s="135">
        <f>O342*H342</f>
        <v>0</v>
      </c>
      <c r="Q342" s="135">
        <v>10.32</v>
      </c>
      <c r="R342" s="135">
        <f>Q342*H342</f>
        <v>10.32</v>
      </c>
      <c r="S342" s="135">
        <v>0</v>
      </c>
      <c r="T342" s="136">
        <f>S342*H342</f>
        <v>0</v>
      </c>
      <c r="AR342" s="137" t="s">
        <v>133</v>
      </c>
      <c r="AT342" s="137" t="s">
        <v>135</v>
      </c>
      <c r="AU342" s="137" t="s">
        <v>89</v>
      </c>
      <c r="AY342" s="17" t="s">
        <v>134</v>
      </c>
      <c r="BE342" s="138">
        <f>IF(N342="základní",J342,0)</f>
        <v>0</v>
      </c>
      <c r="BF342" s="138">
        <f>IF(N342="snížená",J342,0)</f>
        <v>0</v>
      </c>
      <c r="BG342" s="138">
        <f>IF(N342="zákl. přenesená",J342,0)</f>
        <v>0</v>
      </c>
      <c r="BH342" s="138">
        <f>IF(N342="sníž. přenesená",J342,0)</f>
        <v>0</v>
      </c>
      <c r="BI342" s="138">
        <f>IF(N342="nulová",J342,0)</f>
        <v>0</v>
      </c>
      <c r="BJ342" s="17" t="s">
        <v>87</v>
      </c>
      <c r="BK342" s="138">
        <f>ROUND(I342*H342,2)</f>
        <v>0</v>
      </c>
      <c r="BL342" s="17" t="s">
        <v>133</v>
      </c>
      <c r="BM342" s="137" t="s">
        <v>580</v>
      </c>
    </row>
    <row r="343" spans="2:65" s="1" customFormat="1" ht="19.2">
      <c r="B343" s="32"/>
      <c r="D343" s="139" t="s">
        <v>142</v>
      </c>
      <c r="F343" s="140" t="s">
        <v>581</v>
      </c>
      <c r="I343" s="141"/>
      <c r="L343" s="32"/>
      <c r="M343" s="142"/>
      <c r="T343" s="56"/>
      <c r="AT343" s="17" t="s">
        <v>142</v>
      </c>
      <c r="AU343" s="17" t="s">
        <v>89</v>
      </c>
    </row>
    <row r="344" spans="2:65" s="1" customFormat="1" ht="33" customHeight="1">
      <c r="B344" s="32"/>
      <c r="C344" s="126" t="s">
        <v>582</v>
      </c>
      <c r="D344" s="126" t="s">
        <v>135</v>
      </c>
      <c r="E344" s="127" t="s">
        <v>583</v>
      </c>
      <c r="F344" s="128" t="s">
        <v>584</v>
      </c>
      <c r="G344" s="129" t="s">
        <v>428</v>
      </c>
      <c r="H344" s="130">
        <v>1</v>
      </c>
      <c r="I344" s="131"/>
      <c r="J344" s="132">
        <f>ROUND(I344*H344,2)</f>
        <v>0</v>
      </c>
      <c r="K344" s="128" t="s">
        <v>184</v>
      </c>
      <c r="L344" s="32"/>
      <c r="M344" s="133" t="s">
        <v>1</v>
      </c>
      <c r="N344" s="134" t="s">
        <v>45</v>
      </c>
      <c r="P344" s="135">
        <f>O344*H344</f>
        <v>0</v>
      </c>
      <c r="Q344" s="135">
        <v>0</v>
      </c>
      <c r="R344" s="135">
        <f>Q344*H344</f>
        <v>0</v>
      </c>
      <c r="S344" s="135">
        <v>0</v>
      </c>
      <c r="T344" s="136">
        <f>S344*H344</f>
        <v>0</v>
      </c>
      <c r="AR344" s="137" t="s">
        <v>133</v>
      </c>
      <c r="AT344" s="137" t="s">
        <v>135</v>
      </c>
      <c r="AU344" s="137" t="s">
        <v>89</v>
      </c>
      <c r="AY344" s="17" t="s">
        <v>134</v>
      </c>
      <c r="BE344" s="138">
        <f>IF(N344="základní",J344,0)</f>
        <v>0</v>
      </c>
      <c r="BF344" s="138">
        <f>IF(N344="snížená",J344,0)</f>
        <v>0</v>
      </c>
      <c r="BG344" s="138">
        <f>IF(N344="zákl. přenesená",J344,0)</f>
        <v>0</v>
      </c>
      <c r="BH344" s="138">
        <f>IF(N344="sníž. přenesená",J344,0)</f>
        <v>0</v>
      </c>
      <c r="BI344" s="138">
        <f>IF(N344="nulová",J344,0)</f>
        <v>0</v>
      </c>
      <c r="BJ344" s="17" t="s">
        <v>87</v>
      </c>
      <c r="BK344" s="138">
        <f>ROUND(I344*H344,2)</f>
        <v>0</v>
      </c>
      <c r="BL344" s="17" t="s">
        <v>133</v>
      </c>
      <c r="BM344" s="137" t="s">
        <v>585</v>
      </c>
    </row>
    <row r="345" spans="2:65" s="1" customFormat="1" ht="96">
      <c r="B345" s="32"/>
      <c r="D345" s="139" t="s">
        <v>142</v>
      </c>
      <c r="F345" s="140" t="s">
        <v>586</v>
      </c>
      <c r="I345" s="141"/>
      <c r="L345" s="32"/>
      <c r="M345" s="142"/>
      <c r="T345" s="56"/>
      <c r="AT345" s="17" t="s">
        <v>142</v>
      </c>
      <c r="AU345" s="17" t="s">
        <v>89</v>
      </c>
    </row>
    <row r="346" spans="2:65" s="1" customFormat="1" ht="24.15" customHeight="1">
      <c r="B346" s="32"/>
      <c r="C346" s="126" t="s">
        <v>587</v>
      </c>
      <c r="D346" s="126" t="s">
        <v>135</v>
      </c>
      <c r="E346" s="127" t="s">
        <v>588</v>
      </c>
      <c r="F346" s="128" t="s">
        <v>589</v>
      </c>
      <c r="G346" s="129" t="s">
        <v>428</v>
      </c>
      <c r="H346" s="130">
        <v>2</v>
      </c>
      <c r="I346" s="131"/>
      <c r="J346" s="132">
        <f>ROUND(I346*H346,2)</f>
        <v>0</v>
      </c>
      <c r="K346" s="128" t="s">
        <v>139</v>
      </c>
      <c r="L346" s="32"/>
      <c r="M346" s="133" t="s">
        <v>1</v>
      </c>
      <c r="N346" s="134" t="s">
        <v>45</v>
      </c>
      <c r="P346" s="135">
        <f>O346*H346</f>
        <v>0</v>
      </c>
      <c r="Q346" s="135">
        <v>0</v>
      </c>
      <c r="R346" s="135">
        <f>Q346*H346</f>
        <v>0</v>
      </c>
      <c r="S346" s="135">
        <v>8.2000000000000003E-2</v>
      </c>
      <c r="T346" s="136">
        <f>S346*H346</f>
        <v>0.16400000000000001</v>
      </c>
      <c r="AR346" s="137" t="s">
        <v>133</v>
      </c>
      <c r="AT346" s="137" t="s">
        <v>135</v>
      </c>
      <c r="AU346" s="137" t="s">
        <v>89</v>
      </c>
      <c r="AY346" s="17" t="s">
        <v>134</v>
      </c>
      <c r="BE346" s="138">
        <f>IF(N346="základní",J346,0)</f>
        <v>0</v>
      </c>
      <c r="BF346" s="138">
        <f>IF(N346="snížená",J346,0)</f>
        <v>0</v>
      </c>
      <c r="BG346" s="138">
        <f>IF(N346="zákl. přenesená",J346,0)</f>
        <v>0</v>
      </c>
      <c r="BH346" s="138">
        <f>IF(N346="sníž. přenesená",J346,0)</f>
        <v>0</v>
      </c>
      <c r="BI346" s="138">
        <f>IF(N346="nulová",J346,0)</f>
        <v>0</v>
      </c>
      <c r="BJ346" s="17" t="s">
        <v>87</v>
      </c>
      <c r="BK346" s="138">
        <f>ROUND(I346*H346,2)</f>
        <v>0</v>
      </c>
      <c r="BL346" s="17" t="s">
        <v>133</v>
      </c>
      <c r="BM346" s="137" t="s">
        <v>590</v>
      </c>
    </row>
    <row r="347" spans="2:65" s="12" customFormat="1" ht="10.199999999999999">
      <c r="B347" s="154"/>
      <c r="D347" s="139" t="s">
        <v>245</v>
      </c>
      <c r="E347" s="155" t="s">
        <v>1</v>
      </c>
      <c r="F347" s="156" t="s">
        <v>591</v>
      </c>
      <c r="H347" s="157">
        <v>2</v>
      </c>
      <c r="I347" s="158"/>
      <c r="L347" s="154"/>
      <c r="M347" s="159"/>
      <c r="T347" s="160"/>
      <c r="AT347" s="155" t="s">
        <v>245</v>
      </c>
      <c r="AU347" s="155" t="s">
        <v>89</v>
      </c>
      <c r="AV347" s="12" t="s">
        <v>89</v>
      </c>
      <c r="AW347" s="12" t="s">
        <v>36</v>
      </c>
      <c r="AX347" s="12" t="s">
        <v>80</v>
      </c>
      <c r="AY347" s="155" t="s">
        <v>134</v>
      </c>
    </row>
    <row r="348" spans="2:65" s="13" customFormat="1" ht="10.199999999999999">
      <c r="B348" s="161"/>
      <c r="D348" s="139" t="s">
        <v>245</v>
      </c>
      <c r="E348" s="162" t="s">
        <v>1</v>
      </c>
      <c r="F348" s="163" t="s">
        <v>248</v>
      </c>
      <c r="H348" s="164">
        <v>2</v>
      </c>
      <c r="I348" s="165"/>
      <c r="L348" s="161"/>
      <c r="M348" s="166"/>
      <c r="T348" s="167"/>
      <c r="AT348" s="162" t="s">
        <v>245</v>
      </c>
      <c r="AU348" s="162" t="s">
        <v>89</v>
      </c>
      <c r="AV348" s="13" t="s">
        <v>133</v>
      </c>
      <c r="AW348" s="13" t="s">
        <v>36</v>
      </c>
      <c r="AX348" s="13" t="s">
        <v>87</v>
      </c>
      <c r="AY348" s="162" t="s">
        <v>134</v>
      </c>
    </row>
    <row r="349" spans="2:65" s="1" customFormat="1" ht="24.15" customHeight="1">
      <c r="B349" s="32"/>
      <c r="C349" s="126" t="s">
        <v>592</v>
      </c>
      <c r="D349" s="126" t="s">
        <v>135</v>
      </c>
      <c r="E349" s="127" t="s">
        <v>593</v>
      </c>
      <c r="F349" s="128" t="s">
        <v>594</v>
      </c>
      <c r="G349" s="129" t="s">
        <v>428</v>
      </c>
      <c r="H349" s="130">
        <v>4</v>
      </c>
      <c r="I349" s="131"/>
      <c r="J349" s="132">
        <f>ROUND(I349*H349,2)</f>
        <v>0</v>
      </c>
      <c r="K349" s="128" t="s">
        <v>139</v>
      </c>
      <c r="L349" s="32"/>
      <c r="M349" s="133" t="s">
        <v>1</v>
      </c>
      <c r="N349" s="134" t="s">
        <v>45</v>
      </c>
      <c r="P349" s="135">
        <f>O349*H349</f>
        <v>0</v>
      </c>
      <c r="Q349" s="135">
        <v>0</v>
      </c>
      <c r="R349" s="135">
        <f>Q349*H349</f>
        <v>0</v>
      </c>
      <c r="S349" s="135">
        <v>4.0000000000000001E-3</v>
      </c>
      <c r="T349" s="136">
        <f>S349*H349</f>
        <v>1.6E-2</v>
      </c>
      <c r="AR349" s="137" t="s">
        <v>133</v>
      </c>
      <c r="AT349" s="137" t="s">
        <v>135</v>
      </c>
      <c r="AU349" s="137" t="s">
        <v>89</v>
      </c>
      <c r="AY349" s="17" t="s">
        <v>134</v>
      </c>
      <c r="BE349" s="138">
        <f>IF(N349="základní",J349,0)</f>
        <v>0</v>
      </c>
      <c r="BF349" s="138">
        <f>IF(N349="snížená",J349,0)</f>
        <v>0</v>
      </c>
      <c r="BG349" s="138">
        <f>IF(N349="zákl. přenesená",J349,0)</f>
        <v>0</v>
      </c>
      <c r="BH349" s="138">
        <f>IF(N349="sníž. přenesená",J349,0)</f>
        <v>0</v>
      </c>
      <c r="BI349" s="138">
        <f>IF(N349="nulová",J349,0)</f>
        <v>0</v>
      </c>
      <c r="BJ349" s="17" t="s">
        <v>87</v>
      </c>
      <c r="BK349" s="138">
        <f>ROUND(I349*H349,2)</f>
        <v>0</v>
      </c>
      <c r="BL349" s="17" t="s">
        <v>133</v>
      </c>
      <c r="BM349" s="137" t="s">
        <v>595</v>
      </c>
    </row>
    <row r="350" spans="2:65" s="14" customFormat="1" ht="10.199999999999999">
      <c r="B350" s="168"/>
      <c r="D350" s="139" t="s">
        <v>245</v>
      </c>
      <c r="E350" s="169" t="s">
        <v>1</v>
      </c>
      <c r="F350" s="170" t="s">
        <v>596</v>
      </c>
      <c r="H350" s="169" t="s">
        <v>1</v>
      </c>
      <c r="I350" s="171"/>
      <c r="L350" s="168"/>
      <c r="M350" s="172"/>
      <c r="T350" s="173"/>
      <c r="AT350" s="169" t="s">
        <v>245</v>
      </c>
      <c r="AU350" s="169" t="s">
        <v>89</v>
      </c>
      <c r="AV350" s="14" t="s">
        <v>87</v>
      </c>
      <c r="AW350" s="14" t="s">
        <v>36</v>
      </c>
      <c r="AX350" s="14" t="s">
        <v>80</v>
      </c>
      <c r="AY350" s="169" t="s">
        <v>134</v>
      </c>
    </row>
    <row r="351" spans="2:65" s="12" customFormat="1" ht="10.199999999999999">
      <c r="B351" s="154"/>
      <c r="D351" s="139" t="s">
        <v>245</v>
      </c>
      <c r="E351" s="155" t="s">
        <v>1</v>
      </c>
      <c r="F351" s="156" t="s">
        <v>597</v>
      </c>
      <c r="H351" s="157">
        <v>2</v>
      </c>
      <c r="I351" s="158"/>
      <c r="L351" s="154"/>
      <c r="M351" s="159"/>
      <c r="T351" s="160"/>
      <c r="AT351" s="155" t="s">
        <v>245</v>
      </c>
      <c r="AU351" s="155" t="s">
        <v>89</v>
      </c>
      <c r="AV351" s="12" t="s">
        <v>89</v>
      </c>
      <c r="AW351" s="12" t="s">
        <v>36</v>
      </c>
      <c r="AX351" s="12" t="s">
        <v>80</v>
      </c>
      <c r="AY351" s="155" t="s">
        <v>134</v>
      </c>
    </row>
    <row r="352" spans="2:65" s="12" customFormat="1" ht="10.199999999999999">
      <c r="B352" s="154"/>
      <c r="D352" s="139" t="s">
        <v>245</v>
      </c>
      <c r="E352" s="155" t="s">
        <v>1</v>
      </c>
      <c r="F352" s="156" t="s">
        <v>598</v>
      </c>
      <c r="H352" s="157">
        <v>2</v>
      </c>
      <c r="I352" s="158"/>
      <c r="L352" s="154"/>
      <c r="M352" s="159"/>
      <c r="T352" s="160"/>
      <c r="AT352" s="155" t="s">
        <v>245</v>
      </c>
      <c r="AU352" s="155" t="s">
        <v>89</v>
      </c>
      <c r="AV352" s="12" t="s">
        <v>89</v>
      </c>
      <c r="AW352" s="12" t="s">
        <v>36</v>
      </c>
      <c r="AX352" s="12" t="s">
        <v>80</v>
      </c>
      <c r="AY352" s="155" t="s">
        <v>134</v>
      </c>
    </row>
    <row r="353" spans="2:65" s="13" customFormat="1" ht="10.199999999999999">
      <c r="B353" s="161"/>
      <c r="D353" s="139" t="s">
        <v>245</v>
      </c>
      <c r="E353" s="162" t="s">
        <v>1</v>
      </c>
      <c r="F353" s="163" t="s">
        <v>248</v>
      </c>
      <c r="H353" s="164">
        <v>4</v>
      </c>
      <c r="I353" s="165"/>
      <c r="L353" s="161"/>
      <c r="M353" s="166"/>
      <c r="T353" s="167"/>
      <c r="AT353" s="162" t="s">
        <v>245</v>
      </c>
      <c r="AU353" s="162" t="s">
        <v>89</v>
      </c>
      <c r="AV353" s="13" t="s">
        <v>133</v>
      </c>
      <c r="AW353" s="13" t="s">
        <v>36</v>
      </c>
      <c r="AX353" s="13" t="s">
        <v>87</v>
      </c>
      <c r="AY353" s="162" t="s">
        <v>134</v>
      </c>
    </row>
    <row r="354" spans="2:65" s="1" customFormat="1" ht="24.15" customHeight="1">
      <c r="B354" s="32"/>
      <c r="C354" s="126" t="s">
        <v>599</v>
      </c>
      <c r="D354" s="126" t="s">
        <v>135</v>
      </c>
      <c r="E354" s="127" t="s">
        <v>600</v>
      </c>
      <c r="F354" s="128" t="s">
        <v>601</v>
      </c>
      <c r="G354" s="129" t="s">
        <v>243</v>
      </c>
      <c r="H354" s="130">
        <v>134</v>
      </c>
      <c r="I354" s="131"/>
      <c r="J354" s="132">
        <f>ROUND(I354*H354,2)</f>
        <v>0</v>
      </c>
      <c r="K354" s="128" t="s">
        <v>139</v>
      </c>
      <c r="L354" s="32"/>
      <c r="M354" s="133" t="s">
        <v>1</v>
      </c>
      <c r="N354" s="134" t="s">
        <v>45</v>
      </c>
      <c r="P354" s="135">
        <f>O354*H354</f>
        <v>0</v>
      </c>
      <c r="Q354" s="135">
        <v>0</v>
      </c>
      <c r="R354" s="135">
        <f>Q354*H354</f>
        <v>0</v>
      </c>
      <c r="S354" s="135">
        <v>0</v>
      </c>
      <c r="T354" s="136">
        <f>S354*H354</f>
        <v>0</v>
      </c>
      <c r="AR354" s="137" t="s">
        <v>133</v>
      </c>
      <c r="AT354" s="137" t="s">
        <v>135</v>
      </c>
      <c r="AU354" s="137" t="s">
        <v>89</v>
      </c>
      <c r="AY354" s="17" t="s">
        <v>134</v>
      </c>
      <c r="BE354" s="138">
        <f>IF(N354="základní",J354,0)</f>
        <v>0</v>
      </c>
      <c r="BF354" s="138">
        <f>IF(N354="snížená",J354,0)</f>
        <v>0</v>
      </c>
      <c r="BG354" s="138">
        <f>IF(N354="zákl. přenesená",J354,0)</f>
        <v>0</v>
      </c>
      <c r="BH354" s="138">
        <f>IF(N354="sníž. přenesená",J354,0)</f>
        <v>0</v>
      </c>
      <c r="BI354" s="138">
        <f>IF(N354="nulová",J354,0)</f>
        <v>0</v>
      </c>
      <c r="BJ354" s="17" t="s">
        <v>87</v>
      </c>
      <c r="BK354" s="138">
        <f>ROUND(I354*H354,2)</f>
        <v>0</v>
      </c>
      <c r="BL354" s="17" t="s">
        <v>133</v>
      </c>
      <c r="BM354" s="137" t="s">
        <v>602</v>
      </c>
    </row>
    <row r="355" spans="2:65" s="12" customFormat="1" ht="10.199999999999999">
      <c r="B355" s="154"/>
      <c r="D355" s="139" t="s">
        <v>245</v>
      </c>
      <c r="E355" s="155" t="s">
        <v>1</v>
      </c>
      <c r="F355" s="156" t="s">
        <v>603</v>
      </c>
      <c r="H355" s="157">
        <v>37</v>
      </c>
      <c r="I355" s="158"/>
      <c r="L355" s="154"/>
      <c r="M355" s="159"/>
      <c r="T355" s="160"/>
      <c r="AT355" s="155" t="s">
        <v>245</v>
      </c>
      <c r="AU355" s="155" t="s">
        <v>89</v>
      </c>
      <c r="AV355" s="12" t="s">
        <v>89</v>
      </c>
      <c r="AW355" s="12" t="s">
        <v>36</v>
      </c>
      <c r="AX355" s="12" t="s">
        <v>80</v>
      </c>
      <c r="AY355" s="155" t="s">
        <v>134</v>
      </c>
    </row>
    <row r="356" spans="2:65" s="12" customFormat="1" ht="10.199999999999999">
      <c r="B356" s="154"/>
      <c r="D356" s="139" t="s">
        <v>245</v>
      </c>
      <c r="E356" s="155" t="s">
        <v>1</v>
      </c>
      <c r="F356" s="156" t="s">
        <v>604</v>
      </c>
      <c r="H356" s="157">
        <v>97</v>
      </c>
      <c r="I356" s="158"/>
      <c r="L356" s="154"/>
      <c r="M356" s="159"/>
      <c r="T356" s="160"/>
      <c r="AT356" s="155" t="s">
        <v>245</v>
      </c>
      <c r="AU356" s="155" t="s">
        <v>89</v>
      </c>
      <c r="AV356" s="12" t="s">
        <v>89</v>
      </c>
      <c r="AW356" s="12" t="s">
        <v>36</v>
      </c>
      <c r="AX356" s="12" t="s">
        <v>80</v>
      </c>
      <c r="AY356" s="155" t="s">
        <v>134</v>
      </c>
    </row>
    <row r="357" spans="2:65" s="13" customFormat="1" ht="10.199999999999999">
      <c r="B357" s="161"/>
      <c r="D357" s="139" t="s">
        <v>245</v>
      </c>
      <c r="E357" s="162" t="s">
        <v>1</v>
      </c>
      <c r="F357" s="163" t="s">
        <v>248</v>
      </c>
      <c r="H357" s="164">
        <v>134</v>
      </c>
      <c r="I357" s="165"/>
      <c r="L357" s="161"/>
      <c r="M357" s="166"/>
      <c r="T357" s="167"/>
      <c r="AT357" s="162" t="s">
        <v>245</v>
      </c>
      <c r="AU357" s="162" t="s">
        <v>89</v>
      </c>
      <c r="AV357" s="13" t="s">
        <v>133</v>
      </c>
      <c r="AW357" s="13" t="s">
        <v>36</v>
      </c>
      <c r="AX357" s="13" t="s">
        <v>87</v>
      </c>
      <c r="AY357" s="162" t="s">
        <v>134</v>
      </c>
    </row>
    <row r="358" spans="2:65" s="1" customFormat="1" ht="24.15" customHeight="1">
      <c r="B358" s="32"/>
      <c r="C358" s="126" t="s">
        <v>605</v>
      </c>
      <c r="D358" s="126" t="s">
        <v>135</v>
      </c>
      <c r="E358" s="127" t="s">
        <v>606</v>
      </c>
      <c r="F358" s="128" t="s">
        <v>607</v>
      </c>
      <c r="G358" s="129" t="s">
        <v>243</v>
      </c>
      <c r="H358" s="130">
        <v>5.0999999999999996</v>
      </c>
      <c r="I358" s="131"/>
      <c r="J358" s="132">
        <f>ROUND(I358*H358,2)</f>
        <v>0</v>
      </c>
      <c r="K358" s="128" t="s">
        <v>139</v>
      </c>
      <c r="L358" s="32"/>
      <c r="M358" s="133" t="s">
        <v>1</v>
      </c>
      <c r="N358" s="134" t="s">
        <v>45</v>
      </c>
      <c r="P358" s="135">
        <f>O358*H358</f>
        <v>0</v>
      </c>
      <c r="Q358" s="135">
        <v>0</v>
      </c>
      <c r="R358" s="135">
        <f>Q358*H358</f>
        <v>0</v>
      </c>
      <c r="S358" s="135">
        <v>0</v>
      </c>
      <c r="T358" s="136">
        <f>S358*H358</f>
        <v>0</v>
      </c>
      <c r="AR358" s="137" t="s">
        <v>133</v>
      </c>
      <c r="AT358" s="137" t="s">
        <v>135</v>
      </c>
      <c r="AU358" s="137" t="s">
        <v>89</v>
      </c>
      <c r="AY358" s="17" t="s">
        <v>134</v>
      </c>
      <c r="BE358" s="138">
        <f>IF(N358="základní",J358,0)</f>
        <v>0</v>
      </c>
      <c r="BF358" s="138">
        <f>IF(N358="snížená",J358,0)</f>
        <v>0</v>
      </c>
      <c r="BG358" s="138">
        <f>IF(N358="zákl. přenesená",J358,0)</f>
        <v>0</v>
      </c>
      <c r="BH358" s="138">
        <f>IF(N358="sníž. přenesená",J358,0)</f>
        <v>0</v>
      </c>
      <c r="BI358" s="138">
        <f>IF(N358="nulová",J358,0)</f>
        <v>0</v>
      </c>
      <c r="BJ358" s="17" t="s">
        <v>87</v>
      </c>
      <c r="BK358" s="138">
        <f>ROUND(I358*H358,2)</f>
        <v>0</v>
      </c>
      <c r="BL358" s="17" t="s">
        <v>133</v>
      </c>
      <c r="BM358" s="137" t="s">
        <v>608</v>
      </c>
    </row>
    <row r="359" spans="2:65" s="12" customFormat="1" ht="10.199999999999999">
      <c r="B359" s="154"/>
      <c r="D359" s="139" t="s">
        <v>245</v>
      </c>
      <c r="E359" s="155" t="s">
        <v>1</v>
      </c>
      <c r="F359" s="156" t="s">
        <v>609</v>
      </c>
      <c r="H359" s="157">
        <v>5.0999999999999996</v>
      </c>
      <c r="I359" s="158"/>
      <c r="L359" s="154"/>
      <c r="M359" s="159"/>
      <c r="T359" s="160"/>
      <c r="AT359" s="155" t="s">
        <v>245</v>
      </c>
      <c r="AU359" s="155" t="s">
        <v>89</v>
      </c>
      <c r="AV359" s="12" t="s">
        <v>89</v>
      </c>
      <c r="AW359" s="12" t="s">
        <v>36</v>
      </c>
      <c r="AX359" s="12" t="s">
        <v>80</v>
      </c>
      <c r="AY359" s="155" t="s">
        <v>134</v>
      </c>
    </row>
    <row r="360" spans="2:65" s="13" customFormat="1" ht="10.199999999999999">
      <c r="B360" s="161"/>
      <c r="D360" s="139" t="s">
        <v>245</v>
      </c>
      <c r="E360" s="162" t="s">
        <v>1</v>
      </c>
      <c r="F360" s="163" t="s">
        <v>248</v>
      </c>
      <c r="H360" s="164">
        <v>5.0999999999999996</v>
      </c>
      <c r="I360" s="165"/>
      <c r="L360" s="161"/>
      <c r="M360" s="166"/>
      <c r="T360" s="167"/>
      <c r="AT360" s="162" t="s">
        <v>245</v>
      </c>
      <c r="AU360" s="162" t="s">
        <v>89</v>
      </c>
      <c r="AV360" s="13" t="s">
        <v>133</v>
      </c>
      <c r="AW360" s="13" t="s">
        <v>36</v>
      </c>
      <c r="AX360" s="13" t="s">
        <v>87</v>
      </c>
      <c r="AY360" s="162" t="s">
        <v>134</v>
      </c>
    </row>
    <row r="361" spans="2:65" s="10" customFormat="1" ht="22.8" customHeight="1">
      <c r="B361" s="116"/>
      <c r="D361" s="117" t="s">
        <v>79</v>
      </c>
      <c r="E361" s="152" t="s">
        <v>610</v>
      </c>
      <c r="F361" s="152" t="s">
        <v>611</v>
      </c>
      <c r="I361" s="119"/>
      <c r="J361" s="153">
        <f>BK361</f>
        <v>0</v>
      </c>
      <c r="L361" s="116"/>
      <c r="M361" s="121"/>
      <c r="P361" s="122">
        <f>SUM(P362:P410)</f>
        <v>0</v>
      </c>
      <c r="R361" s="122">
        <f>SUM(R362:R410)</f>
        <v>0</v>
      </c>
      <c r="T361" s="123">
        <f>SUM(T362:T410)</f>
        <v>0</v>
      </c>
      <c r="AR361" s="117" t="s">
        <v>87</v>
      </c>
      <c r="AT361" s="124" t="s">
        <v>79</v>
      </c>
      <c r="AU361" s="124" t="s">
        <v>87</v>
      </c>
      <c r="AY361" s="117" t="s">
        <v>134</v>
      </c>
      <c r="BK361" s="125">
        <f>SUM(BK362:BK410)</f>
        <v>0</v>
      </c>
    </row>
    <row r="362" spans="2:65" s="1" customFormat="1" ht="21.75" customHeight="1">
      <c r="B362" s="32"/>
      <c r="C362" s="126" t="s">
        <v>612</v>
      </c>
      <c r="D362" s="126" t="s">
        <v>135</v>
      </c>
      <c r="E362" s="127" t="s">
        <v>613</v>
      </c>
      <c r="F362" s="128" t="s">
        <v>614</v>
      </c>
      <c r="G362" s="129" t="s">
        <v>299</v>
      </c>
      <c r="H362" s="130">
        <v>38.840000000000003</v>
      </c>
      <c r="I362" s="131"/>
      <c r="J362" s="132">
        <f>ROUND(I362*H362,2)</f>
        <v>0</v>
      </c>
      <c r="K362" s="128" t="s">
        <v>139</v>
      </c>
      <c r="L362" s="32"/>
      <c r="M362" s="133" t="s">
        <v>1</v>
      </c>
      <c r="N362" s="134" t="s">
        <v>45</v>
      </c>
      <c r="P362" s="135">
        <f>O362*H362</f>
        <v>0</v>
      </c>
      <c r="Q362" s="135">
        <v>0</v>
      </c>
      <c r="R362" s="135">
        <f>Q362*H362</f>
        <v>0</v>
      </c>
      <c r="S362" s="135">
        <v>0</v>
      </c>
      <c r="T362" s="136">
        <f>S362*H362</f>
        <v>0</v>
      </c>
      <c r="AR362" s="137" t="s">
        <v>133</v>
      </c>
      <c r="AT362" s="137" t="s">
        <v>135</v>
      </c>
      <c r="AU362" s="137" t="s">
        <v>89</v>
      </c>
      <c r="AY362" s="17" t="s">
        <v>134</v>
      </c>
      <c r="BE362" s="138">
        <f>IF(N362="základní",J362,0)</f>
        <v>0</v>
      </c>
      <c r="BF362" s="138">
        <f>IF(N362="snížená",J362,0)</f>
        <v>0</v>
      </c>
      <c r="BG362" s="138">
        <f>IF(N362="zákl. přenesená",J362,0)</f>
        <v>0</v>
      </c>
      <c r="BH362" s="138">
        <f>IF(N362="sníž. přenesená",J362,0)</f>
        <v>0</v>
      </c>
      <c r="BI362" s="138">
        <f>IF(N362="nulová",J362,0)</f>
        <v>0</v>
      </c>
      <c r="BJ362" s="17" t="s">
        <v>87</v>
      </c>
      <c r="BK362" s="138">
        <f>ROUND(I362*H362,2)</f>
        <v>0</v>
      </c>
      <c r="BL362" s="17" t="s">
        <v>133</v>
      </c>
      <c r="BM362" s="137" t="s">
        <v>615</v>
      </c>
    </row>
    <row r="363" spans="2:65" s="12" customFormat="1" ht="20.399999999999999">
      <c r="B363" s="154"/>
      <c r="D363" s="139" t="s">
        <v>245</v>
      </c>
      <c r="E363" s="155" t="s">
        <v>1</v>
      </c>
      <c r="F363" s="156" t="s">
        <v>616</v>
      </c>
      <c r="H363" s="157">
        <v>10.73</v>
      </c>
      <c r="I363" s="158"/>
      <c r="L363" s="154"/>
      <c r="M363" s="159"/>
      <c r="T363" s="160"/>
      <c r="AT363" s="155" t="s">
        <v>245</v>
      </c>
      <c r="AU363" s="155" t="s">
        <v>89</v>
      </c>
      <c r="AV363" s="12" t="s">
        <v>89</v>
      </c>
      <c r="AW363" s="12" t="s">
        <v>36</v>
      </c>
      <c r="AX363" s="12" t="s">
        <v>80</v>
      </c>
      <c r="AY363" s="155" t="s">
        <v>134</v>
      </c>
    </row>
    <row r="364" spans="2:65" s="12" customFormat="1" ht="10.199999999999999">
      <c r="B364" s="154"/>
      <c r="D364" s="139" t="s">
        <v>245</v>
      </c>
      <c r="E364" s="155" t="s">
        <v>1</v>
      </c>
      <c r="F364" s="156" t="s">
        <v>617</v>
      </c>
      <c r="H364" s="157">
        <v>6.79</v>
      </c>
      <c r="I364" s="158"/>
      <c r="L364" s="154"/>
      <c r="M364" s="159"/>
      <c r="T364" s="160"/>
      <c r="AT364" s="155" t="s">
        <v>245</v>
      </c>
      <c r="AU364" s="155" t="s">
        <v>89</v>
      </c>
      <c r="AV364" s="12" t="s">
        <v>89</v>
      </c>
      <c r="AW364" s="12" t="s">
        <v>36</v>
      </c>
      <c r="AX364" s="12" t="s">
        <v>80</v>
      </c>
      <c r="AY364" s="155" t="s">
        <v>134</v>
      </c>
    </row>
    <row r="365" spans="2:65" s="12" customFormat="1" ht="20.399999999999999">
      <c r="B365" s="154"/>
      <c r="D365" s="139" t="s">
        <v>245</v>
      </c>
      <c r="E365" s="155" t="s">
        <v>1</v>
      </c>
      <c r="F365" s="156" t="s">
        <v>618</v>
      </c>
      <c r="H365" s="157">
        <v>5.22</v>
      </c>
      <c r="I365" s="158"/>
      <c r="L365" s="154"/>
      <c r="M365" s="159"/>
      <c r="T365" s="160"/>
      <c r="AT365" s="155" t="s">
        <v>245</v>
      </c>
      <c r="AU365" s="155" t="s">
        <v>89</v>
      </c>
      <c r="AV365" s="12" t="s">
        <v>89</v>
      </c>
      <c r="AW365" s="12" t="s">
        <v>36</v>
      </c>
      <c r="AX365" s="12" t="s">
        <v>80</v>
      </c>
      <c r="AY365" s="155" t="s">
        <v>134</v>
      </c>
    </row>
    <row r="366" spans="2:65" s="15" customFormat="1" ht="10.199999999999999">
      <c r="B366" s="184"/>
      <c r="D366" s="139" t="s">
        <v>245</v>
      </c>
      <c r="E366" s="185" t="s">
        <v>1</v>
      </c>
      <c r="F366" s="186" t="s">
        <v>619</v>
      </c>
      <c r="H366" s="187">
        <v>22.74</v>
      </c>
      <c r="I366" s="188"/>
      <c r="L366" s="184"/>
      <c r="M366" s="189"/>
      <c r="T366" s="190"/>
      <c r="AT366" s="185" t="s">
        <v>245</v>
      </c>
      <c r="AU366" s="185" t="s">
        <v>89</v>
      </c>
      <c r="AV366" s="15" t="s">
        <v>148</v>
      </c>
      <c r="AW366" s="15" t="s">
        <v>36</v>
      </c>
      <c r="AX366" s="15" t="s">
        <v>80</v>
      </c>
      <c r="AY366" s="185" t="s">
        <v>134</v>
      </c>
    </row>
    <row r="367" spans="2:65" s="12" customFormat="1" ht="10.199999999999999">
      <c r="B367" s="154"/>
      <c r="D367" s="139" t="s">
        <v>245</v>
      </c>
      <c r="E367" s="155" t="s">
        <v>1</v>
      </c>
      <c r="F367" s="156" t="s">
        <v>620</v>
      </c>
      <c r="H367" s="157">
        <v>16.100000000000001</v>
      </c>
      <c r="I367" s="158"/>
      <c r="L367" s="154"/>
      <c r="M367" s="159"/>
      <c r="T367" s="160"/>
      <c r="AT367" s="155" t="s">
        <v>245</v>
      </c>
      <c r="AU367" s="155" t="s">
        <v>89</v>
      </c>
      <c r="AV367" s="12" t="s">
        <v>89</v>
      </c>
      <c r="AW367" s="12" t="s">
        <v>36</v>
      </c>
      <c r="AX367" s="12" t="s">
        <v>80</v>
      </c>
      <c r="AY367" s="155" t="s">
        <v>134</v>
      </c>
    </row>
    <row r="368" spans="2:65" s="15" customFormat="1" ht="10.199999999999999">
      <c r="B368" s="184"/>
      <c r="D368" s="139" t="s">
        <v>245</v>
      </c>
      <c r="E368" s="185" t="s">
        <v>1</v>
      </c>
      <c r="F368" s="186" t="s">
        <v>619</v>
      </c>
      <c r="H368" s="187">
        <v>16.100000000000001</v>
      </c>
      <c r="I368" s="188"/>
      <c r="L368" s="184"/>
      <c r="M368" s="189"/>
      <c r="T368" s="190"/>
      <c r="AT368" s="185" t="s">
        <v>245</v>
      </c>
      <c r="AU368" s="185" t="s">
        <v>89</v>
      </c>
      <c r="AV368" s="15" t="s">
        <v>148</v>
      </c>
      <c r="AW368" s="15" t="s">
        <v>36</v>
      </c>
      <c r="AX368" s="15" t="s">
        <v>80</v>
      </c>
      <c r="AY368" s="185" t="s">
        <v>134</v>
      </c>
    </row>
    <row r="369" spans="2:65" s="13" customFormat="1" ht="10.199999999999999">
      <c r="B369" s="161"/>
      <c r="D369" s="139" t="s">
        <v>245</v>
      </c>
      <c r="E369" s="162" t="s">
        <v>1</v>
      </c>
      <c r="F369" s="163" t="s">
        <v>248</v>
      </c>
      <c r="H369" s="164">
        <v>38.840000000000003</v>
      </c>
      <c r="I369" s="165"/>
      <c r="L369" s="161"/>
      <c r="M369" s="166"/>
      <c r="T369" s="167"/>
      <c r="AT369" s="162" t="s">
        <v>245</v>
      </c>
      <c r="AU369" s="162" t="s">
        <v>89</v>
      </c>
      <c r="AV369" s="13" t="s">
        <v>133</v>
      </c>
      <c r="AW369" s="13" t="s">
        <v>36</v>
      </c>
      <c r="AX369" s="13" t="s">
        <v>87</v>
      </c>
      <c r="AY369" s="162" t="s">
        <v>134</v>
      </c>
    </row>
    <row r="370" spans="2:65" s="1" customFormat="1" ht="24.15" customHeight="1">
      <c r="B370" s="32"/>
      <c r="C370" s="126" t="s">
        <v>621</v>
      </c>
      <c r="D370" s="126" t="s">
        <v>135</v>
      </c>
      <c r="E370" s="127" t="s">
        <v>622</v>
      </c>
      <c r="F370" s="128" t="s">
        <v>623</v>
      </c>
      <c r="G370" s="129" t="s">
        <v>299</v>
      </c>
      <c r="H370" s="130">
        <v>543.76</v>
      </c>
      <c r="I370" s="131"/>
      <c r="J370" s="132">
        <f>ROUND(I370*H370,2)</f>
        <v>0</v>
      </c>
      <c r="K370" s="128" t="s">
        <v>139</v>
      </c>
      <c r="L370" s="32"/>
      <c r="M370" s="133" t="s">
        <v>1</v>
      </c>
      <c r="N370" s="134" t="s">
        <v>45</v>
      </c>
      <c r="P370" s="135">
        <f>O370*H370</f>
        <v>0</v>
      </c>
      <c r="Q370" s="135">
        <v>0</v>
      </c>
      <c r="R370" s="135">
        <f>Q370*H370</f>
        <v>0</v>
      </c>
      <c r="S370" s="135">
        <v>0</v>
      </c>
      <c r="T370" s="136">
        <f>S370*H370</f>
        <v>0</v>
      </c>
      <c r="AR370" s="137" t="s">
        <v>133</v>
      </c>
      <c r="AT370" s="137" t="s">
        <v>135</v>
      </c>
      <c r="AU370" s="137" t="s">
        <v>89</v>
      </c>
      <c r="AY370" s="17" t="s">
        <v>134</v>
      </c>
      <c r="BE370" s="138">
        <f>IF(N370="základní",J370,0)</f>
        <v>0</v>
      </c>
      <c r="BF370" s="138">
        <f>IF(N370="snížená",J370,0)</f>
        <v>0</v>
      </c>
      <c r="BG370" s="138">
        <f>IF(N370="zákl. přenesená",J370,0)</f>
        <v>0</v>
      </c>
      <c r="BH370" s="138">
        <f>IF(N370="sníž. přenesená",J370,0)</f>
        <v>0</v>
      </c>
      <c r="BI370" s="138">
        <f>IF(N370="nulová",J370,0)</f>
        <v>0</v>
      </c>
      <c r="BJ370" s="17" t="s">
        <v>87</v>
      </c>
      <c r="BK370" s="138">
        <f>ROUND(I370*H370,2)</f>
        <v>0</v>
      </c>
      <c r="BL370" s="17" t="s">
        <v>133</v>
      </c>
      <c r="BM370" s="137" t="s">
        <v>624</v>
      </c>
    </row>
    <row r="371" spans="2:65" s="14" customFormat="1" ht="10.199999999999999">
      <c r="B371" s="168"/>
      <c r="D371" s="139" t="s">
        <v>245</v>
      </c>
      <c r="E371" s="169" t="s">
        <v>1</v>
      </c>
      <c r="F371" s="170" t="s">
        <v>625</v>
      </c>
      <c r="H371" s="169" t="s">
        <v>1</v>
      </c>
      <c r="I371" s="171"/>
      <c r="L371" s="168"/>
      <c r="M371" s="172"/>
      <c r="T371" s="173"/>
      <c r="AT371" s="169" t="s">
        <v>245</v>
      </c>
      <c r="AU371" s="169" t="s">
        <v>89</v>
      </c>
      <c r="AV371" s="14" t="s">
        <v>87</v>
      </c>
      <c r="AW371" s="14" t="s">
        <v>36</v>
      </c>
      <c r="AX371" s="14" t="s">
        <v>80</v>
      </c>
      <c r="AY371" s="169" t="s">
        <v>134</v>
      </c>
    </row>
    <row r="372" spans="2:65" s="12" customFormat="1" ht="20.399999999999999">
      <c r="B372" s="154"/>
      <c r="D372" s="139" t="s">
        <v>245</v>
      </c>
      <c r="E372" s="155" t="s">
        <v>1</v>
      </c>
      <c r="F372" s="156" t="s">
        <v>626</v>
      </c>
      <c r="H372" s="157">
        <v>150.22</v>
      </c>
      <c r="I372" s="158"/>
      <c r="L372" s="154"/>
      <c r="M372" s="159"/>
      <c r="T372" s="160"/>
      <c r="AT372" s="155" t="s">
        <v>245</v>
      </c>
      <c r="AU372" s="155" t="s">
        <v>89</v>
      </c>
      <c r="AV372" s="12" t="s">
        <v>89</v>
      </c>
      <c r="AW372" s="12" t="s">
        <v>36</v>
      </c>
      <c r="AX372" s="12" t="s">
        <v>80</v>
      </c>
      <c r="AY372" s="155" t="s">
        <v>134</v>
      </c>
    </row>
    <row r="373" spans="2:65" s="12" customFormat="1" ht="10.199999999999999">
      <c r="B373" s="154"/>
      <c r="D373" s="139" t="s">
        <v>245</v>
      </c>
      <c r="E373" s="155" t="s">
        <v>1</v>
      </c>
      <c r="F373" s="156" t="s">
        <v>627</v>
      </c>
      <c r="H373" s="157">
        <v>95.06</v>
      </c>
      <c r="I373" s="158"/>
      <c r="L373" s="154"/>
      <c r="M373" s="159"/>
      <c r="T373" s="160"/>
      <c r="AT373" s="155" t="s">
        <v>245</v>
      </c>
      <c r="AU373" s="155" t="s">
        <v>89</v>
      </c>
      <c r="AV373" s="12" t="s">
        <v>89</v>
      </c>
      <c r="AW373" s="12" t="s">
        <v>36</v>
      </c>
      <c r="AX373" s="12" t="s">
        <v>80</v>
      </c>
      <c r="AY373" s="155" t="s">
        <v>134</v>
      </c>
    </row>
    <row r="374" spans="2:65" s="12" customFormat="1" ht="10.199999999999999">
      <c r="B374" s="154"/>
      <c r="D374" s="139" t="s">
        <v>245</v>
      </c>
      <c r="E374" s="155" t="s">
        <v>1</v>
      </c>
      <c r="F374" s="156" t="s">
        <v>628</v>
      </c>
      <c r="H374" s="157">
        <v>225.4</v>
      </c>
      <c r="I374" s="158"/>
      <c r="L374" s="154"/>
      <c r="M374" s="159"/>
      <c r="T374" s="160"/>
      <c r="AT374" s="155" t="s">
        <v>245</v>
      </c>
      <c r="AU374" s="155" t="s">
        <v>89</v>
      </c>
      <c r="AV374" s="12" t="s">
        <v>89</v>
      </c>
      <c r="AW374" s="12" t="s">
        <v>36</v>
      </c>
      <c r="AX374" s="12" t="s">
        <v>80</v>
      </c>
      <c r="AY374" s="155" t="s">
        <v>134</v>
      </c>
    </row>
    <row r="375" spans="2:65" s="12" customFormat="1" ht="20.399999999999999">
      <c r="B375" s="154"/>
      <c r="D375" s="139" t="s">
        <v>245</v>
      </c>
      <c r="E375" s="155" t="s">
        <v>1</v>
      </c>
      <c r="F375" s="156" t="s">
        <v>629</v>
      </c>
      <c r="H375" s="157">
        <v>73.08</v>
      </c>
      <c r="I375" s="158"/>
      <c r="L375" s="154"/>
      <c r="M375" s="159"/>
      <c r="T375" s="160"/>
      <c r="AT375" s="155" t="s">
        <v>245</v>
      </c>
      <c r="AU375" s="155" t="s">
        <v>89</v>
      </c>
      <c r="AV375" s="12" t="s">
        <v>89</v>
      </c>
      <c r="AW375" s="12" t="s">
        <v>36</v>
      </c>
      <c r="AX375" s="12" t="s">
        <v>80</v>
      </c>
      <c r="AY375" s="155" t="s">
        <v>134</v>
      </c>
    </row>
    <row r="376" spans="2:65" s="13" customFormat="1" ht="10.199999999999999">
      <c r="B376" s="161"/>
      <c r="D376" s="139" t="s">
        <v>245</v>
      </c>
      <c r="E376" s="162" t="s">
        <v>1</v>
      </c>
      <c r="F376" s="163" t="s">
        <v>248</v>
      </c>
      <c r="H376" s="164">
        <v>543.76</v>
      </c>
      <c r="I376" s="165"/>
      <c r="L376" s="161"/>
      <c r="M376" s="166"/>
      <c r="T376" s="167"/>
      <c r="AT376" s="162" t="s">
        <v>245</v>
      </c>
      <c r="AU376" s="162" t="s">
        <v>89</v>
      </c>
      <c r="AV376" s="13" t="s">
        <v>133</v>
      </c>
      <c r="AW376" s="13" t="s">
        <v>36</v>
      </c>
      <c r="AX376" s="13" t="s">
        <v>87</v>
      </c>
      <c r="AY376" s="162" t="s">
        <v>134</v>
      </c>
    </row>
    <row r="377" spans="2:65" s="1" customFormat="1" ht="21.75" customHeight="1">
      <c r="B377" s="32"/>
      <c r="C377" s="126" t="s">
        <v>630</v>
      </c>
      <c r="D377" s="126" t="s">
        <v>135</v>
      </c>
      <c r="E377" s="127" t="s">
        <v>631</v>
      </c>
      <c r="F377" s="128" t="s">
        <v>632</v>
      </c>
      <c r="G377" s="129" t="s">
        <v>299</v>
      </c>
      <c r="H377" s="130">
        <v>9.77</v>
      </c>
      <c r="I377" s="131"/>
      <c r="J377" s="132">
        <f>ROUND(I377*H377,2)</f>
        <v>0</v>
      </c>
      <c r="K377" s="128" t="s">
        <v>139</v>
      </c>
      <c r="L377" s="32"/>
      <c r="M377" s="133" t="s">
        <v>1</v>
      </c>
      <c r="N377" s="134" t="s">
        <v>45</v>
      </c>
      <c r="P377" s="135">
        <f>O377*H377</f>
        <v>0</v>
      </c>
      <c r="Q377" s="135">
        <v>0</v>
      </c>
      <c r="R377" s="135">
        <f>Q377*H377</f>
        <v>0</v>
      </c>
      <c r="S377" s="135">
        <v>0</v>
      </c>
      <c r="T377" s="136">
        <f>S377*H377</f>
        <v>0</v>
      </c>
      <c r="AR377" s="137" t="s">
        <v>133</v>
      </c>
      <c r="AT377" s="137" t="s">
        <v>135</v>
      </c>
      <c r="AU377" s="137" t="s">
        <v>89</v>
      </c>
      <c r="AY377" s="17" t="s">
        <v>134</v>
      </c>
      <c r="BE377" s="138">
        <f>IF(N377="základní",J377,0)</f>
        <v>0</v>
      </c>
      <c r="BF377" s="138">
        <f>IF(N377="snížená",J377,0)</f>
        <v>0</v>
      </c>
      <c r="BG377" s="138">
        <f>IF(N377="zákl. přenesená",J377,0)</f>
        <v>0</v>
      </c>
      <c r="BH377" s="138">
        <f>IF(N377="sníž. přenesená",J377,0)</f>
        <v>0</v>
      </c>
      <c r="BI377" s="138">
        <f>IF(N377="nulová",J377,0)</f>
        <v>0</v>
      </c>
      <c r="BJ377" s="17" t="s">
        <v>87</v>
      </c>
      <c r="BK377" s="138">
        <f>ROUND(I377*H377,2)</f>
        <v>0</v>
      </c>
      <c r="BL377" s="17" t="s">
        <v>133</v>
      </c>
      <c r="BM377" s="137" t="s">
        <v>633</v>
      </c>
    </row>
    <row r="378" spans="2:65" s="12" customFormat="1" ht="20.399999999999999">
      <c r="B378" s="154"/>
      <c r="D378" s="139" t="s">
        <v>245</v>
      </c>
      <c r="E378" s="155" t="s">
        <v>1</v>
      </c>
      <c r="F378" s="156" t="s">
        <v>634</v>
      </c>
      <c r="H378" s="157">
        <v>4.59</v>
      </c>
      <c r="I378" s="158"/>
      <c r="L378" s="154"/>
      <c r="M378" s="159"/>
      <c r="T378" s="160"/>
      <c r="AT378" s="155" t="s">
        <v>245</v>
      </c>
      <c r="AU378" s="155" t="s">
        <v>89</v>
      </c>
      <c r="AV378" s="12" t="s">
        <v>89</v>
      </c>
      <c r="AW378" s="12" t="s">
        <v>36</v>
      </c>
      <c r="AX378" s="12" t="s">
        <v>80</v>
      </c>
      <c r="AY378" s="155" t="s">
        <v>134</v>
      </c>
    </row>
    <row r="379" spans="2:65" s="15" customFormat="1" ht="10.199999999999999">
      <c r="B379" s="184"/>
      <c r="D379" s="139" t="s">
        <v>245</v>
      </c>
      <c r="E379" s="185" t="s">
        <v>1</v>
      </c>
      <c r="F379" s="186" t="s">
        <v>619</v>
      </c>
      <c r="H379" s="187">
        <v>4.59</v>
      </c>
      <c r="I379" s="188"/>
      <c r="L379" s="184"/>
      <c r="M379" s="189"/>
      <c r="T379" s="190"/>
      <c r="AT379" s="185" t="s">
        <v>245</v>
      </c>
      <c r="AU379" s="185" t="s">
        <v>89</v>
      </c>
      <c r="AV379" s="15" t="s">
        <v>148</v>
      </c>
      <c r="AW379" s="15" t="s">
        <v>36</v>
      </c>
      <c r="AX379" s="15" t="s">
        <v>80</v>
      </c>
      <c r="AY379" s="185" t="s">
        <v>134</v>
      </c>
    </row>
    <row r="380" spans="2:65" s="12" customFormat="1" ht="20.399999999999999">
      <c r="B380" s="154"/>
      <c r="D380" s="139" t="s">
        <v>245</v>
      </c>
      <c r="E380" s="155" t="s">
        <v>1</v>
      </c>
      <c r="F380" s="156" t="s">
        <v>635</v>
      </c>
      <c r="H380" s="157">
        <v>5.18</v>
      </c>
      <c r="I380" s="158"/>
      <c r="L380" s="154"/>
      <c r="M380" s="159"/>
      <c r="T380" s="160"/>
      <c r="AT380" s="155" t="s">
        <v>245</v>
      </c>
      <c r="AU380" s="155" t="s">
        <v>89</v>
      </c>
      <c r="AV380" s="12" t="s">
        <v>89</v>
      </c>
      <c r="AW380" s="12" t="s">
        <v>36</v>
      </c>
      <c r="AX380" s="12" t="s">
        <v>80</v>
      </c>
      <c r="AY380" s="155" t="s">
        <v>134</v>
      </c>
    </row>
    <row r="381" spans="2:65" s="15" customFormat="1" ht="10.199999999999999">
      <c r="B381" s="184"/>
      <c r="D381" s="139" t="s">
        <v>245</v>
      </c>
      <c r="E381" s="185" t="s">
        <v>1</v>
      </c>
      <c r="F381" s="186" t="s">
        <v>619</v>
      </c>
      <c r="H381" s="187">
        <v>5.18</v>
      </c>
      <c r="I381" s="188"/>
      <c r="L381" s="184"/>
      <c r="M381" s="189"/>
      <c r="T381" s="190"/>
      <c r="AT381" s="185" t="s">
        <v>245</v>
      </c>
      <c r="AU381" s="185" t="s">
        <v>89</v>
      </c>
      <c r="AV381" s="15" t="s">
        <v>148</v>
      </c>
      <c r="AW381" s="15" t="s">
        <v>36</v>
      </c>
      <c r="AX381" s="15" t="s">
        <v>80</v>
      </c>
      <c r="AY381" s="185" t="s">
        <v>134</v>
      </c>
    </row>
    <row r="382" spans="2:65" s="13" customFormat="1" ht="10.199999999999999">
      <c r="B382" s="161"/>
      <c r="D382" s="139" t="s">
        <v>245</v>
      </c>
      <c r="E382" s="162" t="s">
        <v>1</v>
      </c>
      <c r="F382" s="163" t="s">
        <v>248</v>
      </c>
      <c r="H382" s="164">
        <v>9.77</v>
      </c>
      <c r="I382" s="165"/>
      <c r="L382" s="161"/>
      <c r="M382" s="166"/>
      <c r="T382" s="167"/>
      <c r="AT382" s="162" t="s">
        <v>245</v>
      </c>
      <c r="AU382" s="162" t="s">
        <v>89</v>
      </c>
      <c r="AV382" s="13" t="s">
        <v>133</v>
      </c>
      <c r="AW382" s="13" t="s">
        <v>36</v>
      </c>
      <c r="AX382" s="13" t="s">
        <v>87</v>
      </c>
      <c r="AY382" s="162" t="s">
        <v>134</v>
      </c>
    </row>
    <row r="383" spans="2:65" s="1" customFormat="1" ht="24.15" customHeight="1">
      <c r="B383" s="32"/>
      <c r="C383" s="126" t="s">
        <v>636</v>
      </c>
      <c r="D383" s="126" t="s">
        <v>135</v>
      </c>
      <c r="E383" s="127" t="s">
        <v>637</v>
      </c>
      <c r="F383" s="128" t="s">
        <v>638</v>
      </c>
      <c r="G383" s="129" t="s">
        <v>299</v>
      </c>
      <c r="H383" s="130">
        <v>95.34</v>
      </c>
      <c r="I383" s="131"/>
      <c r="J383" s="132">
        <f>ROUND(I383*H383,2)</f>
        <v>0</v>
      </c>
      <c r="K383" s="128" t="s">
        <v>139</v>
      </c>
      <c r="L383" s="32"/>
      <c r="M383" s="133" t="s">
        <v>1</v>
      </c>
      <c r="N383" s="134" t="s">
        <v>45</v>
      </c>
      <c r="P383" s="135">
        <f>O383*H383</f>
        <v>0</v>
      </c>
      <c r="Q383" s="135">
        <v>0</v>
      </c>
      <c r="R383" s="135">
        <f>Q383*H383</f>
        <v>0</v>
      </c>
      <c r="S383" s="135">
        <v>0</v>
      </c>
      <c r="T383" s="136">
        <f>S383*H383</f>
        <v>0</v>
      </c>
      <c r="AR383" s="137" t="s">
        <v>133</v>
      </c>
      <c r="AT383" s="137" t="s">
        <v>135</v>
      </c>
      <c r="AU383" s="137" t="s">
        <v>89</v>
      </c>
      <c r="AY383" s="17" t="s">
        <v>134</v>
      </c>
      <c r="BE383" s="138">
        <f>IF(N383="základní",J383,0)</f>
        <v>0</v>
      </c>
      <c r="BF383" s="138">
        <f>IF(N383="snížená",J383,0)</f>
        <v>0</v>
      </c>
      <c r="BG383" s="138">
        <f>IF(N383="zákl. přenesená",J383,0)</f>
        <v>0</v>
      </c>
      <c r="BH383" s="138">
        <f>IF(N383="sníž. přenesená",J383,0)</f>
        <v>0</v>
      </c>
      <c r="BI383" s="138">
        <f>IF(N383="nulová",J383,0)</f>
        <v>0</v>
      </c>
      <c r="BJ383" s="17" t="s">
        <v>87</v>
      </c>
      <c r="BK383" s="138">
        <f>ROUND(I383*H383,2)</f>
        <v>0</v>
      </c>
      <c r="BL383" s="17" t="s">
        <v>133</v>
      </c>
      <c r="BM383" s="137" t="s">
        <v>639</v>
      </c>
    </row>
    <row r="384" spans="2:65" s="14" customFormat="1" ht="10.199999999999999">
      <c r="B384" s="168"/>
      <c r="D384" s="139" t="s">
        <v>245</v>
      </c>
      <c r="E384" s="169" t="s">
        <v>1</v>
      </c>
      <c r="F384" s="170" t="s">
        <v>625</v>
      </c>
      <c r="H384" s="169" t="s">
        <v>1</v>
      </c>
      <c r="I384" s="171"/>
      <c r="L384" s="168"/>
      <c r="M384" s="172"/>
      <c r="T384" s="173"/>
      <c r="AT384" s="169" t="s">
        <v>245</v>
      </c>
      <c r="AU384" s="169" t="s">
        <v>89</v>
      </c>
      <c r="AV384" s="14" t="s">
        <v>87</v>
      </c>
      <c r="AW384" s="14" t="s">
        <v>36</v>
      </c>
      <c r="AX384" s="14" t="s">
        <v>80</v>
      </c>
      <c r="AY384" s="169" t="s">
        <v>134</v>
      </c>
    </row>
    <row r="385" spans="2:65" s="12" customFormat="1" ht="20.399999999999999">
      <c r="B385" s="154"/>
      <c r="D385" s="139" t="s">
        <v>245</v>
      </c>
      <c r="E385" s="155" t="s">
        <v>1</v>
      </c>
      <c r="F385" s="156" t="s">
        <v>640</v>
      </c>
      <c r="H385" s="157">
        <v>64.260000000000005</v>
      </c>
      <c r="I385" s="158"/>
      <c r="L385" s="154"/>
      <c r="M385" s="159"/>
      <c r="T385" s="160"/>
      <c r="AT385" s="155" t="s">
        <v>245</v>
      </c>
      <c r="AU385" s="155" t="s">
        <v>89</v>
      </c>
      <c r="AV385" s="12" t="s">
        <v>89</v>
      </c>
      <c r="AW385" s="12" t="s">
        <v>36</v>
      </c>
      <c r="AX385" s="12" t="s">
        <v>80</v>
      </c>
      <c r="AY385" s="155" t="s">
        <v>134</v>
      </c>
    </row>
    <row r="386" spans="2:65" s="14" customFormat="1" ht="10.199999999999999">
      <c r="B386" s="168"/>
      <c r="D386" s="139" t="s">
        <v>245</v>
      </c>
      <c r="E386" s="169" t="s">
        <v>1</v>
      </c>
      <c r="F386" s="170" t="s">
        <v>641</v>
      </c>
      <c r="H386" s="169" t="s">
        <v>1</v>
      </c>
      <c r="I386" s="171"/>
      <c r="L386" s="168"/>
      <c r="M386" s="172"/>
      <c r="T386" s="173"/>
      <c r="AT386" s="169" t="s">
        <v>245</v>
      </c>
      <c r="AU386" s="169" t="s">
        <v>89</v>
      </c>
      <c r="AV386" s="14" t="s">
        <v>87</v>
      </c>
      <c r="AW386" s="14" t="s">
        <v>36</v>
      </c>
      <c r="AX386" s="14" t="s">
        <v>80</v>
      </c>
      <c r="AY386" s="169" t="s">
        <v>134</v>
      </c>
    </row>
    <row r="387" spans="2:65" s="12" customFormat="1" ht="20.399999999999999">
      <c r="B387" s="154"/>
      <c r="D387" s="139" t="s">
        <v>245</v>
      </c>
      <c r="E387" s="155" t="s">
        <v>1</v>
      </c>
      <c r="F387" s="156" t="s">
        <v>642</v>
      </c>
      <c r="H387" s="157">
        <v>31.08</v>
      </c>
      <c r="I387" s="158"/>
      <c r="L387" s="154"/>
      <c r="M387" s="159"/>
      <c r="T387" s="160"/>
      <c r="AT387" s="155" t="s">
        <v>245</v>
      </c>
      <c r="AU387" s="155" t="s">
        <v>89</v>
      </c>
      <c r="AV387" s="12" t="s">
        <v>89</v>
      </c>
      <c r="AW387" s="12" t="s">
        <v>36</v>
      </c>
      <c r="AX387" s="12" t="s">
        <v>80</v>
      </c>
      <c r="AY387" s="155" t="s">
        <v>134</v>
      </c>
    </row>
    <row r="388" spans="2:65" s="13" customFormat="1" ht="10.199999999999999">
      <c r="B388" s="161"/>
      <c r="D388" s="139" t="s">
        <v>245</v>
      </c>
      <c r="E388" s="162" t="s">
        <v>1</v>
      </c>
      <c r="F388" s="163" t="s">
        <v>248</v>
      </c>
      <c r="H388" s="164">
        <v>95.34</v>
      </c>
      <c r="I388" s="165"/>
      <c r="L388" s="161"/>
      <c r="M388" s="166"/>
      <c r="T388" s="167"/>
      <c r="AT388" s="162" t="s">
        <v>245</v>
      </c>
      <c r="AU388" s="162" t="s">
        <v>89</v>
      </c>
      <c r="AV388" s="13" t="s">
        <v>133</v>
      </c>
      <c r="AW388" s="13" t="s">
        <v>36</v>
      </c>
      <c r="AX388" s="13" t="s">
        <v>87</v>
      </c>
      <c r="AY388" s="162" t="s">
        <v>134</v>
      </c>
    </row>
    <row r="389" spans="2:65" s="1" customFormat="1" ht="16.5" customHeight="1">
      <c r="B389" s="32"/>
      <c r="C389" s="126" t="s">
        <v>643</v>
      </c>
      <c r="D389" s="126" t="s">
        <v>135</v>
      </c>
      <c r="E389" s="127" t="s">
        <v>644</v>
      </c>
      <c r="F389" s="128" t="s">
        <v>645</v>
      </c>
      <c r="G389" s="129" t="s">
        <v>299</v>
      </c>
      <c r="H389" s="130">
        <v>14.35</v>
      </c>
      <c r="I389" s="131"/>
      <c r="J389" s="132">
        <f>ROUND(I389*H389,2)</f>
        <v>0</v>
      </c>
      <c r="K389" s="128" t="s">
        <v>139</v>
      </c>
      <c r="L389" s="32"/>
      <c r="M389" s="133" t="s">
        <v>1</v>
      </c>
      <c r="N389" s="134" t="s">
        <v>45</v>
      </c>
      <c r="P389" s="135">
        <f>O389*H389</f>
        <v>0</v>
      </c>
      <c r="Q389" s="135">
        <v>0</v>
      </c>
      <c r="R389" s="135">
        <f>Q389*H389</f>
        <v>0</v>
      </c>
      <c r="S389" s="135">
        <v>0</v>
      </c>
      <c r="T389" s="136">
        <f>S389*H389</f>
        <v>0</v>
      </c>
      <c r="AR389" s="137" t="s">
        <v>133</v>
      </c>
      <c r="AT389" s="137" t="s">
        <v>135</v>
      </c>
      <c r="AU389" s="137" t="s">
        <v>89</v>
      </c>
      <c r="AY389" s="17" t="s">
        <v>134</v>
      </c>
      <c r="BE389" s="138">
        <f>IF(N389="základní",J389,0)</f>
        <v>0</v>
      </c>
      <c r="BF389" s="138">
        <f>IF(N389="snížená",J389,0)</f>
        <v>0</v>
      </c>
      <c r="BG389" s="138">
        <f>IF(N389="zákl. přenesená",J389,0)</f>
        <v>0</v>
      </c>
      <c r="BH389" s="138">
        <f>IF(N389="sníž. přenesená",J389,0)</f>
        <v>0</v>
      </c>
      <c r="BI389" s="138">
        <f>IF(N389="nulová",J389,0)</f>
        <v>0</v>
      </c>
      <c r="BJ389" s="17" t="s">
        <v>87</v>
      </c>
      <c r="BK389" s="138">
        <f>ROUND(I389*H389,2)</f>
        <v>0</v>
      </c>
      <c r="BL389" s="17" t="s">
        <v>133</v>
      </c>
      <c r="BM389" s="137" t="s">
        <v>646</v>
      </c>
    </row>
    <row r="390" spans="2:65" s="12" customFormat="1" ht="20.399999999999999">
      <c r="B390" s="154"/>
      <c r="D390" s="139" t="s">
        <v>245</v>
      </c>
      <c r="E390" s="155" t="s">
        <v>1</v>
      </c>
      <c r="F390" s="156" t="s">
        <v>647</v>
      </c>
      <c r="H390" s="157">
        <v>14.35</v>
      </c>
      <c r="I390" s="158"/>
      <c r="L390" s="154"/>
      <c r="M390" s="159"/>
      <c r="T390" s="160"/>
      <c r="AT390" s="155" t="s">
        <v>245</v>
      </c>
      <c r="AU390" s="155" t="s">
        <v>89</v>
      </c>
      <c r="AV390" s="12" t="s">
        <v>89</v>
      </c>
      <c r="AW390" s="12" t="s">
        <v>36</v>
      </c>
      <c r="AX390" s="12" t="s">
        <v>80</v>
      </c>
      <c r="AY390" s="155" t="s">
        <v>134</v>
      </c>
    </row>
    <row r="391" spans="2:65" s="13" customFormat="1" ht="10.199999999999999">
      <c r="B391" s="161"/>
      <c r="D391" s="139" t="s">
        <v>245</v>
      </c>
      <c r="E391" s="162" t="s">
        <v>1</v>
      </c>
      <c r="F391" s="163" t="s">
        <v>248</v>
      </c>
      <c r="H391" s="164">
        <v>14.35</v>
      </c>
      <c r="I391" s="165"/>
      <c r="L391" s="161"/>
      <c r="M391" s="166"/>
      <c r="T391" s="167"/>
      <c r="AT391" s="162" t="s">
        <v>245</v>
      </c>
      <c r="AU391" s="162" t="s">
        <v>89</v>
      </c>
      <c r="AV391" s="13" t="s">
        <v>133</v>
      </c>
      <c r="AW391" s="13" t="s">
        <v>36</v>
      </c>
      <c r="AX391" s="13" t="s">
        <v>87</v>
      </c>
      <c r="AY391" s="162" t="s">
        <v>134</v>
      </c>
    </row>
    <row r="392" spans="2:65" s="1" customFormat="1" ht="24.15" customHeight="1">
      <c r="B392" s="32"/>
      <c r="C392" s="126" t="s">
        <v>648</v>
      </c>
      <c r="D392" s="126" t="s">
        <v>135</v>
      </c>
      <c r="E392" s="127" t="s">
        <v>649</v>
      </c>
      <c r="F392" s="128" t="s">
        <v>650</v>
      </c>
      <c r="G392" s="129" t="s">
        <v>299</v>
      </c>
      <c r="H392" s="130">
        <v>200.9</v>
      </c>
      <c r="I392" s="131"/>
      <c r="J392" s="132">
        <f>ROUND(I392*H392,2)</f>
        <v>0</v>
      </c>
      <c r="K392" s="128" t="s">
        <v>139</v>
      </c>
      <c r="L392" s="32"/>
      <c r="M392" s="133" t="s">
        <v>1</v>
      </c>
      <c r="N392" s="134" t="s">
        <v>45</v>
      </c>
      <c r="P392" s="135">
        <f>O392*H392</f>
        <v>0</v>
      </c>
      <c r="Q392" s="135">
        <v>0</v>
      </c>
      <c r="R392" s="135">
        <f>Q392*H392</f>
        <v>0</v>
      </c>
      <c r="S392" s="135">
        <v>0</v>
      </c>
      <c r="T392" s="136">
        <f>S392*H392</f>
        <v>0</v>
      </c>
      <c r="AR392" s="137" t="s">
        <v>133</v>
      </c>
      <c r="AT392" s="137" t="s">
        <v>135</v>
      </c>
      <c r="AU392" s="137" t="s">
        <v>89</v>
      </c>
      <c r="AY392" s="17" t="s">
        <v>134</v>
      </c>
      <c r="BE392" s="138">
        <f>IF(N392="základní",J392,0)</f>
        <v>0</v>
      </c>
      <c r="BF392" s="138">
        <f>IF(N392="snížená",J392,0)</f>
        <v>0</v>
      </c>
      <c r="BG392" s="138">
        <f>IF(N392="zákl. přenesená",J392,0)</f>
        <v>0</v>
      </c>
      <c r="BH392" s="138">
        <f>IF(N392="sníž. přenesená",J392,0)</f>
        <v>0</v>
      </c>
      <c r="BI392" s="138">
        <f>IF(N392="nulová",J392,0)</f>
        <v>0</v>
      </c>
      <c r="BJ392" s="17" t="s">
        <v>87</v>
      </c>
      <c r="BK392" s="138">
        <f>ROUND(I392*H392,2)</f>
        <v>0</v>
      </c>
      <c r="BL392" s="17" t="s">
        <v>133</v>
      </c>
      <c r="BM392" s="137" t="s">
        <v>651</v>
      </c>
    </row>
    <row r="393" spans="2:65" s="14" customFormat="1" ht="10.199999999999999">
      <c r="B393" s="168"/>
      <c r="D393" s="139" t="s">
        <v>245</v>
      </c>
      <c r="E393" s="169" t="s">
        <v>1</v>
      </c>
      <c r="F393" s="170" t="s">
        <v>625</v>
      </c>
      <c r="H393" s="169" t="s">
        <v>1</v>
      </c>
      <c r="I393" s="171"/>
      <c r="L393" s="168"/>
      <c r="M393" s="172"/>
      <c r="T393" s="173"/>
      <c r="AT393" s="169" t="s">
        <v>245</v>
      </c>
      <c r="AU393" s="169" t="s">
        <v>89</v>
      </c>
      <c r="AV393" s="14" t="s">
        <v>87</v>
      </c>
      <c r="AW393" s="14" t="s">
        <v>36</v>
      </c>
      <c r="AX393" s="14" t="s">
        <v>80</v>
      </c>
      <c r="AY393" s="169" t="s">
        <v>134</v>
      </c>
    </row>
    <row r="394" spans="2:65" s="12" customFormat="1" ht="20.399999999999999">
      <c r="B394" s="154"/>
      <c r="D394" s="139" t="s">
        <v>245</v>
      </c>
      <c r="E394" s="155" t="s">
        <v>1</v>
      </c>
      <c r="F394" s="156" t="s">
        <v>652</v>
      </c>
      <c r="H394" s="157">
        <v>200.9</v>
      </c>
      <c r="I394" s="158"/>
      <c r="L394" s="154"/>
      <c r="M394" s="159"/>
      <c r="T394" s="160"/>
      <c r="AT394" s="155" t="s">
        <v>245</v>
      </c>
      <c r="AU394" s="155" t="s">
        <v>89</v>
      </c>
      <c r="AV394" s="12" t="s">
        <v>89</v>
      </c>
      <c r="AW394" s="12" t="s">
        <v>36</v>
      </c>
      <c r="AX394" s="12" t="s">
        <v>80</v>
      </c>
      <c r="AY394" s="155" t="s">
        <v>134</v>
      </c>
    </row>
    <row r="395" spans="2:65" s="13" customFormat="1" ht="10.199999999999999">
      <c r="B395" s="161"/>
      <c r="D395" s="139" t="s">
        <v>245</v>
      </c>
      <c r="E395" s="162" t="s">
        <v>1</v>
      </c>
      <c r="F395" s="163" t="s">
        <v>248</v>
      </c>
      <c r="H395" s="164">
        <v>200.9</v>
      </c>
      <c r="I395" s="165"/>
      <c r="L395" s="161"/>
      <c r="M395" s="166"/>
      <c r="T395" s="167"/>
      <c r="AT395" s="162" t="s">
        <v>245</v>
      </c>
      <c r="AU395" s="162" t="s">
        <v>89</v>
      </c>
      <c r="AV395" s="13" t="s">
        <v>133</v>
      </c>
      <c r="AW395" s="13" t="s">
        <v>36</v>
      </c>
      <c r="AX395" s="13" t="s">
        <v>87</v>
      </c>
      <c r="AY395" s="162" t="s">
        <v>134</v>
      </c>
    </row>
    <row r="396" spans="2:65" s="1" customFormat="1" ht="24.15" customHeight="1">
      <c r="B396" s="32"/>
      <c r="C396" s="126" t="s">
        <v>653</v>
      </c>
      <c r="D396" s="126" t="s">
        <v>135</v>
      </c>
      <c r="E396" s="127" t="s">
        <v>654</v>
      </c>
      <c r="F396" s="128" t="s">
        <v>655</v>
      </c>
      <c r="G396" s="129" t="s">
        <v>299</v>
      </c>
      <c r="H396" s="130">
        <v>5.18</v>
      </c>
      <c r="I396" s="131"/>
      <c r="J396" s="132">
        <f>ROUND(I396*H396,2)</f>
        <v>0</v>
      </c>
      <c r="K396" s="128" t="s">
        <v>139</v>
      </c>
      <c r="L396" s="32"/>
      <c r="M396" s="133" t="s">
        <v>1</v>
      </c>
      <c r="N396" s="134" t="s">
        <v>45</v>
      </c>
      <c r="P396" s="135">
        <f>O396*H396</f>
        <v>0</v>
      </c>
      <c r="Q396" s="135">
        <v>0</v>
      </c>
      <c r="R396" s="135">
        <f>Q396*H396</f>
        <v>0</v>
      </c>
      <c r="S396" s="135">
        <v>0</v>
      </c>
      <c r="T396" s="136">
        <f>S396*H396</f>
        <v>0</v>
      </c>
      <c r="AR396" s="137" t="s">
        <v>133</v>
      </c>
      <c r="AT396" s="137" t="s">
        <v>135</v>
      </c>
      <c r="AU396" s="137" t="s">
        <v>89</v>
      </c>
      <c r="AY396" s="17" t="s">
        <v>134</v>
      </c>
      <c r="BE396" s="138">
        <f>IF(N396="základní",J396,0)</f>
        <v>0</v>
      </c>
      <c r="BF396" s="138">
        <f>IF(N396="snížená",J396,0)</f>
        <v>0</v>
      </c>
      <c r="BG396" s="138">
        <f>IF(N396="zákl. přenesená",J396,0)</f>
        <v>0</v>
      </c>
      <c r="BH396" s="138">
        <f>IF(N396="sníž. přenesená",J396,0)</f>
        <v>0</v>
      </c>
      <c r="BI396" s="138">
        <f>IF(N396="nulová",J396,0)</f>
        <v>0</v>
      </c>
      <c r="BJ396" s="17" t="s">
        <v>87</v>
      </c>
      <c r="BK396" s="138">
        <f>ROUND(I396*H396,2)</f>
        <v>0</v>
      </c>
      <c r="BL396" s="17" t="s">
        <v>133</v>
      </c>
      <c r="BM396" s="137" t="s">
        <v>656</v>
      </c>
    </row>
    <row r="397" spans="2:65" s="12" customFormat="1" ht="20.399999999999999">
      <c r="B397" s="154"/>
      <c r="D397" s="139" t="s">
        <v>245</v>
      </c>
      <c r="E397" s="155" t="s">
        <v>1</v>
      </c>
      <c r="F397" s="156" t="s">
        <v>657</v>
      </c>
      <c r="H397" s="157">
        <v>5.18</v>
      </c>
      <c r="I397" s="158"/>
      <c r="L397" s="154"/>
      <c r="M397" s="159"/>
      <c r="T397" s="160"/>
      <c r="AT397" s="155" t="s">
        <v>245</v>
      </c>
      <c r="AU397" s="155" t="s">
        <v>89</v>
      </c>
      <c r="AV397" s="12" t="s">
        <v>89</v>
      </c>
      <c r="AW397" s="12" t="s">
        <v>36</v>
      </c>
      <c r="AX397" s="12" t="s">
        <v>80</v>
      </c>
      <c r="AY397" s="155" t="s">
        <v>134</v>
      </c>
    </row>
    <row r="398" spans="2:65" s="13" customFormat="1" ht="10.199999999999999">
      <c r="B398" s="161"/>
      <c r="D398" s="139" t="s">
        <v>245</v>
      </c>
      <c r="E398" s="162" t="s">
        <v>1</v>
      </c>
      <c r="F398" s="163" t="s">
        <v>248</v>
      </c>
      <c r="H398" s="164">
        <v>5.18</v>
      </c>
      <c r="I398" s="165"/>
      <c r="L398" s="161"/>
      <c r="M398" s="166"/>
      <c r="T398" s="167"/>
      <c r="AT398" s="162" t="s">
        <v>245</v>
      </c>
      <c r="AU398" s="162" t="s">
        <v>89</v>
      </c>
      <c r="AV398" s="13" t="s">
        <v>133</v>
      </c>
      <c r="AW398" s="13" t="s">
        <v>36</v>
      </c>
      <c r="AX398" s="13" t="s">
        <v>87</v>
      </c>
      <c r="AY398" s="162" t="s">
        <v>134</v>
      </c>
    </row>
    <row r="399" spans="2:65" s="1" customFormat="1" ht="37.799999999999997" customHeight="1">
      <c r="B399" s="32"/>
      <c r="C399" s="126" t="s">
        <v>658</v>
      </c>
      <c r="D399" s="126" t="s">
        <v>135</v>
      </c>
      <c r="E399" s="127" t="s">
        <v>659</v>
      </c>
      <c r="F399" s="128" t="s">
        <v>660</v>
      </c>
      <c r="G399" s="129" t="s">
        <v>299</v>
      </c>
      <c r="H399" s="130">
        <v>18.940000000000001</v>
      </c>
      <c r="I399" s="131"/>
      <c r="J399" s="132">
        <f>ROUND(I399*H399,2)</f>
        <v>0</v>
      </c>
      <c r="K399" s="128" t="s">
        <v>139</v>
      </c>
      <c r="L399" s="32"/>
      <c r="M399" s="133" t="s">
        <v>1</v>
      </c>
      <c r="N399" s="134" t="s">
        <v>45</v>
      </c>
      <c r="P399" s="135">
        <f>O399*H399</f>
        <v>0</v>
      </c>
      <c r="Q399" s="135">
        <v>0</v>
      </c>
      <c r="R399" s="135">
        <f>Q399*H399</f>
        <v>0</v>
      </c>
      <c r="S399" s="135">
        <v>0</v>
      </c>
      <c r="T399" s="136">
        <f>S399*H399</f>
        <v>0</v>
      </c>
      <c r="AR399" s="137" t="s">
        <v>133</v>
      </c>
      <c r="AT399" s="137" t="s">
        <v>135</v>
      </c>
      <c r="AU399" s="137" t="s">
        <v>89</v>
      </c>
      <c r="AY399" s="17" t="s">
        <v>134</v>
      </c>
      <c r="BE399" s="138">
        <f>IF(N399="základní",J399,0)</f>
        <v>0</v>
      </c>
      <c r="BF399" s="138">
        <f>IF(N399="snížená",J399,0)</f>
        <v>0</v>
      </c>
      <c r="BG399" s="138">
        <f>IF(N399="zákl. přenesená",J399,0)</f>
        <v>0</v>
      </c>
      <c r="BH399" s="138">
        <f>IF(N399="sníž. přenesená",J399,0)</f>
        <v>0</v>
      </c>
      <c r="BI399" s="138">
        <f>IF(N399="nulová",J399,0)</f>
        <v>0</v>
      </c>
      <c r="BJ399" s="17" t="s">
        <v>87</v>
      </c>
      <c r="BK399" s="138">
        <f>ROUND(I399*H399,2)</f>
        <v>0</v>
      </c>
      <c r="BL399" s="17" t="s">
        <v>133</v>
      </c>
      <c r="BM399" s="137" t="s">
        <v>661</v>
      </c>
    </row>
    <row r="400" spans="2:65" s="12" customFormat="1" ht="20.399999999999999">
      <c r="B400" s="154"/>
      <c r="D400" s="139" t="s">
        <v>245</v>
      </c>
      <c r="E400" s="155" t="s">
        <v>1</v>
      </c>
      <c r="F400" s="156" t="s">
        <v>662</v>
      </c>
      <c r="H400" s="157">
        <v>14.35</v>
      </c>
      <c r="I400" s="158"/>
      <c r="L400" s="154"/>
      <c r="M400" s="159"/>
      <c r="T400" s="160"/>
      <c r="AT400" s="155" t="s">
        <v>245</v>
      </c>
      <c r="AU400" s="155" t="s">
        <v>89</v>
      </c>
      <c r="AV400" s="12" t="s">
        <v>89</v>
      </c>
      <c r="AW400" s="12" t="s">
        <v>36</v>
      </c>
      <c r="AX400" s="12" t="s">
        <v>80</v>
      </c>
      <c r="AY400" s="155" t="s">
        <v>134</v>
      </c>
    </row>
    <row r="401" spans="2:65" s="12" customFormat="1" ht="20.399999999999999">
      <c r="B401" s="154"/>
      <c r="D401" s="139" t="s">
        <v>245</v>
      </c>
      <c r="E401" s="155" t="s">
        <v>1</v>
      </c>
      <c r="F401" s="156" t="s">
        <v>663</v>
      </c>
      <c r="H401" s="157">
        <v>4.59</v>
      </c>
      <c r="I401" s="158"/>
      <c r="L401" s="154"/>
      <c r="M401" s="159"/>
      <c r="T401" s="160"/>
      <c r="AT401" s="155" t="s">
        <v>245</v>
      </c>
      <c r="AU401" s="155" t="s">
        <v>89</v>
      </c>
      <c r="AV401" s="12" t="s">
        <v>89</v>
      </c>
      <c r="AW401" s="12" t="s">
        <v>36</v>
      </c>
      <c r="AX401" s="12" t="s">
        <v>80</v>
      </c>
      <c r="AY401" s="155" t="s">
        <v>134</v>
      </c>
    </row>
    <row r="402" spans="2:65" s="13" customFormat="1" ht="10.199999999999999">
      <c r="B402" s="161"/>
      <c r="D402" s="139" t="s">
        <v>245</v>
      </c>
      <c r="E402" s="162" t="s">
        <v>1</v>
      </c>
      <c r="F402" s="163" t="s">
        <v>248</v>
      </c>
      <c r="H402" s="164">
        <v>18.940000000000001</v>
      </c>
      <c r="I402" s="165"/>
      <c r="L402" s="161"/>
      <c r="M402" s="166"/>
      <c r="T402" s="167"/>
      <c r="AT402" s="162" t="s">
        <v>245</v>
      </c>
      <c r="AU402" s="162" t="s">
        <v>89</v>
      </c>
      <c r="AV402" s="13" t="s">
        <v>133</v>
      </c>
      <c r="AW402" s="13" t="s">
        <v>36</v>
      </c>
      <c r="AX402" s="13" t="s">
        <v>87</v>
      </c>
      <c r="AY402" s="162" t="s">
        <v>134</v>
      </c>
    </row>
    <row r="403" spans="2:65" s="1" customFormat="1" ht="44.25" customHeight="1">
      <c r="B403" s="32"/>
      <c r="C403" s="126" t="s">
        <v>664</v>
      </c>
      <c r="D403" s="126" t="s">
        <v>135</v>
      </c>
      <c r="E403" s="127" t="s">
        <v>665</v>
      </c>
      <c r="F403" s="128" t="s">
        <v>666</v>
      </c>
      <c r="G403" s="129" t="s">
        <v>299</v>
      </c>
      <c r="H403" s="130">
        <v>22.74</v>
      </c>
      <c r="I403" s="131"/>
      <c r="J403" s="132">
        <f>ROUND(I403*H403,2)</f>
        <v>0</v>
      </c>
      <c r="K403" s="128" t="s">
        <v>139</v>
      </c>
      <c r="L403" s="32"/>
      <c r="M403" s="133" t="s">
        <v>1</v>
      </c>
      <c r="N403" s="134" t="s">
        <v>45</v>
      </c>
      <c r="P403" s="135">
        <f>O403*H403</f>
        <v>0</v>
      </c>
      <c r="Q403" s="135">
        <v>0</v>
      </c>
      <c r="R403" s="135">
        <f>Q403*H403</f>
        <v>0</v>
      </c>
      <c r="S403" s="135">
        <v>0</v>
      </c>
      <c r="T403" s="136">
        <f>S403*H403</f>
        <v>0</v>
      </c>
      <c r="AR403" s="137" t="s">
        <v>133</v>
      </c>
      <c r="AT403" s="137" t="s">
        <v>135</v>
      </c>
      <c r="AU403" s="137" t="s">
        <v>89</v>
      </c>
      <c r="AY403" s="17" t="s">
        <v>134</v>
      </c>
      <c r="BE403" s="138">
        <f>IF(N403="základní",J403,0)</f>
        <v>0</v>
      </c>
      <c r="BF403" s="138">
        <f>IF(N403="snížená",J403,0)</f>
        <v>0</v>
      </c>
      <c r="BG403" s="138">
        <f>IF(N403="zákl. přenesená",J403,0)</f>
        <v>0</v>
      </c>
      <c r="BH403" s="138">
        <f>IF(N403="sníž. přenesená",J403,0)</f>
        <v>0</v>
      </c>
      <c r="BI403" s="138">
        <f>IF(N403="nulová",J403,0)</f>
        <v>0</v>
      </c>
      <c r="BJ403" s="17" t="s">
        <v>87</v>
      </c>
      <c r="BK403" s="138">
        <f>ROUND(I403*H403,2)</f>
        <v>0</v>
      </c>
      <c r="BL403" s="17" t="s">
        <v>133</v>
      </c>
      <c r="BM403" s="137" t="s">
        <v>667</v>
      </c>
    </row>
    <row r="404" spans="2:65" s="12" customFormat="1" ht="20.399999999999999">
      <c r="B404" s="154"/>
      <c r="D404" s="139" t="s">
        <v>245</v>
      </c>
      <c r="E404" s="155" t="s">
        <v>1</v>
      </c>
      <c r="F404" s="156" t="s">
        <v>668</v>
      </c>
      <c r="H404" s="157">
        <v>10.73</v>
      </c>
      <c r="I404" s="158"/>
      <c r="L404" s="154"/>
      <c r="M404" s="159"/>
      <c r="T404" s="160"/>
      <c r="AT404" s="155" t="s">
        <v>245</v>
      </c>
      <c r="AU404" s="155" t="s">
        <v>89</v>
      </c>
      <c r="AV404" s="12" t="s">
        <v>89</v>
      </c>
      <c r="AW404" s="12" t="s">
        <v>36</v>
      </c>
      <c r="AX404" s="12" t="s">
        <v>80</v>
      </c>
      <c r="AY404" s="155" t="s">
        <v>134</v>
      </c>
    </row>
    <row r="405" spans="2:65" s="12" customFormat="1" ht="10.199999999999999">
      <c r="B405" s="154"/>
      <c r="D405" s="139" t="s">
        <v>245</v>
      </c>
      <c r="E405" s="155" t="s">
        <v>1</v>
      </c>
      <c r="F405" s="156" t="s">
        <v>669</v>
      </c>
      <c r="H405" s="157">
        <v>6.79</v>
      </c>
      <c r="I405" s="158"/>
      <c r="L405" s="154"/>
      <c r="M405" s="159"/>
      <c r="T405" s="160"/>
      <c r="AT405" s="155" t="s">
        <v>245</v>
      </c>
      <c r="AU405" s="155" t="s">
        <v>89</v>
      </c>
      <c r="AV405" s="12" t="s">
        <v>89</v>
      </c>
      <c r="AW405" s="12" t="s">
        <v>36</v>
      </c>
      <c r="AX405" s="12" t="s">
        <v>80</v>
      </c>
      <c r="AY405" s="155" t="s">
        <v>134</v>
      </c>
    </row>
    <row r="406" spans="2:65" s="12" customFormat="1" ht="20.399999999999999">
      <c r="B406" s="154"/>
      <c r="D406" s="139" t="s">
        <v>245</v>
      </c>
      <c r="E406" s="155" t="s">
        <v>1</v>
      </c>
      <c r="F406" s="156" t="s">
        <v>670</v>
      </c>
      <c r="H406" s="157">
        <v>5.22</v>
      </c>
      <c r="I406" s="158"/>
      <c r="L406" s="154"/>
      <c r="M406" s="159"/>
      <c r="T406" s="160"/>
      <c r="AT406" s="155" t="s">
        <v>245</v>
      </c>
      <c r="AU406" s="155" t="s">
        <v>89</v>
      </c>
      <c r="AV406" s="12" t="s">
        <v>89</v>
      </c>
      <c r="AW406" s="12" t="s">
        <v>36</v>
      </c>
      <c r="AX406" s="12" t="s">
        <v>80</v>
      </c>
      <c r="AY406" s="155" t="s">
        <v>134</v>
      </c>
    </row>
    <row r="407" spans="2:65" s="13" customFormat="1" ht="10.199999999999999">
      <c r="B407" s="161"/>
      <c r="D407" s="139" t="s">
        <v>245</v>
      </c>
      <c r="E407" s="162" t="s">
        <v>1</v>
      </c>
      <c r="F407" s="163" t="s">
        <v>248</v>
      </c>
      <c r="H407" s="164">
        <v>22.74</v>
      </c>
      <c r="I407" s="165"/>
      <c r="L407" s="161"/>
      <c r="M407" s="166"/>
      <c r="T407" s="167"/>
      <c r="AT407" s="162" t="s">
        <v>245</v>
      </c>
      <c r="AU407" s="162" t="s">
        <v>89</v>
      </c>
      <c r="AV407" s="13" t="s">
        <v>133</v>
      </c>
      <c r="AW407" s="13" t="s">
        <v>36</v>
      </c>
      <c r="AX407" s="13" t="s">
        <v>87</v>
      </c>
      <c r="AY407" s="162" t="s">
        <v>134</v>
      </c>
    </row>
    <row r="408" spans="2:65" s="1" customFormat="1" ht="44.25" customHeight="1">
      <c r="B408" s="32"/>
      <c r="C408" s="126" t="s">
        <v>671</v>
      </c>
      <c r="D408" s="126" t="s">
        <v>135</v>
      </c>
      <c r="E408" s="127" t="s">
        <v>672</v>
      </c>
      <c r="F408" s="128" t="s">
        <v>673</v>
      </c>
      <c r="G408" s="129" t="s">
        <v>299</v>
      </c>
      <c r="H408" s="130">
        <v>16.100000000000001</v>
      </c>
      <c r="I408" s="131"/>
      <c r="J408" s="132">
        <f>ROUND(I408*H408,2)</f>
        <v>0</v>
      </c>
      <c r="K408" s="128" t="s">
        <v>139</v>
      </c>
      <c r="L408" s="32"/>
      <c r="M408" s="133" t="s">
        <v>1</v>
      </c>
      <c r="N408" s="134" t="s">
        <v>45</v>
      </c>
      <c r="P408" s="135">
        <f>O408*H408</f>
        <v>0</v>
      </c>
      <c r="Q408" s="135">
        <v>0</v>
      </c>
      <c r="R408" s="135">
        <f>Q408*H408</f>
        <v>0</v>
      </c>
      <c r="S408" s="135">
        <v>0</v>
      </c>
      <c r="T408" s="136">
        <f>S408*H408</f>
        <v>0</v>
      </c>
      <c r="AR408" s="137" t="s">
        <v>133</v>
      </c>
      <c r="AT408" s="137" t="s">
        <v>135</v>
      </c>
      <c r="AU408" s="137" t="s">
        <v>89</v>
      </c>
      <c r="AY408" s="17" t="s">
        <v>134</v>
      </c>
      <c r="BE408" s="138">
        <f>IF(N408="základní",J408,0)</f>
        <v>0</v>
      </c>
      <c r="BF408" s="138">
        <f>IF(N408="snížená",J408,0)</f>
        <v>0</v>
      </c>
      <c r="BG408" s="138">
        <f>IF(N408="zákl. přenesená",J408,0)</f>
        <v>0</v>
      </c>
      <c r="BH408" s="138">
        <f>IF(N408="sníž. přenesená",J408,0)</f>
        <v>0</v>
      </c>
      <c r="BI408" s="138">
        <f>IF(N408="nulová",J408,0)</f>
        <v>0</v>
      </c>
      <c r="BJ408" s="17" t="s">
        <v>87</v>
      </c>
      <c r="BK408" s="138">
        <f>ROUND(I408*H408,2)</f>
        <v>0</v>
      </c>
      <c r="BL408" s="17" t="s">
        <v>133</v>
      </c>
      <c r="BM408" s="137" t="s">
        <v>674</v>
      </c>
    </row>
    <row r="409" spans="2:65" s="12" customFormat="1" ht="10.199999999999999">
      <c r="B409" s="154"/>
      <c r="D409" s="139" t="s">
        <v>245</v>
      </c>
      <c r="E409" s="155" t="s">
        <v>1</v>
      </c>
      <c r="F409" s="156" t="s">
        <v>675</v>
      </c>
      <c r="H409" s="157">
        <v>16.100000000000001</v>
      </c>
      <c r="I409" s="158"/>
      <c r="L409" s="154"/>
      <c r="M409" s="159"/>
      <c r="T409" s="160"/>
      <c r="AT409" s="155" t="s">
        <v>245</v>
      </c>
      <c r="AU409" s="155" t="s">
        <v>89</v>
      </c>
      <c r="AV409" s="12" t="s">
        <v>89</v>
      </c>
      <c r="AW409" s="12" t="s">
        <v>36</v>
      </c>
      <c r="AX409" s="12" t="s">
        <v>80</v>
      </c>
      <c r="AY409" s="155" t="s">
        <v>134</v>
      </c>
    </row>
    <row r="410" spans="2:65" s="13" customFormat="1" ht="10.199999999999999">
      <c r="B410" s="161"/>
      <c r="D410" s="139" t="s">
        <v>245</v>
      </c>
      <c r="E410" s="162" t="s">
        <v>1</v>
      </c>
      <c r="F410" s="163" t="s">
        <v>248</v>
      </c>
      <c r="H410" s="164">
        <v>16.100000000000001</v>
      </c>
      <c r="I410" s="165"/>
      <c r="L410" s="161"/>
      <c r="M410" s="166"/>
      <c r="T410" s="167"/>
      <c r="AT410" s="162" t="s">
        <v>245</v>
      </c>
      <c r="AU410" s="162" t="s">
        <v>89</v>
      </c>
      <c r="AV410" s="13" t="s">
        <v>133</v>
      </c>
      <c r="AW410" s="13" t="s">
        <v>36</v>
      </c>
      <c r="AX410" s="13" t="s">
        <v>87</v>
      </c>
      <c r="AY410" s="162" t="s">
        <v>134</v>
      </c>
    </row>
    <row r="411" spans="2:65" s="10" customFormat="1" ht="22.8" customHeight="1">
      <c r="B411" s="116"/>
      <c r="D411" s="117" t="s">
        <v>79</v>
      </c>
      <c r="E411" s="152" t="s">
        <v>676</v>
      </c>
      <c r="F411" s="152" t="s">
        <v>677</v>
      </c>
      <c r="I411" s="119"/>
      <c r="J411" s="153">
        <f>BK411</f>
        <v>0</v>
      </c>
      <c r="L411" s="116"/>
      <c r="M411" s="121"/>
      <c r="P411" s="122">
        <f>P412</f>
        <v>0</v>
      </c>
      <c r="R411" s="122">
        <f>R412</f>
        <v>0</v>
      </c>
      <c r="T411" s="123">
        <f>T412</f>
        <v>0</v>
      </c>
      <c r="AR411" s="117" t="s">
        <v>87</v>
      </c>
      <c r="AT411" s="124" t="s">
        <v>79</v>
      </c>
      <c r="AU411" s="124" t="s">
        <v>87</v>
      </c>
      <c r="AY411" s="117" t="s">
        <v>134</v>
      </c>
      <c r="BK411" s="125">
        <f>BK412</f>
        <v>0</v>
      </c>
    </row>
    <row r="412" spans="2:65" s="1" customFormat="1" ht="24.15" customHeight="1">
      <c r="B412" s="32"/>
      <c r="C412" s="126" t="s">
        <v>678</v>
      </c>
      <c r="D412" s="126" t="s">
        <v>135</v>
      </c>
      <c r="E412" s="127" t="s">
        <v>679</v>
      </c>
      <c r="F412" s="128" t="s">
        <v>680</v>
      </c>
      <c r="G412" s="129" t="s">
        <v>299</v>
      </c>
      <c r="H412" s="130">
        <v>73.733000000000004</v>
      </c>
      <c r="I412" s="131"/>
      <c r="J412" s="132">
        <f>ROUND(I412*H412,2)</f>
        <v>0</v>
      </c>
      <c r="K412" s="128" t="s">
        <v>139</v>
      </c>
      <c r="L412" s="32"/>
      <c r="M412" s="143" t="s">
        <v>1</v>
      </c>
      <c r="N412" s="144" t="s">
        <v>45</v>
      </c>
      <c r="O412" s="145"/>
      <c r="P412" s="146">
        <f>O412*H412</f>
        <v>0</v>
      </c>
      <c r="Q412" s="146">
        <v>0</v>
      </c>
      <c r="R412" s="146">
        <f>Q412*H412</f>
        <v>0</v>
      </c>
      <c r="S412" s="146">
        <v>0</v>
      </c>
      <c r="T412" s="147">
        <f>S412*H412</f>
        <v>0</v>
      </c>
      <c r="AR412" s="137" t="s">
        <v>133</v>
      </c>
      <c r="AT412" s="137" t="s">
        <v>135</v>
      </c>
      <c r="AU412" s="137" t="s">
        <v>89</v>
      </c>
      <c r="AY412" s="17" t="s">
        <v>134</v>
      </c>
      <c r="BE412" s="138">
        <f>IF(N412="základní",J412,0)</f>
        <v>0</v>
      </c>
      <c r="BF412" s="138">
        <f>IF(N412="snížená",J412,0)</f>
        <v>0</v>
      </c>
      <c r="BG412" s="138">
        <f>IF(N412="zákl. přenesená",J412,0)</f>
        <v>0</v>
      </c>
      <c r="BH412" s="138">
        <f>IF(N412="sníž. přenesená",J412,0)</f>
        <v>0</v>
      </c>
      <c r="BI412" s="138">
        <f>IF(N412="nulová",J412,0)</f>
        <v>0</v>
      </c>
      <c r="BJ412" s="17" t="s">
        <v>87</v>
      </c>
      <c r="BK412" s="138">
        <f>ROUND(I412*H412,2)</f>
        <v>0</v>
      </c>
      <c r="BL412" s="17" t="s">
        <v>133</v>
      </c>
      <c r="BM412" s="137" t="s">
        <v>681</v>
      </c>
    </row>
    <row r="413" spans="2:65" s="1" customFormat="1" ht="6.9" customHeight="1">
      <c r="B413" s="44"/>
      <c r="C413" s="45"/>
      <c r="D413" s="45"/>
      <c r="E413" s="45"/>
      <c r="F413" s="45"/>
      <c r="G413" s="45"/>
      <c r="H413" s="45"/>
      <c r="I413" s="45"/>
      <c r="J413" s="45"/>
      <c r="K413" s="45"/>
      <c r="L413" s="32"/>
    </row>
  </sheetData>
  <sheetProtection algorithmName="SHA-512" hashValue="vmuQ4u8VALTQwF+Q3ymURKbH4H3FEHwUWVMrFFUOY6/W3gZzXwcYqvx0fqixsmc/uoSNwkVYYlHl0TvHjqByUw==" saltValue="u/Fq997eDTiFRgXGKjQk5cen6dVMTXFJnMMq1HcOoZO9rARbgzHp+skpLh6p/12TEXEMZtBlgnz36R5djJjlog==" spinCount="100000" sheet="1" objects="1" scenarios="1" formatColumns="0" formatRows="0" autoFilter="0"/>
  <autoFilter ref="C122:K412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1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95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" customHeight="1">
      <c r="B4" s="20"/>
      <c r="D4" s="21" t="s">
        <v>108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0" t="str">
        <f>'Rekapitulace stavby'!K6</f>
        <v>Autobusové zastávky na ul. Králova a na ul. Příční</v>
      </c>
      <c r="F7" s="231"/>
      <c r="G7" s="231"/>
      <c r="H7" s="231"/>
      <c r="L7" s="20"/>
    </row>
    <row r="8" spans="2:46" s="1" customFormat="1" ht="12" customHeight="1">
      <c r="B8" s="32"/>
      <c r="D8" s="27" t="s">
        <v>109</v>
      </c>
      <c r="L8" s="32"/>
    </row>
    <row r="9" spans="2:46" s="1" customFormat="1" ht="16.5" customHeight="1">
      <c r="B9" s="32"/>
      <c r="E9" s="192" t="s">
        <v>682</v>
      </c>
      <c r="F9" s="232"/>
      <c r="G9" s="232"/>
      <c r="H9" s="232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10. 3. 2025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3" t="str">
        <f>'Rekapitulace stavby'!E14</f>
        <v>Vyplň údaj</v>
      </c>
      <c r="F18" s="214"/>
      <c r="G18" s="214"/>
      <c r="H18" s="214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9"/>
      <c r="E27" s="219" t="s">
        <v>1</v>
      </c>
      <c r="F27" s="219"/>
      <c r="G27" s="219"/>
      <c r="H27" s="219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40</v>
      </c>
      <c r="J30" s="66">
        <f>ROUND(J123,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" customHeight="1">
      <c r="B33" s="32"/>
      <c r="D33" s="55" t="s">
        <v>44</v>
      </c>
      <c r="E33" s="27" t="s">
        <v>45</v>
      </c>
      <c r="F33" s="91">
        <f>ROUND((SUM(BE123:BE409)),  2)</f>
        <v>0</v>
      </c>
      <c r="I33" s="92">
        <v>0.21</v>
      </c>
      <c r="J33" s="91">
        <f>ROUND(((SUM(BE123:BE409))*I33),  2)</f>
        <v>0</v>
      </c>
      <c r="L33" s="32"/>
    </row>
    <row r="34" spans="2:12" s="1" customFormat="1" ht="14.4" customHeight="1">
      <c r="B34" s="32"/>
      <c r="E34" s="27" t="s">
        <v>46</v>
      </c>
      <c r="F34" s="91">
        <f>ROUND((SUM(BF123:BF409)),  2)</f>
        <v>0</v>
      </c>
      <c r="I34" s="92">
        <v>0.12</v>
      </c>
      <c r="J34" s="91">
        <f>ROUND(((SUM(BF123:BF409))*I34),  2)</f>
        <v>0</v>
      </c>
      <c r="L34" s="32"/>
    </row>
    <row r="35" spans="2:12" s="1" customFormat="1" ht="14.4" hidden="1" customHeight="1">
      <c r="B35" s="32"/>
      <c r="E35" s="27" t="s">
        <v>47</v>
      </c>
      <c r="F35" s="91">
        <f>ROUND((SUM(BG123:BG409)),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48</v>
      </c>
      <c r="F36" s="91">
        <f>ROUND((SUM(BH123:BH409)),  2)</f>
        <v>0</v>
      </c>
      <c r="I36" s="92">
        <v>0.12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49</v>
      </c>
      <c r="F37" s="91">
        <f>ROUND((SUM(BI123:BI409)),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50</v>
      </c>
      <c r="E39" s="57"/>
      <c r="F39" s="57"/>
      <c r="G39" s="95" t="s">
        <v>51</v>
      </c>
      <c r="H39" s="96" t="s">
        <v>52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55</v>
      </c>
      <c r="E61" s="34"/>
      <c r="F61" s="99" t="s">
        <v>56</v>
      </c>
      <c r="G61" s="43" t="s">
        <v>55</v>
      </c>
      <c r="H61" s="34"/>
      <c r="I61" s="34"/>
      <c r="J61" s="100" t="s">
        <v>56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55</v>
      </c>
      <c r="E76" s="34"/>
      <c r="F76" s="99" t="s">
        <v>56</v>
      </c>
      <c r="G76" s="43" t="s">
        <v>55</v>
      </c>
      <c r="H76" s="34"/>
      <c r="I76" s="34"/>
      <c r="J76" s="100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111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Autobusové zastávky na ul. Králova a na ul. Příční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109</v>
      </c>
      <c r="L86" s="32"/>
    </row>
    <row r="87" spans="2:47" s="1" customFormat="1" ht="16.5" customHeight="1">
      <c r="B87" s="32"/>
      <c r="E87" s="192" t="str">
        <f>E9</f>
        <v>101.2 - AZ Králova - směr Sokolská</v>
      </c>
      <c r="F87" s="232"/>
      <c r="G87" s="232"/>
      <c r="H87" s="232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Valašské Meziříčí</v>
      </c>
      <c r="I89" s="27" t="s">
        <v>22</v>
      </c>
      <c r="J89" s="52" t="str">
        <f>IF(J12="","",J12)</f>
        <v>10. 3. 2025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Město Valašské Meziříčí</v>
      </c>
      <c r="I91" s="27" t="s">
        <v>32</v>
      </c>
      <c r="J91" s="30" t="str">
        <f>E21</f>
        <v>via-pds s.r.o.</v>
      </c>
      <c r="L91" s="32"/>
    </row>
    <row r="92" spans="2:47" s="1" customFormat="1" ht="15.15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112</v>
      </c>
      <c r="D94" s="93"/>
      <c r="E94" s="93"/>
      <c r="F94" s="93"/>
      <c r="G94" s="93"/>
      <c r="H94" s="93"/>
      <c r="I94" s="93"/>
      <c r="J94" s="102" t="s">
        <v>113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3" t="s">
        <v>114</v>
      </c>
      <c r="J96" s="66">
        <f>J123</f>
        <v>0</v>
      </c>
      <c r="L96" s="32"/>
      <c r="AU96" s="17" t="s">
        <v>115</v>
      </c>
    </row>
    <row r="97" spans="2:12" s="8" customFormat="1" ht="24.9" customHeight="1">
      <c r="B97" s="104"/>
      <c r="D97" s="105" t="s">
        <v>231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11" customFormat="1" ht="19.95" customHeight="1">
      <c r="B98" s="148"/>
      <c r="D98" s="149" t="s">
        <v>232</v>
      </c>
      <c r="E98" s="150"/>
      <c r="F98" s="150"/>
      <c r="G98" s="150"/>
      <c r="H98" s="150"/>
      <c r="I98" s="150"/>
      <c r="J98" s="151">
        <f>J125</f>
        <v>0</v>
      </c>
      <c r="L98" s="148"/>
    </row>
    <row r="99" spans="2:12" s="11" customFormat="1" ht="19.95" customHeight="1">
      <c r="B99" s="148"/>
      <c r="D99" s="149" t="s">
        <v>233</v>
      </c>
      <c r="E99" s="150"/>
      <c r="F99" s="150"/>
      <c r="G99" s="150"/>
      <c r="H99" s="150"/>
      <c r="I99" s="150"/>
      <c r="J99" s="151">
        <f>J195</f>
        <v>0</v>
      </c>
      <c r="L99" s="148"/>
    </row>
    <row r="100" spans="2:12" s="11" customFormat="1" ht="19.95" customHeight="1">
      <c r="B100" s="148"/>
      <c r="D100" s="149" t="s">
        <v>234</v>
      </c>
      <c r="E100" s="150"/>
      <c r="F100" s="150"/>
      <c r="G100" s="150"/>
      <c r="H100" s="150"/>
      <c r="I100" s="150"/>
      <c r="J100" s="151">
        <f>J250</f>
        <v>0</v>
      </c>
      <c r="L100" s="148"/>
    </row>
    <row r="101" spans="2:12" s="11" customFormat="1" ht="19.95" customHeight="1">
      <c r="B101" s="148"/>
      <c r="D101" s="149" t="s">
        <v>235</v>
      </c>
      <c r="E101" s="150"/>
      <c r="F101" s="150"/>
      <c r="G101" s="150"/>
      <c r="H101" s="150"/>
      <c r="I101" s="150"/>
      <c r="J101" s="151">
        <f>J256</f>
        <v>0</v>
      </c>
      <c r="L101" s="148"/>
    </row>
    <row r="102" spans="2:12" s="11" customFormat="1" ht="19.95" customHeight="1">
      <c r="B102" s="148"/>
      <c r="D102" s="149" t="s">
        <v>236</v>
      </c>
      <c r="E102" s="150"/>
      <c r="F102" s="150"/>
      <c r="G102" s="150"/>
      <c r="H102" s="150"/>
      <c r="I102" s="150"/>
      <c r="J102" s="151">
        <f>J360</f>
        <v>0</v>
      </c>
      <c r="L102" s="148"/>
    </row>
    <row r="103" spans="2:12" s="11" customFormat="1" ht="19.95" customHeight="1">
      <c r="B103" s="148"/>
      <c r="D103" s="149" t="s">
        <v>237</v>
      </c>
      <c r="E103" s="150"/>
      <c r="F103" s="150"/>
      <c r="G103" s="150"/>
      <c r="H103" s="150"/>
      <c r="I103" s="150"/>
      <c r="J103" s="151">
        <f>J408</f>
        <v>0</v>
      </c>
      <c r="L103" s="148"/>
    </row>
    <row r="104" spans="2:12" s="1" customFormat="1" ht="21.75" customHeight="1">
      <c r="B104" s="32"/>
      <c r="L104" s="32"/>
    </row>
    <row r="105" spans="2:12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" customHeight="1">
      <c r="B110" s="32"/>
      <c r="C110" s="21" t="s">
        <v>118</v>
      </c>
      <c r="L110" s="32"/>
    </row>
    <row r="111" spans="2:12" s="1" customFormat="1" ht="6.9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30" t="str">
        <f>E7</f>
        <v>Autobusové zastávky na ul. Králova a na ul. Příční</v>
      </c>
      <c r="F113" s="231"/>
      <c r="G113" s="231"/>
      <c r="H113" s="231"/>
      <c r="L113" s="32"/>
    </row>
    <row r="114" spans="2:65" s="1" customFormat="1" ht="12" customHeight="1">
      <c r="B114" s="32"/>
      <c r="C114" s="27" t="s">
        <v>109</v>
      </c>
      <c r="L114" s="32"/>
    </row>
    <row r="115" spans="2:65" s="1" customFormat="1" ht="16.5" customHeight="1">
      <c r="B115" s="32"/>
      <c r="E115" s="192" t="str">
        <f>E9</f>
        <v>101.2 - AZ Králova - směr Sokolská</v>
      </c>
      <c r="F115" s="232"/>
      <c r="G115" s="232"/>
      <c r="H115" s="232"/>
      <c r="L115" s="32"/>
    </row>
    <row r="116" spans="2:65" s="1" customFormat="1" ht="6.9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Valašské Meziříčí</v>
      </c>
      <c r="I117" s="27" t="s">
        <v>22</v>
      </c>
      <c r="J117" s="52" t="str">
        <f>IF(J12="","",J12)</f>
        <v>10. 3. 2025</v>
      </c>
      <c r="L117" s="32"/>
    </row>
    <row r="118" spans="2:65" s="1" customFormat="1" ht="6.9" customHeight="1">
      <c r="B118" s="32"/>
      <c r="L118" s="32"/>
    </row>
    <row r="119" spans="2:65" s="1" customFormat="1" ht="15.15" customHeight="1">
      <c r="B119" s="32"/>
      <c r="C119" s="27" t="s">
        <v>24</v>
      </c>
      <c r="F119" s="25" t="str">
        <f>E15</f>
        <v>Město Valašské Meziříčí</v>
      </c>
      <c r="I119" s="27" t="s">
        <v>32</v>
      </c>
      <c r="J119" s="30" t="str">
        <f>E21</f>
        <v>via-pds s.r.o.</v>
      </c>
      <c r="L119" s="32"/>
    </row>
    <row r="120" spans="2:65" s="1" customFormat="1" ht="15.15" customHeight="1">
      <c r="B120" s="32"/>
      <c r="C120" s="27" t="s">
        <v>30</v>
      </c>
      <c r="F120" s="25" t="str">
        <f>IF(E18="","",E18)</f>
        <v>Vyplň údaj</v>
      </c>
      <c r="I120" s="27" t="s">
        <v>37</v>
      </c>
      <c r="J120" s="30" t="str">
        <f>E24</f>
        <v xml:space="preserve"> </v>
      </c>
      <c r="L120" s="32"/>
    </row>
    <row r="121" spans="2:65" s="1" customFormat="1" ht="10.35" customHeight="1">
      <c r="B121" s="32"/>
      <c r="L121" s="32"/>
    </row>
    <row r="122" spans="2:65" s="9" customFormat="1" ht="29.25" customHeight="1">
      <c r="B122" s="108"/>
      <c r="C122" s="109" t="s">
        <v>119</v>
      </c>
      <c r="D122" s="110" t="s">
        <v>65</v>
      </c>
      <c r="E122" s="110" t="s">
        <v>61</v>
      </c>
      <c r="F122" s="110" t="s">
        <v>62</v>
      </c>
      <c r="G122" s="110" t="s">
        <v>120</v>
      </c>
      <c r="H122" s="110" t="s">
        <v>121</v>
      </c>
      <c r="I122" s="110" t="s">
        <v>122</v>
      </c>
      <c r="J122" s="110" t="s">
        <v>113</v>
      </c>
      <c r="K122" s="111" t="s">
        <v>123</v>
      </c>
      <c r="L122" s="108"/>
      <c r="M122" s="59" t="s">
        <v>1</v>
      </c>
      <c r="N122" s="60" t="s">
        <v>44</v>
      </c>
      <c r="O122" s="60" t="s">
        <v>124</v>
      </c>
      <c r="P122" s="60" t="s">
        <v>125</v>
      </c>
      <c r="Q122" s="60" t="s">
        <v>126</v>
      </c>
      <c r="R122" s="60" t="s">
        <v>127</v>
      </c>
      <c r="S122" s="60" t="s">
        <v>128</v>
      </c>
      <c r="T122" s="61" t="s">
        <v>129</v>
      </c>
    </row>
    <row r="123" spans="2:65" s="1" customFormat="1" ht="22.8" customHeight="1">
      <c r="B123" s="32"/>
      <c r="C123" s="64" t="s">
        <v>130</v>
      </c>
      <c r="J123" s="112">
        <f>BK123</f>
        <v>0</v>
      </c>
      <c r="L123" s="32"/>
      <c r="M123" s="62"/>
      <c r="N123" s="53"/>
      <c r="O123" s="53"/>
      <c r="P123" s="113">
        <f>P124</f>
        <v>0</v>
      </c>
      <c r="Q123" s="53"/>
      <c r="R123" s="113">
        <f>R124</f>
        <v>116.55344140000001</v>
      </c>
      <c r="S123" s="53"/>
      <c r="T123" s="114">
        <f>T124</f>
        <v>121.21</v>
      </c>
      <c r="AT123" s="17" t="s">
        <v>79</v>
      </c>
      <c r="AU123" s="17" t="s">
        <v>115</v>
      </c>
      <c r="BK123" s="115">
        <f>BK124</f>
        <v>0</v>
      </c>
    </row>
    <row r="124" spans="2:65" s="10" customFormat="1" ht="25.95" customHeight="1">
      <c r="B124" s="116"/>
      <c r="D124" s="117" t="s">
        <v>79</v>
      </c>
      <c r="E124" s="118" t="s">
        <v>238</v>
      </c>
      <c r="F124" s="118" t="s">
        <v>239</v>
      </c>
      <c r="I124" s="119"/>
      <c r="J124" s="120">
        <f>BK124</f>
        <v>0</v>
      </c>
      <c r="L124" s="116"/>
      <c r="M124" s="121"/>
      <c r="P124" s="122">
        <f>P125+P195+P250+P256+P360+P408</f>
        <v>0</v>
      </c>
      <c r="R124" s="122">
        <f>R125+R195+R250+R256+R360+R408</f>
        <v>116.55344140000001</v>
      </c>
      <c r="T124" s="123">
        <f>T125+T195+T250+T256+T360+T408</f>
        <v>121.21</v>
      </c>
      <c r="AR124" s="117" t="s">
        <v>87</v>
      </c>
      <c r="AT124" s="124" t="s">
        <v>79</v>
      </c>
      <c r="AU124" s="124" t="s">
        <v>80</v>
      </c>
      <c r="AY124" s="117" t="s">
        <v>134</v>
      </c>
      <c r="BK124" s="125">
        <f>BK125+BK195+BK250+BK256+BK360+BK408</f>
        <v>0</v>
      </c>
    </row>
    <row r="125" spans="2:65" s="10" customFormat="1" ht="22.8" customHeight="1">
      <c r="B125" s="116"/>
      <c r="D125" s="117" t="s">
        <v>79</v>
      </c>
      <c r="E125" s="152" t="s">
        <v>87</v>
      </c>
      <c r="F125" s="152" t="s">
        <v>240</v>
      </c>
      <c r="I125" s="119"/>
      <c r="J125" s="153">
        <f>BK125</f>
        <v>0</v>
      </c>
      <c r="L125" s="116"/>
      <c r="M125" s="121"/>
      <c r="P125" s="122">
        <f>SUM(P126:P194)</f>
        <v>0</v>
      </c>
      <c r="R125" s="122">
        <f>SUM(R126:R194)</f>
        <v>9.4649999999999995E-3</v>
      </c>
      <c r="T125" s="123">
        <f>SUM(T126:T194)</f>
        <v>120.21999999999998</v>
      </c>
      <c r="AR125" s="117" t="s">
        <v>87</v>
      </c>
      <c r="AT125" s="124" t="s">
        <v>79</v>
      </c>
      <c r="AU125" s="124" t="s">
        <v>87</v>
      </c>
      <c r="AY125" s="117" t="s">
        <v>134</v>
      </c>
      <c r="BK125" s="125">
        <f>SUM(BK126:BK194)</f>
        <v>0</v>
      </c>
    </row>
    <row r="126" spans="2:65" s="1" customFormat="1" ht="24.15" customHeight="1">
      <c r="B126" s="32"/>
      <c r="C126" s="126" t="s">
        <v>87</v>
      </c>
      <c r="D126" s="126" t="s">
        <v>135</v>
      </c>
      <c r="E126" s="127" t="s">
        <v>241</v>
      </c>
      <c r="F126" s="128" t="s">
        <v>242</v>
      </c>
      <c r="G126" s="129" t="s">
        <v>243</v>
      </c>
      <c r="H126" s="130">
        <v>119</v>
      </c>
      <c r="I126" s="131"/>
      <c r="J126" s="132">
        <f>ROUND(I126*H126,2)</f>
        <v>0</v>
      </c>
      <c r="K126" s="128" t="s">
        <v>139</v>
      </c>
      <c r="L126" s="32"/>
      <c r="M126" s="133" t="s">
        <v>1</v>
      </c>
      <c r="N126" s="134" t="s">
        <v>45</v>
      </c>
      <c r="P126" s="135">
        <f>O126*H126</f>
        <v>0</v>
      </c>
      <c r="Q126" s="135">
        <v>0</v>
      </c>
      <c r="R126" s="135">
        <f>Q126*H126</f>
        <v>0</v>
      </c>
      <c r="S126" s="135">
        <v>0.26</v>
      </c>
      <c r="T126" s="136">
        <f>S126*H126</f>
        <v>30.94</v>
      </c>
      <c r="AR126" s="137" t="s">
        <v>133</v>
      </c>
      <c r="AT126" s="137" t="s">
        <v>135</v>
      </c>
      <c r="AU126" s="137" t="s">
        <v>89</v>
      </c>
      <c r="AY126" s="17" t="s">
        <v>134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7" t="s">
        <v>87</v>
      </c>
      <c r="BK126" s="138">
        <f>ROUND(I126*H126,2)</f>
        <v>0</v>
      </c>
      <c r="BL126" s="17" t="s">
        <v>133</v>
      </c>
      <c r="BM126" s="137" t="s">
        <v>683</v>
      </c>
    </row>
    <row r="127" spans="2:65" s="12" customFormat="1" ht="20.399999999999999">
      <c r="B127" s="154"/>
      <c r="D127" s="139" t="s">
        <v>245</v>
      </c>
      <c r="E127" s="155" t="s">
        <v>1</v>
      </c>
      <c r="F127" s="156" t="s">
        <v>684</v>
      </c>
      <c r="H127" s="157">
        <v>109</v>
      </c>
      <c r="I127" s="158"/>
      <c r="L127" s="154"/>
      <c r="M127" s="159"/>
      <c r="T127" s="160"/>
      <c r="AT127" s="155" t="s">
        <v>245</v>
      </c>
      <c r="AU127" s="155" t="s">
        <v>89</v>
      </c>
      <c r="AV127" s="12" t="s">
        <v>89</v>
      </c>
      <c r="AW127" s="12" t="s">
        <v>36</v>
      </c>
      <c r="AX127" s="12" t="s">
        <v>80</v>
      </c>
      <c r="AY127" s="155" t="s">
        <v>134</v>
      </c>
    </row>
    <row r="128" spans="2:65" s="12" customFormat="1" ht="10.199999999999999">
      <c r="B128" s="154"/>
      <c r="D128" s="139" t="s">
        <v>245</v>
      </c>
      <c r="E128" s="155" t="s">
        <v>1</v>
      </c>
      <c r="F128" s="156" t="s">
        <v>685</v>
      </c>
      <c r="H128" s="157">
        <v>10</v>
      </c>
      <c r="I128" s="158"/>
      <c r="L128" s="154"/>
      <c r="M128" s="159"/>
      <c r="T128" s="160"/>
      <c r="AT128" s="155" t="s">
        <v>245</v>
      </c>
      <c r="AU128" s="155" t="s">
        <v>89</v>
      </c>
      <c r="AV128" s="12" t="s">
        <v>89</v>
      </c>
      <c r="AW128" s="12" t="s">
        <v>36</v>
      </c>
      <c r="AX128" s="12" t="s">
        <v>80</v>
      </c>
      <c r="AY128" s="155" t="s">
        <v>134</v>
      </c>
    </row>
    <row r="129" spans="2:65" s="13" customFormat="1" ht="10.199999999999999">
      <c r="B129" s="161"/>
      <c r="D129" s="139" t="s">
        <v>245</v>
      </c>
      <c r="E129" s="162" t="s">
        <v>1</v>
      </c>
      <c r="F129" s="163" t="s">
        <v>248</v>
      </c>
      <c r="H129" s="164">
        <v>119</v>
      </c>
      <c r="I129" s="165"/>
      <c r="L129" s="161"/>
      <c r="M129" s="166"/>
      <c r="T129" s="167"/>
      <c r="AT129" s="162" t="s">
        <v>245</v>
      </c>
      <c r="AU129" s="162" t="s">
        <v>89</v>
      </c>
      <c r="AV129" s="13" t="s">
        <v>133</v>
      </c>
      <c r="AW129" s="13" t="s">
        <v>36</v>
      </c>
      <c r="AX129" s="13" t="s">
        <v>87</v>
      </c>
      <c r="AY129" s="162" t="s">
        <v>134</v>
      </c>
    </row>
    <row r="130" spans="2:65" s="1" customFormat="1" ht="24.15" customHeight="1">
      <c r="B130" s="32"/>
      <c r="C130" s="126" t="s">
        <v>89</v>
      </c>
      <c r="D130" s="126" t="s">
        <v>135</v>
      </c>
      <c r="E130" s="127" t="s">
        <v>249</v>
      </c>
      <c r="F130" s="128" t="s">
        <v>250</v>
      </c>
      <c r="G130" s="129" t="s">
        <v>243</v>
      </c>
      <c r="H130" s="130">
        <v>109</v>
      </c>
      <c r="I130" s="131"/>
      <c r="J130" s="132">
        <f>ROUND(I130*H130,2)</f>
        <v>0</v>
      </c>
      <c r="K130" s="128" t="s">
        <v>139</v>
      </c>
      <c r="L130" s="32"/>
      <c r="M130" s="133" t="s">
        <v>1</v>
      </c>
      <c r="N130" s="134" t="s">
        <v>45</v>
      </c>
      <c r="P130" s="135">
        <f>O130*H130</f>
        <v>0</v>
      </c>
      <c r="Q130" s="135">
        <v>0</v>
      </c>
      <c r="R130" s="135">
        <f>Q130*H130</f>
        <v>0</v>
      </c>
      <c r="S130" s="135">
        <v>0.28999999999999998</v>
      </c>
      <c r="T130" s="136">
        <f>S130*H130</f>
        <v>31.61</v>
      </c>
      <c r="AR130" s="137" t="s">
        <v>133</v>
      </c>
      <c r="AT130" s="137" t="s">
        <v>135</v>
      </c>
      <c r="AU130" s="137" t="s">
        <v>89</v>
      </c>
      <c r="AY130" s="17" t="s">
        <v>134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7" t="s">
        <v>87</v>
      </c>
      <c r="BK130" s="138">
        <f>ROUND(I130*H130,2)</f>
        <v>0</v>
      </c>
      <c r="BL130" s="17" t="s">
        <v>133</v>
      </c>
      <c r="BM130" s="137" t="s">
        <v>686</v>
      </c>
    </row>
    <row r="131" spans="2:65" s="12" customFormat="1" ht="20.399999999999999">
      <c r="B131" s="154"/>
      <c r="D131" s="139" t="s">
        <v>245</v>
      </c>
      <c r="E131" s="155" t="s">
        <v>1</v>
      </c>
      <c r="F131" s="156" t="s">
        <v>687</v>
      </c>
      <c r="H131" s="157">
        <v>109</v>
      </c>
      <c r="I131" s="158"/>
      <c r="L131" s="154"/>
      <c r="M131" s="159"/>
      <c r="T131" s="160"/>
      <c r="AT131" s="155" t="s">
        <v>245</v>
      </c>
      <c r="AU131" s="155" t="s">
        <v>89</v>
      </c>
      <c r="AV131" s="12" t="s">
        <v>89</v>
      </c>
      <c r="AW131" s="12" t="s">
        <v>36</v>
      </c>
      <c r="AX131" s="12" t="s">
        <v>80</v>
      </c>
      <c r="AY131" s="155" t="s">
        <v>134</v>
      </c>
    </row>
    <row r="132" spans="2:65" s="13" customFormat="1" ht="10.199999999999999">
      <c r="B132" s="161"/>
      <c r="D132" s="139" t="s">
        <v>245</v>
      </c>
      <c r="E132" s="162" t="s">
        <v>1</v>
      </c>
      <c r="F132" s="163" t="s">
        <v>248</v>
      </c>
      <c r="H132" s="164">
        <v>109</v>
      </c>
      <c r="I132" s="165"/>
      <c r="L132" s="161"/>
      <c r="M132" s="166"/>
      <c r="T132" s="167"/>
      <c r="AT132" s="162" t="s">
        <v>245</v>
      </c>
      <c r="AU132" s="162" t="s">
        <v>89</v>
      </c>
      <c r="AV132" s="13" t="s">
        <v>133</v>
      </c>
      <c r="AW132" s="13" t="s">
        <v>36</v>
      </c>
      <c r="AX132" s="13" t="s">
        <v>87</v>
      </c>
      <c r="AY132" s="162" t="s">
        <v>134</v>
      </c>
    </row>
    <row r="133" spans="2:65" s="1" customFormat="1" ht="33" customHeight="1">
      <c r="B133" s="32"/>
      <c r="C133" s="126" t="s">
        <v>148</v>
      </c>
      <c r="D133" s="126" t="s">
        <v>135</v>
      </c>
      <c r="E133" s="127" t="s">
        <v>253</v>
      </c>
      <c r="F133" s="128" t="s">
        <v>254</v>
      </c>
      <c r="G133" s="129" t="s">
        <v>243</v>
      </c>
      <c r="H133" s="130">
        <v>12</v>
      </c>
      <c r="I133" s="131"/>
      <c r="J133" s="132">
        <f>ROUND(I133*H133,2)</f>
        <v>0</v>
      </c>
      <c r="K133" s="128" t="s">
        <v>139</v>
      </c>
      <c r="L133" s="32"/>
      <c r="M133" s="133" t="s">
        <v>1</v>
      </c>
      <c r="N133" s="134" t="s">
        <v>45</v>
      </c>
      <c r="P133" s="135">
        <f>O133*H133</f>
        <v>0</v>
      </c>
      <c r="Q133" s="135">
        <v>0</v>
      </c>
      <c r="R133" s="135">
        <f>Q133*H133</f>
        <v>0</v>
      </c>
      <c r="S133" s="135">
        <v>0.57999999999999996</v>
      </c>
      <c r="T133" s="136">
        <f>S133*H133</f>
        <v>6.9599999999999991</v>
      </c>
      <c r="AR133" s="137" t="s">
        <v>133</v>
      </c>
      <c r="AT133" s="137" t="s">
        <v>135</v>
      </c>
      <c r="AU133" s="137" t="s">
        <v>89</v>
      </c>
      <c r="AY133" s="17" t="s">
        <v>134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7" t="s">
        <v>87</v>
      </c>
      <c r="BK133" s="138">
        <f>ROUND(I133*H133,2)</f>
        <v>0</v>
      </c>
      <c r="BL133" s="17" t="s">
        <v>133</v>
      </c>
      <c r="BM133" s="137" t="s">
        <v>688</v>
      </c>
    </row>
    <row r="134" spans="2:65" s="12" customFormat="1" ht="20.399999999999999">
      <c r="B134" s="154"/>
      <c r="D134" s="139" t="s">
        <v>245</v>
      </c>
      <c r="E134" s="155" t="s">
        <v>1</v>
      </c>
      <c r="F134" s="156" t="s">
        <v>689</v>
      </c>
      <c r="H134" s="157">
        <v>12</v>
      </c>
      <c r="I134" s="158"/>
      <c r="L134" s="154"/>
      <c r="M134" s="159"/>
      <c r="T134" s="160"/>
      <c r="AT134" s="155" t="s">
        <v>245</v>
      </c>
      <c r="AU134" s="155" t="s">
        <v>89</v>
      </c>
      <c r="AV134" s="12" t="s">
        <v>89</v>
      </c>
      <c r="AW134" s="12" t="s">
        <v>36</v>
      </c>
      <c r="AX134" s="12" t="s">
        <v>80</v>
      </c>
      <c r="AY134" s="155" t="s">
        <v>134</v>
      </c>
    </row>
    <row r="135" spans="2:65" s="13" customFormat="1" ht="10.199999999999999">
      <c r="B135" s="161"/>
      <c r="D135" s="139" t="s">
        <v>245</v>
      </c>
      <c r="E135" s="162" t="s">
        <v>1</v>
      </c>
      <c r="F135" s="163" t="s">
        <v>248</v>
      </c>
      <c r="H135" s="164">
        <v>12</v>
      </c>
      <c r="I135" s="165"/>
      <c r="L135" s="161"/>
      <c r="M135" s="166"/>
      <c r="T135" s="167"/>
      <c r="AT135" s="162" t="s">
        <v>245</v>
      </c>
      <c r="AU135" s="162" t="s">
        <v>89</v>
      </c>
      <c r="AV135" s="13" t="s">
        <v>133</v>
      </c>
      <c r="AW135" s="13" t="s">
        <v>36</v>
      </c>
      <c r="AX135" s="13" t="s">
        <v>87</v>
      </c>
      <c r="AY135" s="162" t="s">
        <v>134</v>
      </c>
    </row>
    <row r="136" spans="2:65" s="1" customFormat="1" ht="24.15" customHeight="1">
      <c r="B136" s="32"/>
      <c r="C136" s="126" t="s">
        <v>133</v>
      </c>
      <c r="D136" s="126" t="s">
        <v>135</v>
      </c>
      <c r="E136" s="127" t="s">
        <v>257</v>
      </c>
      <c r="F136" s="128" t="s">
        <v>258</v>
      </c>
      <c r="G136" s="129" t="s">
        <v>243</v>
      </c>
      <c r="H136" s="130">
        <v>67</v>
      </c>
      <c r="I136" s="131"/>
      <c r="J136" s="132">
        <f>ROUND(I136*H136,2)</f>
        <v>0</v>
      </c>
      <c r="K136" s="128" t="s">
        <v>139</v>
      </c>
      <c r="L136" s="32"/>
      <c r="M136" s="133" t="s">
        <v>1</v>
      </c>
      <c r="N136" s="134" t="s">
        <v>45</v>
      </c>
      <c r="P136" s="135">
        <f>O136*H136</f>
        <v>0</v>
      </c>
      <c r="Q136" s="135">
        <v>3.0000000000000001E-5</v>
      </c>
      <c r="R136" s="135">
        <f>Q136*H136</f>
        <v>2.0100000000000001E-3</v>
      </c>
      <c r="S136" s="135">
        <v>0.23</v>
      </c>
      <c r="T136" s="136">
        <f>S136*H136</f>
        <v>15.41</v>
      </c>
      <c r="AR136" s="137" t="s">
        <v>133</v>
      </c>
      <c r="AT136" s="137" t="s">
        <v>135</v>
      </c>
      <c r="AU136" s="137" t="s">
        <v>89</v>
      </c>
      <c r="AY136" s="17" t="s">
        <v>134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7" t="s">
        <v>87</v>
      </c>
      <c r="BK136" s="138">
        <f>ROUND(I136*H136,2)</f>
        <v>0</v>
      </c>
      <c r="BL136" s="17" t="s">
        <v>133</v>
      </c>
      <c r="BM136" s="137" t="s">
        <v>690</v>
      </c>
    </row>
    <row r="137" spans="2:65" s="12" customFormat="1" ht="10.199999999999999">
      <c r="B137" s="154"/>
      <c r="D137" s="139" t="s">
        <v>245</v>
      </c>
      <c r="E137" s="155" t="s">
        <v>1</v>
      </c>
      <c r="F137" s="156" t="s">
        <v>691</v>
      </c>
      <c r="H137" s="157">
        <v>67</v>
      </c>
      <c r="I137" s="158"/>
      <c r="L137" s="154"/>
      <c r="M137" s="159"/>
      <c r="T137" s="160"/>
      <c r="AT137" s="155" t="s">
        <v>245</v>
      </c>
      <c r="AU137" s="155" t="s">
        <v>89</v>
      </c>
      <c r="AV137" s="12" t="s">
        <v>89</v>
      </c>
      <c r="AW137" s="12" t="s">
        <v>36</v>
      </c>
      <c r="AX137" s="12" t="s">
        <v>80</v>
      </c>
      <c r="AY137" s="155" t="s">
        <v>134</v>
      </c>
    </row>
    <row r="138" spans="2:65" s="13" customFormat="1" ht="10.199999999999999">
      <c r="B138" s="161"/>
      <c r="D138" s="139" t="s">
        <v>245</v>
      </c>
      <c r="E138" s="162" t="s">
        <v>1</v>
      </c>
      <c r="F138" s="163" t="s">
        <v>248</v>
      </c>
      <c r="H138" s="164">
        <v>67</v>
      </c>
      <c r="I138" s="165"/>
      <c r="L138" s="161"/>
      <c r="M138" s="166"/>
      <c r="T138" s="167"/>
      <c r="AT138" s="162" t="s">
        <v>245</v>
      </c>
      <c r="AU138" s="162" t="s">
        <v>89</v>
      </c>
      <c r="AV138" s="13" t="s">
        <v>133</v>
      </c>
      <c r="AW138" s="13" t="s">
        <v>36</v>
      </c>
      <c r="AX138" s="13" t="s">
        <v>87</v>
      </c>
      <c r="AY138" s="162" t="s">
        <v>134</v>
      </c>
    </row>
    <row r="139" spans="2:65" s="1" customFormat="1" ht="16.5" customHeight="1">
      <c r="B139" s="32"/>
      <c r="C139" s="126" t="s">
        <v>157</v>
      </c>
      <c r="D139" s="126" t="s">
        <v>135</v>
      </c>
      <c r="E139" s="127" t="s">
        <v>261</v>
      </c>
      <c r="F139" s="128" t="s">
        <v>262</v>
      </c>
      <c r="G139" s="129" t="s">
        <v>263</v>
      </c>
      <c r="H139" s="130">
        <v>129</v>
      </c>
      <c r="I139" s="131"/>
      <c r="J139" s="132">
        <f>ROUND(I139*H139,2)</f>
        <v>0</v>
      </c>
      <c r="K139" s="128" t="s">
        <v>139</v>
      </c>
      <c r="L139" s="32"/>
      <c r="M139" s="133" t="s">
        <v>1</v>
      </c>
      <c r="N139" s="134" t="s">
        <v>45</v>
      </c>
      <c r="P139" s="135">
        <f>O139*H139</f>
        <v>0</v>
      </c>
      <c r="Q139" s="135">
        <v>0</v>
      </c>
      <c r="R139" s="135">
        <f>Q139*H139</f>
        <v>0</v>
      </c>
      <c r="S139" s="135">
        <v>0.20499999999999999</v>
      </c>
      <c r="T139" s="136">
        <f>S139*H139</f>
        <v>26.444999999999997</v>
      </c>
      <c r="AR139" s="137" t="s">
        <v>133</v>
      </c>
      <c r="AT139" s="137" t="s">
        <v>135</v>
      </c>
      <c r="AU139" s="137" t="s">
        <v>89</v>
      </c>
      <c r="AY139" s="17" t="s">
        <v>134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7" t="s">
        <v>87</v>
      </c>
      <c r="BK139" s="138">
        <f>ROUND(I139*H139,2)</f>
        <v>0</v>
      </c>
      <c r="BL139" s="17" t="s">
        <v>133</v>
      </c>
      <c r="BM139" s="137" t="s">
        <v>692</v>
      </c>
    </row>
    <row r="140" spans="2:65" s="12" customFormat="1" ht="10.199999999999999">
      <c r="B140" s="154"/>
      <c r="D140" s="139" t="s">
        <v>245</v>
      </c>
      <c r="E140" s="155" t="s">
        <v>1</v>
      </c>
      <c r="F140" s="156" t="s">
        <v>693</v>
      </c>
      <c r="H140" s="157">
        <v>129</v>
      </c>
      <c r="I140" s="158"/>
      <c r="L140" s="154"/>
      <c r="M140" s="159"/>
      <c r="T140" s="160"/>
      <c r="AT140" s="155" t="s">
        <v>245</v>
      </c>
      <c r="AU140" s="155" t="s">
        <v>89</v>
      </c>
      <c r="AV140" s="12" t="s">
        <v>89</v>
      </c>
      <c r="AW140" s="12" t="s">
        <v>36</v>
      </c>
      <c r="AX140" s="12" t="s">
        <v>80</v>
      </c>
      <c r="AY140" s="155" t="s">
        <v>134</v>
      </c>
    </row>
    <row r="141" spans="2:65" s="13" customFormat="1" ht="10.199999999999999">
      <c r="B141" s="161"/>
      <c r="D141" s="139" t="s">
        <v>245</v>
      </c>
      <c r="E141" s="162" t="s">
        <v>1</v>
      </c>
      <c r="F141" s="163" t="s">
        <v>248</v>
      </c>
      <c r="H141" s="164">
        <v>129</v>
      </c>
      <c r="I141" s="165"/>
      <c r="L141" s="161"/>
      <c r="M141" s="166"/>
      <c r="T141" s="167"/>
      <c r="AT141" s="162" t="s">
        <v>245</v>
      </c>
      <c r="AU141" s="162" t="s">
        <v>89</v>
      </c>
      <c r="AV141" s="13" t="s">
        <v>133</v>
      </c>
      <c r="AW141" s="13" t="s">
        <v>36</v>
      </c>
      <c r="AX141" s="13" t="s">
        <v>87</v>
      </c>
      <c r="AY141" s="162" t="s">
        <v>134</v>
      </c>
    </row>
    <row r="142" spans="2:65" s="1" customFormat="1" ht="16.5" customHeight="1">
      <c r="B142" s="32"/>
      <c r="C142" s="126" t="s">
        <v>162</v>
      </c>
      <c r="D142" s="126" t="s">
        <v>135</v>
      </c>
      <c r="E142" s="127" t="s">
        <v>266</v>
      </c>
      <c r="F142" s="128" t="s">
        <v>267</v>
      </c>
      <c r="G142" s="129" t="s">
        <v>263</v>
      </c>
      <c r="H142" s="130">
        <v>77</v>
      </c>
      <c r="I142" s="131"/>
      <c r="J142" s="132">
        <f>ROUND(I142*H142,2)</f>
        <v>0</v>
      </c>
      <c r="K142" s="128" t="s">
        <v>139</v>
      </c>
      <c r="L142" s="32"/>
      <c r="M142" s="133" t="s">
        <v>1</v>
      </c>
      <c r="N142" s="134" t="s">
        <v>45</v>
      </c>
      <c r="P142" s="135">
        <f>O142*H142</f>
        <v>0</v>
      </c>
      <c r="Q142" s="135">
        <v>0</v>
      </c>
      <c r="R142" s="135">
        <f>Q142*H142</f>
        <v>0</v>
      </c>
      <c r="S142" s="135">
        <v>0.115</v>
      </c>
      <c r="T142" s="136">
        <f>S142*H142</f>
        <v>8.8550000000000004</v>
      </c>
      <c r="AR142" s="137" t="s">
        <v>133</v>
      </c>
      <c r="AT142" s="137" t="s">
        <v>135</v>
      </c>
      <c r="AU142" s="137" t="s">
        <v>89</v>
      </c>
      <c r="AY142" s="17" t="s">
        <v>134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7" t="s">
        <v>87</v>
      </c>
      <c r="BK142" s="138">
        <f>ROUND(I142*H142,2)</f>
        <v>0</v>
      </c>
      <c r="BL142" s="17" t="s">
        <v>133</v>
      </c>
      <c r="BM142" s="137" t="s">
        <v>694</v>
      </c>
    </row>
    <row r="143" spans="2:65" s="12" customFormat="1" ht="20.399999999999999">
      <c r="B143" s="154"/>
      <c r="D143" s="139" t="s">
        <v>245</v>
      </c>
      <c r="E143" s="155" t="s">
        <v>1</v>
      </c>
      <c r="F143" s="156" t="s">
        <v>695</v>
      </c>
      <c r="H143" s="157">
        <v>77</v>
      </c>
      <c r="I143" s="158"/>
      <c r="L143" s="154"/>
      <c r="M143" s="159"/>
      <c r="T143" s="160"/>
      <c r="AT143" s="155" t="s">
        <v>245</v>
      </c>
      <c r="AU143" s="155" t="s">
        <v>89</v>
      </c>
      <c r="AV143" s="12" t="s">
        <v>89</v>
      </c>
      <c r="AW143" s="12" t="s">
        <v>36</v>
      </c>
      <c r="AX143" s="12" t="s">
        <v>80</v>
      </c>
      <c r="AY143" s="155" t="s">
        <v>134</v>
      </c>
    </row>
    <row r="144" spans="2:65" s="13" customFormat="1" ht="10.199999999999999">
      <c r="B144" s="161"/>
      <c r="D144" s="139" t="s">
        <v>245</v>
      </c>
      <c r="E144" s="162" t="s">
        <v>1</v>
      </c>
      <c r="F144" s="163" t="s">
        <v>248</v>
      </c>
      <c r="H144" s="164">
        <v>77</v>
      </c>
      <c r="I144" s="165"/>
      <c r="L144" s="161"/>
      <c r="M144" s="166"/>
      <c r="T144" s="167"/>
      <c r="AT144" s="162" t="s">
        <v>245</v>
      </c>
      <c r="AU144" s="162" t="s">
        <v>89</v>
      </c>
      <c r="AV144" s="13" t="s">
        <v>133</v>
      </c>
      <c r="AW144" s="13" t="s">
        <v>36</v>
      </c>
      <c r="AX144" s="13" t="s">
        <v>87</v>
      </c>
      <c r="AY144" s="162" t="s">
        <v>134</v>
      </c>
    </row>
    <row r="145" spans="2:65" s="1" customFormat="1" ht="24.15" customHeight="1">
      <c r="B145" s="32"/>
      <c r="C145" s="126" t="s">
        <v>167</v>
      </c>
      <c r="D145" s="126" t="s">
        <v>135</v>
      </c>
      <c r="E145" s="127" t="s">
        <v>270</v>
      </c>
      <c r="F145" s="128" t="s">
        <v>271</v>
      </c>
      <c r="G145" s="129" t="s">
        <v>243</v>
      </c>
      <c r="H145" s="130">
        <v>263</v>
      </c>
      <c r="I145" s="131"/>
      <c r="J145" s="132">
        <f>ROUND(I145*H145,2)</f>
        <v>0</v>
      </c>
      <c r="K145" s="128" t="s">
        <v>139</v>
      </c>
      <c r="L145" s="32"/>
      <c r="M145" s="133" t="s">
        <v>1</v>
      </c>
      <c r="N145" s="134" t="s">
        <v>45</v>
      </c>
      <c r="P145" s="135">
        <f>O145*H145</f>
        <v>0</v>
      </c>
      <c r="Q145" s="135">
        <v>0</v>
      </c>
      <c r="R145" s="135">
        <f>Q145*H145</f>
        <v>0</v>
      </c>
      <c r="S145" s="135">
        <v>0</v>
      </c>
      <c r="T145" s="136">
        <f>S145*H145</f>
        <v>0</v>
      </c>
      <c r="AR145" s="137" t="s">
        <v>133</v>
      </c>
      <c r="AT145" s="137" t="s">
        <v>135</v>
      </c>
      <c r="AU145" s="137" t="s">
        <v>89</v>
      </c>
      <c r="AY145" s="17" t="s">
        <v>134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7" t="s">
        <v>87</v>
      </c>
      <c r="BK145" s="138">
        <f>ROUND(I145*H145,2)</f>
        <v>0</v>
      </c>
      <c r="BL145" s="17" t="s">
        <v>133</v>
      </c>
      <c r="BM145" s="137" t="s">
        <v>696</v>
      </c>
    </row>
    <row r="146" spans="2:65" s="12" customFormat="1" ht="20.399999999999999">
      <c r="B146" s="154"/>
      <c r="D146" s="139" t="s">
        <v>245</v>
      </c>
      <c r="E146" s="155" t="s">
        <v>1</v>
      </c>
      <c r="F146" s="156" t="s">
        <v>697</v>
      </c>
      <c r="H146" s="157">
        <v>263</v>
      </c>
      <c r="I146" s="158"/>
      <c r="L146" s="154"/>
      <c r="M146" s="159"/>
      <c r="T146" s="160"/>
      <c r="AT146" s="155" t="s">
        <v>245</v>
      </c>
      <c r="AU146" s="155" t="s">
        <v>89</v>
      </c>
      <c r="AV146" s="12" t="s">
        <v>89</v>
      </c>
      <c r="AW146" s="12" t="s">
        <v>36</v>
      </c>
      <c r="AX146" s="12" t="s">
        <v>80</v>
      </c>
      <c r="AY146" s="155" t="s">
        <v>134</v>
      </c>
    </row>
    <row r="147" spans="2:65" s="13" customFormat="1" ht="10.199999999999999">
      <c r="B147" s="161"/>
      <c r="D147" s="139" t="s">
        <v>245</v>
      </c>
      <c r="E147" s="162" t="s">
        <v>1</v>
      </c>
      <c r="F147" s="163" t="s">
        <v>248</v>
      </c>
      <c r="H147" s="164">
        <v>263</v>
      </c>
      <c r="I147" s="165"/>
      <c r="L147" s="161"/>
      <c r="M147" s="166"/>
      <c r="T147" s="167"/>
      <c r="AT147" s="162" t="s">
        <v>245</v>
      </c>
      <c r="AU147" s="162" t="s">
        <v>89</v>
      </c>
      <c r="AV147" s="13" t="s">
        <v>133</v>
      </c>
      <c r="AW147" s="13" t="s">
        <v>36</v>
      </c>
      <c r="AX147" s="13" t="s">
        <v>87</v>
      </c>
      <c r="AY147" s="162" t="s">
        <v>134</v>
      </c>
    </row>
    <row r="148" spans="2:65" s="1" customFormat="1" ht="33" customHeight="1">
      <c r="B148" s="32"/>
      <c r="C148" s="126" t="s">
        <v>172</v>
      </c>
      <c r="D148" s="126" t="s">
        <v>135</v>
      </c>
      <c r="E148" s="127" t="s">
        <v>274</v>
      </c>
      <c r="F148" s="128" t="s">
        <v>275</v>
      </c>
      <c r="G148" s="129" t="s">
        <v>276</v>
      </c>
      <c r="H148" s="130">
        <v>119</v>
      </c>
      <c r="I148" s="131"/>
      <c r="J148" s="132">
        <f>ROUND(I148*H148,2)</f>
        <v>0</v>
      </c>
      <c r="K148" s="128" t="s">
        <v>139</v>
      </c>
      <c r="L148" s="32"/>
      <c r="M148" s="133" t="s">
        <v>1</v>
      </c>
      <c r="N148" s="134" t="s">
        <v>45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133</v>
      </c>
      <c r="AT148" s="137" t="s">
        <v>135</v>
      </c>
      <c r="AU148" s="137" t="s">
        <v>89</v>
      </c>
      <c r="AY148" s="17" t="s">
        <v>134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7" t="s">
        <v>87</v>
      </c>
      <c r="BK148" s="138">
        <f>ROUND(I148*H148,2)</f>
        <v>0</v>
      </c>
      <c r="BL148" s="17" t="s">
        <v>133</v>
      </c>
      <c r="BM148" s="137" t="s">
        <v>698</v>
      </c>
    </row>
    <row r="149" spans="2:65" s="12" customFormat="1" ht="10.199999999999999">
      <c r="B149" s="154"/>
      <c r="D149" s="139" t="s">
        <v>245</v>
      </c>
      <c r="E149" s="155" t="s">
        <v>1</v>
      </c>
      <c r="F149" s="156" t="s">
        <v>699</v>
      </c>
      <c r="H149" s="157">
        <v>119</v>
      </c>
      <c r="I149" s="158"/>
      <c r="L149" s="154"/>
      <c r="M149" s="159"/>
      <c r="T149" s="160"/>
      <c r="AT149" s="155" t="s">
        <v>245</v>
      </c>
      <c r="AU149" s="155" t="s">
        <v>89</v>
      </c>
      <c r="AV149" s="12" t="s">
        <v>89</v>
      </c>
      <c r="AW149" s="12" t="s">
        <v>36</v>
      </c>
      <c r="AX149" s="12" t="s">
        <v>80</v>
      </c>
      <c r="AY149" s="155" t="s">
        <v>134</v>
      </c>
    </row>
    <row r="150" spans="2:65" s="13" customFormat="1" ht="10.199999999999999">
      <c r="B150" s="161"/>
      <c r="D150" s="139" t="s">
        <v>245</v>
      </c>
      <c r="E150" s="162" t="s">
        <v>1</v>
      </c>
      <c r="F150" s="163" t="s">
        <v>248</v>
      </c>
      <c r="H150" s="164">
        <v>119</v>
      </c>
      <c r="I150" s="165"/>
      <c r="L150" s="161"/>
      <c r="M150" s="166"/>
      <c r="T150" s="167"/>
      <c r="AT150" s="162" t="s">
        <v>245</v>
      </c>
      <c r="AU150" s="162" t="s">
        <v>89</v>
      </c>
      <c r="AV150" s="13" t="s">
        <v>133</v>
      </c>
      <c r="AW150" s="13" t="s">
        <v>36</v>
      </c>
      <c r="AX150" s="13" t="s">
        <v>87</v>
      </c>
      <c r="AY150" s="162" t="s">
        <v>134</v>
      </c>
    </row>
    <row r="151" spans="2:65" s="1" customFormat="1" ht="37.799999999999997" customHeight="1">
      <c r="B151" s="32"/>
      <c r="C151" s="126" t="s">
        <v>177</v>
      </c>
      <c r="D151" s="126" t="s">
        <v>135</v>
      </c>
      <c r="E151" s="127" t="s">
        <v>279</v>
      </c>
      <c r="F151" s="128" t="s">
        <v>280</v>
      </c>
      <c r="G151" s="129" t="s">
        <v>276</v>
      </c>
      <c r="H151" s="130">
        <v>47.6</v>
      </c>
      <c r="I151" s="131"/>
      <c r="J151" s="132">
        <f>ROUND(I151*H151,2)</f>
        <v>0</v>
      </c>
      <c r="K151" s="128" t="s">
        <v>139</v>
      </c>
      <c r="L151" s="32"/>
      <c r="M151" s="133" t="s">
        <v>1</v>
      </c>
      <c r="N151" s="134" t="s">
        <v>45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133</v>
      </c>
      <c r="AT151" s="137" t="s">
        <v>135</v>
      </c>
      <c r="AU151" s="137" t="s">
        <v>89</v>
      </c>
      <c r="AY151" s="17" t="s">
        <v>134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7" t="s">
        <v>87</v>
      </c>
      <c r="BK151" s="138">
        <f>ROUND(I151*H151,2)</f>
        <v>0</v>
      </c>
      <c r="BL151" s="17" t="s">
        <v>133</v>
      </c>
      <c r="BM151" s="137" t="s">
        <v>700</v>
      </c>
    </row>
    <row r="152" spans="2:65" s="12" customFormat="1" ht="10.199999999999999">
      <c r="B152" s="154"/>
      <c r="D152" s="139" t="s">
        <v>245</v>
      </c>
      <c r="E152" s="155" t="s">
        <v>1</v>
      </c>
      <c r="F152" s="156" t="s">
        <v>701</v>
      </c>
      <c r="H152" s="157">
        <v>26.3</v>
      </c>
      <c r="I152" s="158"/>
      <c r="L152" s="154"/>
      <c r="M152" s="159"/>
      <c r="T152" s="160"/>
      <c r="AT152" s="155" t="s">
        <v>245</v>
      </c>
      <c r="AU152" s="155" t="s">
        <v>89</v>
      </c>
      <c r="AV152" s="12" t="s">
        <v>89</v>
      </c>
      <c r="AW152" s="12" t="s">
        <v>36</v>
      </c>
      <c r="AX152" s="12" t="s">
        <v>80</v>
      </c>
      <c r="AY152" s="155" t="s">
        <v>134</v>
      </c>
    </row>
    <row r="153" spans="2:65" s="12" customFormat="1" ht="10.199999999999999">
      <c r="B153" s="154"/>
      <c r="D153" s="139" t="s">
        <v>245</v>
      </c>
      <c r="E153" s="155" t="s">
        <v>1</v>
      </c>
      <c r="F153" s="156" t="s">
        <v>702</v>
      </c>
      <c r="H153" s="157">
        <v>21.3</v>
      </c>
      <c r="I153" s="158"/>
      <c r="L153" s="154"/>
      <c r="M153" s="159"/>
      <c r="T153" s="160"/>
      <c r="AT153" s="155" t="s">
        <v>245</v>
      </c>
      <c r="AU153" s="155" t="s">
        <v>89</v>
      </c>
      <c r="AV153" s="12" t="s">
        <v>89</v>
      </c>
      <c r="AW153" s="12" t="s">
        <v>36</v>
      </c>
      <c r="AX153" s="12" t="s">
        <v>80</v>
      </c>
      <c r="AY153" s="155" t="s">
        <v>134</v>
      </c>
    </row>
    <row r="154" spans="2:65" s="13" customFormat="1" ht="10.199999999999999">
      <c r="B154" s="161"/>
      <c r="D154" s="139" t="s">
        <v>245</v>
      </c>
      <c r="E154" s="162" t="s">
        <v>1</v>
      </c>
      <c r="F154" s="163" t="s">
        <v>248</v>
      </c>
      <c r="H154" s="164">
        <v>47.6</v>
      </c>
      <c r="I154" s="165"/>
      <c r="L154" s="161"/>
      <c r="M154" s="166"/>
      <c r="T154" s="167"/>
      <c r="AT154" s="162" t="s">
        <v>245</v>
      </c>
      <c r="AU154" s="162" t="s">
        <v>89</v>
      </c>
      <c r="AV154" s="13" t="s">
        <v>133</v>
      </c>
      <c r="AW154" s="13" t="s">
        <v>36</v>
      </c>
      <c r="AX154" s="13" t="s">
        <v>87</v>
      </c>
      <c r="AY154" s="162" t="s">
        <v>134</v>
      </c>
    </row>
    <row r="155" spans="2:65" s="1" customFormat="1" ht="37.799999999999997" customHeight="1">
      <c r="B155" s="32"/>
      <c r="C155" s="126" t="s">
        <v>181</v>
      </c>
      <c r="D155" s="126" t="s">
        <v>135</v>
      </c>
      <c r="E155" s="127" t="s">
        <v>284</v>
      </c>
      <c r="F155" s="128" t="s">
        <v>285</v>
      </c>
      <c r="G155" s="129" t="s">
        <v>276</v>
      </c>
      <c r="H155" s="130">
        <v>119</v>
      </c>
      <c r="I155" s="131"/>
      <c r="J155" s="132">
        <f>ROUND(I155*H155,2)</f>
        <v>0</v>
      </c>
      <c r="K155" s="128" t="s">
        <v>139</v>
      </c>
      <c r="L155" s="32"/>
      <c r="M155" s="133" t="s">
        <v>1</v>
      </c>
      <c r="N155" s="134" t="s">
        <v>45</v>
      </c>
      <c r="P155" s="135">
        <f>O155*H155</f>
        <v>0</v>
      </c>
      <c r="Q155" s="135">
        <v>0</v>
      </c>
      <c r="R155" s="135">
        <f>Q155*H155</f>
        <v>0</v>
      </c>
      <c r="S155" s="135">
        <v>0</v>
      </c>
      <c r="T155" s="136">
        <f>S155*H155</f>
        <v>0</v>
      </c>
      <c r="AR155" s="137" t="s">
        <v>133</v>
      </c>
      <c r="AT155" s="137" t="s">
        <v>135</v>
      </c>
      <c r="AU155" s="137" t="s">
        <v>89</v>
      </c>
      <c r="AY155" s="17" t="s">
        <v>134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7" t="s">
        <v>87</v>
      </c>
      <c r="BK155" s="138">
        <f>ROUND(I155*H155,2)</f>
        <v>0</v>
      </c>
      <c r="BL155" s="17" t="s">
        <v>133</v>
      </c>
      <c r="BM155" s="137" t="s">
        <v>703</v>
      </c>
    </row>
    <row r="156" spans="2:65" s="12" customFormat="1" ht="10.199999999999999">
      <c r="B156" s="154"/>
      <c r="D156" s="139" t="s">
        <v>245</v>
      </c>
      <c r="E156" s="155" t="s">
        <v>1</v>
      </c>
      <c r="F156" s="156" t="s">
        <v>704</v>
      </c>
      <c r="H156" s="157">
        <v>119</v>
      </c>
      <c r="I156" s="158"/>
      <c r="L156" s="154"/>
      <c r="M156" s="159"/>
      <c r="T156" s="160"/>
      <c r="AT156" s="155" t="s">
        <v>245</v>
      </c>
      <c r="AU156" s="155" t="s">
        <v>89</v>
      </c>
      <c r="AV156" s="12" t="s">
        <v>89</v>
      </c>
      <c r="AW156" s="12" t="s">
        <v>36</v>
      </c>
      <c r="AX156" s="12" t="s">
        <v>80</v>
      </c>
      <c r="AY156" s="155" t="s">
        <v>134</v>
      </c>
    </row>
    <row r="157" spans="2:65" s="13" customFormat="1" ht="10.199999999999999">
      <c r="B157" s="161"/>
      <c r="D157" s="139" t="s">
        <v>245</v>
      </c>
      <c r="E157" s="162" t="s">
        <v>1</v>
      </c>
      <c r="F157" s="163" t="s">
        <v>248</v>
      </c>
      <c r="H157" s="164">
        <v>119</v>
      </c>
      <c r="I157" s="165"/>
      <c r="L157" s="161"/>
      <c r="M157" s="166"/>
      <c r="T157" s="167"/>
      <c r="AT157" s="162" t="s">
        <v>245</v>
      </c>
      <c r="AU157" s="162" t="s">
        <v>89</v>
      </c>
      <c r="AV157" s="13" t="s">
        <v>133</v>
      </c>
      <c r="AW157" s="13" t="s">
        <v>36</v>
      </c>
      <c r="AX157" s="13" t="s">
        <v>87</v>
      </c>
      <c r="AY157" s="162" t="s">
        <v>134</v>
      </c>
    </row>
    <row r="158" spans="2:65" s="1" customFormat="1" ht="37.799999999999997" customHeight="1">
      <c r="B158" s="32"/>
      <c r="C158" s="126" t="s">
        <v>187</v>
      </c>
      <c r="D158" s="126" t="s">
        <v>135</v>
      </c>
      <c r="E158" s="127" t="s">
        <v>288</v>
      </c>
      <c r="F158" s="128" t="s">
        <v>289</v>
      </c>
      <c r="G158" s="129" t="s">
        <v>276</v>
      </c>
      <c r="H158" s="130">
        <v>595</v>
      </c>
      <c r="I158" s="131"/>
      <c r="J158" s="132">
        <f>ROUND(I158*H158,2)</f>
        <v>0</v>
      </c>
      <c r="K158" s="128" t="s">
        <v>139</v>
      </c>
      <c r="L158" s="32"/>
      <c r="M158" s="133" t="s">
        <v>1</v>
      </c>
      <c r="N158" s="134" t="s">
        <v>45</v>
      </c>
      <c r="P158" s="135">
        <f>O158*H158</f>
        <v>0</v>
      </c>
      <c r="Q158" s="135">
        <v>0</v>
      </c>
      <c r="R158" s="135">
        <f>Q158*H158</f>
        <v>0</v>
      </c>
      <c r="S158" s="135">
        <v>0</v>
      </c>
      <c r="T158" s="136">
        <f>S158*H158</f>
        <v>0</v>
      </c>
      <c r="AR158" s="137" t="s">
        <v>133</v>
      </c>
      <c r="AT158" s="137" t="s">
        <v>135</v>
      </c>
      <c r="AU158" s="137" t="s">
        <v>89</v>
      </c>
      <c r="AY158" s="17" t="s">
        <v>134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7" t="s">
        <v>87</v>
      </c>
      <c r="BK158" s="138">
        <f>ROUND(I158*H158,2)</f>
        <v>0</v>
      </c>
      <c r="BL158" s="17" t="s">
        <v>133</v>
      </c>
      <c r="BM158" s="137" t="s">
        <v>705</v>
      </c>
    </row>
    <row r="159" spans="2:65" s="14" customFormat="1" ht="10.199999999999999">
      <c r="B159" s="168"/>
      <c r="D159" s="139" t="s">
        <v>245</v>
      </c>
      <c r="E159" s="169" t="s">
        <v>1</v>
      </c>
      <c r="F159" s="170" t="s">
        <v>291</v>
      </c>
      <c r="H159" s="169" t="s">
        <v>1</v>
      </c>
      <c r="I159" s="171"/>
      <c r="L159" s="168"/>
      <c r="M159" s="172"/>
      <c r="T159" s="173"/>
      <c r="AT159" s="169" t="s">
        <v>245</v>
      </c>
      <c r="AU159" s="169" t="s">
        <v>89</v>
      </c>
      <c r="AV159" s="14" t="s">
        <v>87</v>
      </c>
      <c r="AW159" s="14" t="s">
        <v>36</v>
      </c>
      <c r="AX159" s="14" t="s">
        <v>80</v>
      </c>
      <c r="AY159" s="169" t="s">
        <v>134</v>
      </c>
    </row>
    <row r="160" spans="2:65" s="12" customFormat="1" ht="10.199999999999999">
      <c r="B160" s="154"/>
      <c r="D160" s="139" t="s">
        <v>245</v>
      </c>
      <c r="E160" s="155" t="s">
        <v>1</v>
      </c>
      <c r="F160" s="156" t="s">
        <v>706</v>
      </c>
      <c r="H160" s="157">
        <v>595</v>
      </c>
      <c r="I160" s="158"/>
      <c r="L160" s="154"/>
      <c r="M160" s="159"/>
      <c r="T160" s="160"/>
      <c r="AT160" s="155" t="s">
        <v>245</v>
      </c>
      <c r="AU160" s="155" t="s">
        <v>89</v>
      </c>
      <c r="AV160" s="12" t="s">
        <v>89</v>
      </c>
      <c r="AW160" s="12" t="s">
        <v>36</v>
      </c>
      <c r="AX160" s="12" t="s">
        <v>80</v>
      </c>
      <c r="AY160" s="155" t="s">
        <v>134</v>
      </c>
    </row>
    <row r="161" spans="2:65" s="13" customFormat="1" ht="10.199999999999999">
      <c r="B161" s="161"/>
      <c r="D161" s="139" t="s">
        <v>245</v>
      </c>
      <c r="E161" s="162" t="s">
        <v>1</v>
      </c>
      <c r="F161" s="163" t="s">
        <v>248</v>
      </c>
      <c r="H161" s="164">
        <v>595</v>
      </c>
      <c r="I161" s="165"/>
      <c r="L161" s="161"/>
      <c r="M161" s="166"/>
      <c r="T161" s="167"/>
      <c r="AT161" s="162" t="s">
        <v>245</v>
      </c>
      <c r="AU161" s="162" t="s">
        <v>89</v>
      </c>
      <c r="AV161" s="13" t="s">
        <v>133</v>
      </c>
      <c r="AW161" s="13" t="s">
        <v>36</v>
      </c>
      <c r="AX161" s="13" t="s">
        <v>87</v>
      </c>
      <c r="AY161" s="162" t="s">
        <v>134</v>
      </c>
    </row>
    <row r="162" spans="2:65" s="1" customFormat="1" ht="24.15" customHeight="1">
      <c r="B162" s="32"/>
      <c r="C162" s="126" t="s">
        <v>8</v>
      </c>
      <c r="D162" s="126" t="s">
        <v>135</v>
      </c>
      <c r="E162" s="127" t="s">
        <v>293</v>
      </c>
      <c r="F162" s="128" t="s">
        <v>294</v>
      </c>
      <c r="G162" s="129" t="s">
        <v>276</v>
      </c>
      <c r="H162" s="130">
        <v>21.3</v>
      </c>
      <c r="I162" s="131"/>
      <c r="J162" s="132">
        <f>ROUND(I162*H162,2)</f>
        <v>0</v>
      </c>
      <c r="K162" s="128" t="s">
        <v>139</v>
      </c>
      <c r="L162" s="32"/>
      <c r="M162" s="133" t="s">
        <v>1</v>
      </c>
      <c r="N162" s="134" t="s">
        <v>45</v>
      </c>
      <c r="P162" s="135">
        <f>O162*H162</f>
        <v>0</v>
      </c>
      <c r="Q162" s="135">
        <v>0</v>
      </c>
      <c r="R162" s="135">
        <f>Q162*H162</f>
        <v>0</v>
      </c>
      <c r="S162" s="135">
        <v>0</v>
      </c>
      <c r="T162" s="136">
        <f>S162*H162</f>
        <v>0</v>
      </c>
      <c r="AR162" s="137" t="s">
        <v>133</v>
      </c>
      <c r="AT162" s="137" t="s">
        <v>135</v>
      </c>
      <c r="AU162" s="137" t="s">
        <v>89</v>
      </c>
      <c r="AY162" s="17" t="s">
        <v>134</v>
      </c>
      <c r="BE162" s="138">
        <f>IF(N162="základní",J162,0)</f>
        <v>0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7" t="s">
        <v>87</v>
      </c>
      <c r="BK162" s="138">
        <f>ROUND(I162*H162,2)</f>
        <v>0</v>
      </c>
      <c r="BL162" s="17" t="s">
        <v>133</v>
      </c>
      <c r="BM162" s="137" t="s">
        <v>707</v>
      </c>
    </row>
    <row r="163" spans="2:65" s="12" customFormat="1" ht="10.199999999999999">
      <c r="B163" s="154"/>
      <c r="D163" s="139" t="s">
        <v>245</v>
      </c>
      <c r="E163" s="155" t="s">
        <v>1</v>
      </c>
      <c r="F163" s="156" t="s">
        <v>708</v>
      </c>
      <c r="H163" s="157">
        <v>21.3</v>
      </c>
      <c r="I163" s="158"/>
      <c r="L163" s="154"/>
      <c r="M163" s="159"/>
      <c r="T163" s="160"/>
      <c r="AT163" s="155" t="s">
        <v>245</v>
      </c>
      <c r="AU163" s="155" t="s">
        <v>89</v>
      </c>
      <c r="AV163" s="12" t="s">
        <v>89</v>
      </c>
      <c r="AW163" s="12" t="s">
        <v>36</v>
      </c>
      <c r="AX163" s="12" t="s">
        <v>80</v>
      </c>
      <c r="AY163" s="155" t="s">
        <v>134</v>
      </c>
    </row>
    <row r="164" spans="2:65" s="13" customFormat="1" ht="10.199999999999999">
      <c r="B164" s="161"/>
      <c r="D164" s="139" t="s">
        <v>245</v>
      </c>
      <c r="E164" s="162" t="s">
        <v>1</v>
      </c>
      <c r="F164" s="163" t="s">
        <v>248</v>
      </c>
      <c r="H164" s="164">
        <v>21.3</v>
      </c>
      <c r="I164" s="165"/>
      <c r="L164" s="161"/>
      <c r="M164" s="166"/>
      <c r="T164" s="167"/>
      <c r="AT164" s="162" t="s">
        <v>245</v>
      </c>
      <c r="AU164" s="162" t="s">
        <v>89</v>
      </c>
      <c r="AV164" s="13" t="s">
        <v>133</v>
      </c>
      <c r="AW164" s="13" t="s">
        <v>36</v>
      </c>
      <c r="AX164" s="13" t="s">
        <v>87</v>
      </c>
      <c r="AY164" s="162" t="s">
        <v>134</v>
      </c>
    </row>
    <row r="165" spans="2:65" s="1" customFormat="1" ht="33" customHeight="1">
      <c r="B165" s="32"/>
      <c r="C165" s="126" t="s">
        <v>196</v>
      </c>
      <c r="D165" s="126" t="s">
        <v>135</v>
      </c>
      <c r="E165" s="127" t="s">
        <v>297</v>
      </c>
      <c r="F165" s="128" t="s">
        <v>298</v>
      </c>
      <c r="G165" s="129" t="s">
        <v>299</v>
      </c>
      <c r="H165" s="130">
        <v>214.2</v>
      </c>
      <c r="I165" s="131"/>
      <c r="J165" s="132">
        <f>ROUND(I165*H165,2)</f>
        <v>0</v>
      </c>
      <c r="K165" s="128" t="s">
        <v>139</v>
      </c>
      <c r="L165" s="32"/>
      <c r="M165" s="133" t="s">
        <v>1</v>
      </c>
      <c r="N165" s="134" t="s">
        <v>45</v>
      </c>
      <c r="P165" s="135">
        <f>O165*H165</f>
        <v>0</v>
      </c>
      <c r="Q165" s="135">
        <v>0</v>
      </c>
      <c r="R165" s="135">
        <f>Q165*H165</f>
        <v>0</v>
      </c>
      <c r="S165" s="135">
        <v>0</v>
      </c>
      <c r="T165" s="136">
        <f>S165*H165</f>
        <v>0</v>
      </c>
      <c r="AR165" s="137" t="s">
        <v>133</v>
      </c>
      <c r="AT165" s="137" t="s">
        <v>135</v>
      </c>
      <c r="AU165" s="137" t="s">
        <v>89</v>
      </c>
      <c r="AY165" s="17" t="s">
        <v>134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7" t="s">
        <v>87</v>
      </c>
      <c r="BK165" s="138">
        <f>ROUND(I165*H165,2)</f>
        <v>0</v>
      </c>
      <c r="BL165" s="17" t="s">
        <v>133</v>
      </c>
      <c r="BM165" s="137" t="s">
        <v>709</v>
      </c>
    </row>
    <row r="166" spans="2:65" s="12" customFormat="1" ht="10.199999999999999">
      <c r="B166" s="154"/>
      <c r="D166" s="139" t="s">
        <v>245</v>
      </c>
      <c r="E166" s="155" t="s">
        <v>1</v>
      </c>
      <c r="F166" s="156" t="s">
        <v>710</v>
      </c>
      <c r="H166" s="157">
        <v>214.2</v>
      </c>
      <c r="I166" s="158"/>
      <c r="L166" s="154"/>
      <c r="M166" s="159"/>
      <c r="T166" s="160"/>
      <c r="AT166" s="155" t="s">
        <v>245</v>
      </c>
      <c r="AU166" s="155" t="s">
        <v>89</v>
      </c>
      <c r="AV166" s="12" t="s">
        <v>89</v>
      </c>
      <c r="AW166" s="12" t="s">
        <v>36</v>
      </c>
      <c r="AX166" s="12" t="s">
        <v>80</v>
      </c>
      <c r="AY166" s="155" t="s">
        <v>134</v>
      </c>
    </row>
    <row r="167" spans="2:65" s="13" customFormat="1" ht="10.199999999999999">
      <c r="B167" s="161"/>
      <c r="D167" s="139" t="s">
        <v>245</v>
      </c>
      <c r="E167" s="162" t="s">
        <v>1</v>
      </c>
      <c r="F167" s="163" t="s">
        <v>248</v>
      </c>
      <c r="H167" s="164">
        <v>214.2</v>
      </c>
      <c r="I167" s="165"/>
      <c r="L167" s="161"/>
      <c r="M167" s="166"/>
      <c r="T167" s="167"/>
      <c r="AT167" s="162" t="s">
        <v>245</v>
      </c>
      <c r="AU167" s="162" t="s">
        <v>89</v>
      </c>
      <c r="AV167" s="13" t="s">
        <v>133</v>
      </c>
      <c r="AW167" s="13" t="s">
        <v>36</v>
      </c>
      <c r="AX167" s="13" t="s">
        <v>87</v>
      </c>
      <c r="AY167" s="162" t="s">
        <v>134</v>
      </c>
    </row>
    <row r="168" spans="2:65" s="1" customFormat="1" ht="16.5" customHeight="1">
      <c r="B168" s="32"/>
      <c r="C168" s="126" t="s">
        <v>201</v>
      </c>
      <c r="D168" s="126" t="s">
        <v>135</v>
      </c>
      <c r="E168" s="127" t="s">
        <v>302</v>
      </c>
      <c r="F168" s="128" t="s">
        <v>303</v>
      </c>
      <c r="G168" s="129" t="s">
        <v>276</v>
      </c>
      <c r="H168" s="130">
        <v>145.30000000000001</v>
      </c>
      <c r="I168" s="131"/>
      <c r="J168" s="132">
        <f>ROUND(I168*H168,2)</f>
        <v>0</v>
      </c>
      <c r="K168" s="128" t="s">
        <v>139</v>
      </c>
      <c r="L168" s="32"/>
      <c r="M168" s="133" t="s">
        <v>1</v>
      </c>
      <c r="N168" s="134" t="s">
        <v>45</v>
      </c>
      <c r="P168" s="135">
        <f>O168*H168</f>
        <v>0</v>
      </c>
      <c r="Q168" s="135">
        <v>0</v>
      </c>
      <c r="R168" s="135">
        <f>Q168*H168</f>
        <v>0</v>
      </c>
      <c r="S168" s="135">
        <v>0</v>
      </c>
      <c r="T168" s="136">
        <f>S168*H168</f>
        <v>0</v>
      </c>
      <c r="AR168" s="137" t="s">
        <v>133</v>
      </c>
      <c r="AT168" s="137" t="s">
        <v>135</v>
      </c>
      <c r="AU168" s="137" t="s">
        <v>89</v>
      </c>
      <c r="AY168" s="17" t="s">
        <v>134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7" t="s">
        <v>87</v>
      </c>
      <c r="BK168" s="138">
        <f>ROUND(I168*H168,2)</f>
        <v>0</v>
      </c>
      <c r="BL168" s="17" t="s">
        <v>133</v>
      </c>
      <c r="BM168" s="137" t="s">
        <v>711</v>
      </c>
    </row>
    <row r="169" spans="2:65" s="12" customFormat="1" ht="10.199999999999999">
      <c r="B169" s="154"/>
      <c r="D169" s="139" t="s">
        <v>245</v>
      </c>
      <c r="E169" s="155" t="s">
        <v>1</v>
      </c>
      <c r="F169" s="156" t="s">
        <v>712</v>
      </c>
      <c r="H169" s="157">
        <v>26.3</v>
      </c>
      <c r="I169" s="158"/>
      <c r="L169" s="154"/>
      <c r="M169" s="159"/>
      <c r="T169" s="160"/>
      <c r="AT169" s="155" t="s">
        <v>245</v>
      </c>
      <c r="AU169" s="155" t="s">
        <v>89</v>
      </c>
      <c r="AV169" s="12" t="s">
        <v>89</v>
      </c>
      <c r="AW169" s="12" t="s">
        <v>36</v>
      </c>
      <c r="AX169" s="12" t="s">
        <v>80</v>
      </c>
      <c r="AY169" s="155" t="s">
        <v>134</v>
      </c>
    </row>
    <row r="170" spans="2:65" s="12" customFormat="1" ht="10.199999999999999">
      <c r="B170" s="154"/>
      <c r="D170" s="139" t="s">
        <v>245</v>
      </c>
      <c r="E170" s="155" t="s">
        <v>1</v>
      </c>
      <c r="F170" s="156" t="s">
        <v>713</v>
      </c>
      <c r="H170" s="157">
        <v>119</v>
      </c>
      <c r="I170" s="158"/>
      <c r="L170" s="154"/>
      <c r="M170" s="159"/>
      <c r="T170" s="160"/>
      <c r="AT170" s="155" t="s">
        <v>245</v>
      </c>
      <c r="AU170" s="155" t="s">
        <v>89</v>
      </c>
      <c r="AV170" s="12" t="s">
        <v>89</v>
      </c>
      <c r="AW170" s="12" t="s">
        <v>36</v>
      </c>
      <c r="AX170" s="12" t="s">
        <v>80</v>
      </c>
      <c r="AY170" s="155" t="s">
        <v>134</v>
      </c>
    </row>
    <row r="171" spans="2:65" s="13" customFormat="1" ht="10.199999999999999">
      <c r="B171" s="161"/>
      <c r="D171" s="139" t="s">
        <v>245</v>
      </c>
      <c r="E171" s="162" t="s">
        <v>1</v>
      </c>
      <c r="F171" s="163" t="s">
        <v>248</v>
      </c>
      <c r="H171" s="164">
        <v>145.30000000000001</v>
      </c>
      <c r="I171" s="165"/>
      <c r="L171" s="161"/>
      <c r="M171" s="166"/>
      <c r="T171" s="167"/>
      <c r="AT171" s="162" t="s">
        <v>245</v>
      </c>
      <c r="AU171" s="162" t="s">
        <v>89</v>
      </c>
      <c r="AV171" s="13" t="s">
        <v>133</v>
      </c>
      <c r="AW171" s="13" t="s">
        <v>36</v>
      </c>
      <c r="AX171" s="13" t="s">
        <v>87</v>
      </c>
      <c r="AY171" s="162" t="s">
        <v>134</v>
      </c>
    </row>
    <row r="172" spans="2:65" s="1" customFormat="1" ht="24.15" customHeight="1">
      <c r="B172" s="32"/>
      <c r="C172" s="126" t="s">
        <v>205</v>
      </c>
      <c r="D172" s="126" t="s">
        <v>135</v>
      </c>
      <c r="E172" s="127" t="s">
        <v>307</v>
      </c>
      <c r="F172" s="128" t="s">
        <v>308</v>
      </c>
      <c r="G172" s="129" t="s">
        <v>243</v>
      </c>
      <c r="H172" s="130">
        <v>213</v>
      </c>
      <c r="I172" s="131"/>
      <c r="J172" s="132">
        <f>ROUND(I172*H172,2)</f>
        <v>0</v>
      </c>
      <c r="K172" s="128" t="s">
        <v>139</v>
      </c>
      <c r="L172" s="32"/>
      <c r="M172" s="133" t="s">
        <v>1</v>
      </c>
      <c r="N172" s="134" t="s">
        <v>45</v>
      </c>
      <c r="P172" s="135">
        <f>O172*H172</f>
        <v>0</v>
      </c>
      <c r="Q172" s="135">
        <v>0</v>
      </c>
      <c r="R172" s="135">
        <f>Q172*H172</f>
        <v>0</v>
      </c>
      <c r="S172" s="135">
        <v>0</v>
      </c>
      <c r="T172" s="136">
        <f>S172*H172</f>
        <v>0</v>
      </c>
      <c r="AR172" s="137" t="s">
        <v>133</v>
      </c>
      <c r="AT172" s="137" t="s">
        <v>135</v>
      </c>
      <c r="AU172" s="137" t="s">
        <v>89</v>
      </c>
      <c r="AY172" s="17" t="s">
        <v>134</v>
      </c>
      <c r="BE172" s="138">
        <f>IF(N172="základní",J172,0)</f>
        <v>0</v>
      </c>
      <c r="BF172" s="138">
        <f>IF(N172="snížená",J172,0)</f>
        <v>0</v>
      </c>
      <c r="BG172" s="138">
        <f>IF(N172="zákl. přenesená",J172,0)</f>
        <v>0</v>
      </c>
      <c r="BH172" s="138">
        <f>IF(N172="sníž. přenesená",J172,0)</f>
        <v>0</v>
      </c>
      <c r="BI172" s="138">
        <f>IF(N172="nulová",J172,0)</f>
        <v>0</v>
      </c>
      <c r="BJ172" s="17" t="s">
        <v>87</v>
      </c>
      <c r="BK172" s="138">
        <f>ROUND(I172*H172,2)</f>
        <v>0</v>
      </c>
      <c r="BL172" s="17" t="s">
        <v>133</v>
      </c>
      <c r="BM172" s="137" t="s">
        <v>714</v>
      </c>
    </row>
    <row r="173" spans="2:65" s="12" customFormat="1" ht="10.199999999999999">
      <c r="B173" s="154"/>
      <c r="D173" s="139" t="s">
        <v>245</v>
      </c>
      <c r="E173" s="155" t="s">
        <v>1</v>
      </c>
      <c r="F173" s="156" t="s">
        <v>715</v>
      </c>
      <c r="H173" s="157">
        <v>213</v>
      </c>
      <c r="I173" s="158"/>
      <c r="L173" s="154"/>
      <c r="M173" s="159"/>
      <c r="T173" s="160"/>
      <c r="AT173" s="155" t="s">
        <v>245</v>
      </c>
      <c r="AU173" s="155" t="s">
        <v>89</v>
      </c>
      <c r="AV173" s="12" t="s">
        <v>89</v>
      </c>
      <c r="AW173" s="12" t="s">
        <v>36</v>
      </c>
      <c r="AX173" s="12" t="s">
        <v>80</v>
      </c>
      <c r="AY173" s="155" t="s">
        <v>134</v>
      </c>
    </row>
    <row r="174" spans="2:65" s="13" customFormat="1" ht="10.199999999999999">
      <c r="B174" s="161"/>
      <c r="D174" s="139" t="s">
        <v>245</v>
      </c>
      <c r="E174" s="162" t="s">
        <v>1</v>
      </c>
      <c r="F174" s="163" t="s">
        <v>248</v>
      </c>
      <c r="H174" s="164">
        <v>213</v>
      </c>
      <c r="I174" s="165"/>
      <c r="L174" s="161"/>
      <c r="M174" s="166"/>
      <c r="T174" s="167"/>
      <c r="AT174" s="162" t="s">
        <v>245</v>
      </c>
      <c r="AU174" s="162" t="s">
        <v>89</v>
      </c>
      <c r="AV174" s="13" t="s">
        <v>133</v>
      </c>
      <c r="AW174" s="13" t="s">
        <v>36</v>
      </c>
      <c r="AX174" s="13" t="s">
        <v>87</v>
      </c>
      <c r="AY174" s="162" t="s">
        <v>134</v>
      </c>
    </row>
    <row r="175" spans="2:65" s="1" customFormat="1" ht="24.15" customHeight="1">
      <c r="B175" s="32"/>
      <c r="C175" s="126" t="s">
        <v>210</v>
      </c>
      <c r="D175" s="126" t="s">
        <v>135</v>
      </c>
      <c r="E175" s="127" t="s">
        <v>311</v>
      </c>
      <c r="F175" s="128" t="s">
        <v>312</v>
      </c>
      <c r="G175" s="129" t="s">
        <v>243</v>
      </c>
      <c r="H175" s="130">
        <v>213</v>
      </c>
      <c r="I175" s="131"/>
      <c r="J175" s="132">
        <f>ROUND(I175*H175,2)</f>
        <v>0</v>
      </c>
      <c r="K175" s="128" t="s">
        <v>139</v>
      </c>
      <c r="L175" s="32"/>
      <c r="M175" s="133" t="s">
        <v>1</v>
      </c>
      <c r="N175" s="134" t="s">
        <v>45</v>
      </c>
      <c r="P175" s="135">
        <f>O175*H175</f>
        <v>0</v>
      </c>
      <c r="Q175" s="135">
        <v>0</v>
      </c>
      <c r="R175" s="135">
        <f>Q175*H175</f>
        <v>0</v>
      </c>
      <c r="S175" s="135">
        <v>0</v>
      </c>
      <c r="T175" s="136">
        <f>S175*H175</f>
        <v>0</v>
      </c>
      <c r="AR175" s="137" t="s">
        <v>133</v>
      </c>
      <c r="AT175" s="137" t="s">
        <v>135</v>
      </c>
      <c r="AU175" s="137" t="s">
        <v>89</v>
      </c>
      <c r="AY175" s="17" t="s">
        <v>134</v>
      </c>
      <c r="BE175" s="138">
        <f>IF(N175="základní",J175,0)</f>
        <v>0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7" t="s">
        <v>87</v>
      </c>
      <c r="BK175" s="138">
        <f>ROUND(I175*H175,2)</f>
        <v>0</v>
      </c>
      <c r="BL175" s="17" t="s">
        <v>133</v>
      </c>
      <c r="BM175" s="137" t="s">
        <v>716</v>
      </c>
    </row>
    <row r="176" spans="2:65" s="12" customFormat="1" ht="10.199999999999999">
      <c r="B176" s="154"/>
      <c r="D176" s="139" t="s">
        <v>245</v>
      </c>
      <c r="E176" s="155" t="s">
        <v>1</v>
      </c>
      <c r="F176" s="156" t="s">
        <v>717</v>
      </c>
      <c r="H176" s="157">
        <v>213</v>
      </c>
      <c r="I176" s="158"/>
      <c r="L176" s="154"/>
      <c r="M176" s="159"/>
      <c r="T176" s="160"/>
      <c r="AT176" s="155" t="s">
        <v>245</v>
      </c>
      <c r="AU176" s="155" t="s">
        <v>89</v>
      </c>
      <c r="AV176" s="12" t="s">
        <v>89</v>
      </c>
      <c r="AW176" s="12" t="s">
        <v>36</v>
      </c>
      <c r="AX176" s="12" t="s">
        <v>80</v>
      </c>
      <c r="AY176" s="155" t="s">
        <v>134</v>
      </c>
    </row>
    <row r="177" spans="2:65" s="13" customFormat="1" ht="10.199999999999999">
      <c r="B177" s="161"/>
      <c r="D177" s="139" t="s">
        <v>245</v>
      </c>
      <c r="E177" s="162" t="s">
        <v>1</v>
      </c>
      <c r="F177" s="163" t="s">
        <v>248</v>
      </c>
      <c r="H177" s="164">
        <v>213</v>
      </c>
      <c r="I177" s="165"/>
      <c r="L177" s="161"/>
      <c r="M177" s="166"/>
      <c r="T177" s="167"/>
      <c r="AT177" s="162" t="s">
        <v>245</v>
      </c>
      <c r="AU177" s="162" t="s">
        <v>89</v>
      </c>
      <c r="AV177" s="13" t="s">
        <v>133</v>
      </c>
      <c r="AW177" s="13" t="s">
        <v>36</v>
      </c>
      <c r="AX177" s="13" t="s">
        <v>87</v>
      </c>
      <c r="AY177" s="162" t="s">
        <v>134</v>
      </c>
    </row>
    <row r="178" spans="2:65" s="1" customFormat="1" ht="16.5" customHeight="1">
      <c r="B178" s="32"/>
      <c r="C178" s="174" t="s">
        <v>215</v>
      </c>
      <c r="D178" s="174" t="s">
        <v>315</v>
      </c>
      <c r="E178" s="175" t="s">
        <v>316</v>
      </c>
      <c r="F178" s="176" t="s">
        <v>317</v>
      </c>
      <c r="G178" s="177" t="s">
        <v>318</v>
      </c>
      <c r="H178" s="178">
        <v>7.4550000000000001</v>
      </c>
      <c r="I178" s="179"/>
      <c r="J178" s="180">
        <f>ROUND(I178*H178,2)</f>
        <v>0</v>
      </c>
      <c r="K178" s="176" t="s">
        <v>139</v>
      </c>
      <c r="L178" s="181"/>
      <c r="M178" s="182" t="s">
        <v>1</v>
      </c>
      <c r="N178" s="183" t="s">
        <v>45</v>
      </c>
      <c r="P178" s="135">
        <f>O178*H178</f>
        <v>0</v>
      </c>
      <c r="Q178" s="135">
        <v>1E-3</v>
      </c>
      <c r="R178" s="135">
        <f>Q178*H178</f>
        <v>7.4549999999999998E-3</v>
      </c>
      <c r="S178" s="135">
        <v>0</v>
      </c>
      <c r="T178" s="136">
        <f>S178*H178</f>
        <v>0</v>
      </c>
      <c r="AR178" s="137" t="s">
        <v>172</v>
      </c>
      <c r="AT178" s="137" t="s">
        <v>315</v>
      </c>
      <c r="AU178" s="137" t="s">
        <v>89</v>
      </c>
      <c r="AY178" s="17" t="s">
        <v>134</v>
      </c>
      <c r="BE178" s="138">
        <f>IF(N178="základní",J178,0)</f>
        <v>0</v>
      </c>
      <c r="BF178" s="138">
        <f>IF(N178="snížená",J178,0)</f>
        <v>0</v>
      </c>
      <c r="BG178" s="138">
        <f>IF(N178="zákl. přenesená",J178,0)</f>
        <v>0</v>
      </c>
      <c r="BH178" s="138">
        <f>IF(N178="sníž. přenesená",J178,0)</f>
        <v>0</v>
      </c>
      <c r="BI178" s="138">
        <f>IF(N178="nulová",J178,0)</f>
        <v>0</v>
      </c>
      <c r="BJ178" s="17" t="s">
        <v>87</v>
      </c>
      <c r="BK178" s="138">
        <f>ROUND(I178*H178,2)</f>
        <v>0</v>
      </c>
      <c r="BL178" s="17" t="s">
        <v>133</v>
      </c>
      <c r="BM178" s="137" t="s">
        <v>718</v>
      </c>
    </row>
    <row r="179" spans="2:65" s="12" customFormat="1" ht="10.199999999999999">
      <c r="B179" s="154"/>
      <c r="D179" s="139" t="s">
        <v>245</v>
      </c>
      <c r="E179" s="155" t="s">
        <v>1</v>
      </c>
      <c r="F179" s="156" t="s">
        <v>719</v>
      </c>
      <c r="H179" s="157">
        <v>7.4550000000000001</v>
      </c>
      <c r="I179" s="158"/>
      <c r="L179" s="154"/>
      <c r="M179" s="159"/>
      <c r="T179" s="160"/>
      <c r="AT179" s="155" t="s">
        <v>245</v>
      </c>
      <c r="AU179" s="155" t="s">
        <v>89</v>
      </c>
      <c r="AV179" s="12" t="s">
        <v>89</v>
      </c>
      <c r="AW179" s="12" t="s">
        <v>36</v>
      </c>
      <c r="AX179" s="12" t="s">
        <v>80</v>
      </c>
      <c r="AY179" s="155" t="s">
        <v>134</v>
      </c>
    </row>
    <row r="180" spans="2:65" s="13" customFormat="1" ht="10.199999999999999">
      <c r="B180" s="161"/>
      <c r="D180" s="139" t="s">
        <v>245</v>
      </c>
      <c r="E180" s="162" t="s">
        <v>1</v>
      </c>
      <c r="F180" s="163" t="s">
        <v>248</v>
      </c>
      <c r="H180" s="164">
        <v>7.4550000000000001</v>
      </c>
      <c r="I180" s="165"/>
      <c r="L180" s="161"/>
      <c r="M180" s="166"/>
      <c r="T180" s="167"/>
      <c r="AT180" s="162" t="s">
        <v>245</v>
      </c>
      <c r="AU180" s="162" t="s">
        <v>89</v>
      </c>
      <c r="AV180" s="13" t="s">
        <v>133</v>
      </c>
      <c r="AW180" s="13" t="s">
        <v>36</v>
      </c>
      <c r="AX180" s="13" t="s">
        <v>87</v>
      </c>
      <c r="AY180" s="162" t="s">
        <v>134</v>
      </c>
    </row>
    <row r="181" spans="2:65" s="1" customFormat="1" ht="24.15" customHeight="1">
      <c r="B181" s="32"/>
      <c r="C181" s="126" t="s">
        <v>219</v>
      </c>
      <c r="D181" s="126" t="s">
        <v>135</v>
      </c>
      <c r="E181" s="127" t="s">
        <v>321</v>
      </c>
      <c r="F181" s="128" t="s">
        <v>322</v>
      </c>
      <c r="G181" s="129" t="s">
        <v>243</v>
      </c>
      <c r="H181" s="130">
        <v>253</v>
      </c>
      <c r="I181" s="131"/>
      <c r="J181" s="132">
        <f>ROUND(I181*H181,2)</f>
        <v>0</v>
      </c>
      <c r="K181" s="128" t="s">
        <v>139</v>
      </c>
      <c r="L181" s="32"/>
      <c r="M181" s="133" t="s">
        <v>1</v>
      </c>
      <c r="N181" s="134" t="s">
        <v>45</v>
      </c>
      <c r="P181" s="135">
        <f>O181*H181</f>
        <v>0</v>
      </c>
      <c r="Q181" s="135">
        <v>0</v>
      </c>
      <c r="R181" s="135">
        <f>Q181*H181</f>
        <v>0</v>
      </c>
      <c r="S181" s="135">
        <v>0</v>
      </c>
      <c r="T181" s="136">
        <f>S181*H181</f>
        <v>0</v>
      </c>
      <c r="AR181" s="137" t="s">
        <v>133</v>
      </c>
      <c r="AT181" s="137" t="s">
        <v>135</v>
      </c>
      <c r="AU181" s="137" t="s">
        <v>89</v>
      </c>
      <c r="AY181" s="17" t="s">
        <v>134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7" t="s">
        <v>87</v>
      </c>
      <c r="BK181" s="138">
        <f>ROUND(I181*H181,2)</f>
        <v>0</v>
      </c>
      <c r="BL181" s="17" t="s">
        <v>133</v>
      </c>
      <c r="BM181" s="137" t="s">
        <v>720</v>
      </c>
    </row>
    <row r="182" spans="2:65" s="12" customFormat="1" ht="20.399999999999999">
      <c r="B182" s="154"/>
      <c r="D182" s="139" t="s">
        <v>245</v>
      </c>
      <c r="E182" s="155" t="s">
        <v>1</v>
      </c>
      <c r="F182" s="156" t="s">
        <v>721</v>
      </c>
      <c r="H182" s="157">
        <v>82</v>
      </c>
      <c r="I182" s="158"/>
      <c r="L182" s="154"/>
      <c r="M182" s="159"/>
      <c r="T182" s="160"/>
      <c r="AT182" s="155" t="s">
        <v>245</v>
      </c>
      <c r="AU182" s="155" t="s">
        <v>89</v>
      </c>
      <c r="AV182" s="12" t="s">
        <v>89</v>
      </c>
      <c r="AW182" s="12" t="s">
        <v>36</v>
      </c>
      <c r="AX182" s="12" t="s">
        <v>80</v>
      </c>
      <c r="AY182" s="155" t="s">
        <v>134</v>
      </c>
    </row>
    <row r="183" spans="2:65" s="12" customFormat="1" ht="20.399999999999999">
      <c r="B183" s="154"/>
      <c r="D183" s="139" t="s">
        <v>245</v>
      </c>
      <c r="E183" s="155" t="s">
        <v>1</v>
      </c>
      <c r="F183" s="156" t="s">
        <v>722</v>
      </c>
      <c r="H183" s="157">
        <v>161</v>
      </c>
      <c r="I183" s="158"/>
      <c r="L183" s="154"/>
      <c r="M183" s="159"/>
      <c r="T183" s="160"/>
      <c r="AT183" s="155" t="s">
        <v>245</v>
      </c>
      <c r="AU183" s="155" t="s">
        <v>89</v>
      </c>
      <c r="AV183" s="12" t="s">
        <v>89</v>
      </c>
      <c r="AW183" s="12" t="s">
        <v>36</v>
      </c>
      <c r="AX183" s="12" t="s">
        <v>80</v>
      </c>
      <c r="AY183" s="155" t="s">
        <v>134</v>
      </c>
    </row>
    <row r="184" spans="2:65" s="12" customFormat="1" ht="10.199999999999999">
      <c r="B184" s="154"/>
      <c r="D184" s="139" t="s">
        <v>245</v>
      </c>
      <c r="E184" s="155" t="s">
        <v>1</v>
      </c>
      <c r="F184" s="156" t="s">
        <v>723</v>
      </c>
      <c r="H184" s="157">
        <v>10</v>
      </c>
      <c r="I184" s="158"/>
      <c r="L184" s="154"/>
      <c r="M184" s="159"/>
      <c r="T184" s="160"/>
      <c r="AT184" s="155" t="s">
        <v>245</v>
      </c>
      <c r="AU184" s="155" t="s">
        <v>89</v>
      </c>
      <c r="AV184" s="12" t="s">
        <v>89</v>
      </c>
      <c r="AW184" s="12" t="s">
        <v>36</v>
      </c>
      <c r="AX184" s="12" t="s">
        <v>80</v>
      </c>
      <c r="AY184" s="155" t="s">
        <v>134</v>
      </c>
    </row>
    <row r="185" spans="2:65" s="13" customFormat="1" ht="10.199999999999999">
      <c r="B185" s="161"/>
      <c r="D185" s="139" t="s">
        <v>245</v>
      </c>
      <c r="E185" s="162" t="s">
        <v>1</v>
      </c>
      <c r="F185" s="163" t="s">
        <v>248</v>
      </c>
      <c r="H185" s="164">
        <v>253</v>
      </c>
      <c r="I185" s="165"/>
      <c r="L185" s="161"/>
      <c r="M185" s="166"/>
      <c r="T185" s="167"/>
      <c r="AT185" s="162" t="s">
        <v>245</v>
      </c>
      <c r="AU185" s="162" t="s">
        <v>89</v>
      </c>
      <c r="AV185" s="13" t="s">
        <v>133</v>
      </c>
      <c r="AW185" s="13" t="s">
        <v>36</v>
      </c>
      <c r="AX185" s="13" t="s">
        <v>87</v>
      </c>
      <c r="AY185" s="162" t="s">
        <v>134</v>
      </c>
    </row>
    <row r="186" spans="2:65" s="1" customFormat="1" ht="21.75" customHeight="1">
      <c r="B186" s="32"/>
      <c r="C186" s="126" t="s">
        <v>226</v>
      </c>
      <c r="D186" s="126" t="s">
        <v>135</v>
      </c>
      <c r="E186" s="127" t="s">
        <v>327</v>
      </c>
      <c r="F186" s="128" t="s">
        <v>328</v>
      </c>
      <c r="G186" s="129" t="s">
        <v>243</v>
      </c>
      <c r="H186" s="130">
        <v>213</v>
      </c>
      <c r="I186" s="131"/>
      <c r="J186" s="132">
        <f>ROUND(I186*H186,2)</f>
        <v>0</v>
      </c>
      <c r="K186" s="128" t="s">
        <v>139</v>
      </c>
      <c r="L186" s="32"/>
      <c r="M186" s="133" t="s">
        <v>1</v>
      </c>
      <c r="N186" s="134" t="s">
        <v>45</v>
      </c>
      <c r="P186" s="135">
        <f>O186*H186</f>
        <v>0</v>
      </c>
      <c r="Q186" s="135">
        <v>0</v>
      </c>
      <c r="R186" s="135">
        <f>Q186*H186</f>
        <v>0</v>
      </c>
      <c r="S186" s="135">
        <v>0</v>
      </c>
      <c r="T186" s="136">
        <f>S186*H186</f>
        <v>0</v>
      </c>
      <c r="AR186" s="137" t="s">
        <v>133</v>
      </c>
      <c r="AT186" s="137" t="s">
        <v>135</v>
      </c>
      <c r="AU186" s="137" t="s">
        <v>89</v>
      </c>
      <c r="AY186" s="17" t="s">
        <v>134</v>
      </c>
      <c r="BE186" s="138">
        <f>IF(N186="základní",J186,0)</f>
        <v>0</v>
      </c>
      <c r="BF186" s="138">
        <f>IF(N186="snížená",J186,0)</f>
        <v>0</v>
      </c>
      <c r="BG186" s="138">
        <f>IF(N186="zákl. přenesená",J186,0)</f>
        <v>0</v>
      </c>
      <c r="BH186" s="138">
        <f>IF(N186="sníž. přenesená",J186,0)</f>
        <v>0</v>
      </c>
      <c r="BI186" s="138">
        <f>IF(N186="nulová",J186,0)</f>
        <v>0</v>
      </c>
      <c r="BJ186" s="17" t="s">
        <v>87</v>
      </c>
      <c r="BK186" s="138">
        <f>ROUND(I186*H186,2)</f>
        <v>0</v>
      </c>
      <c r="BL186" s="17" t="s">
        <v>133</v>
      </c>
      <c r="BM186" s="137" t="s">
        <v>724</v>
      </c>
    </row>
    <row r="187" spans="2:65" s="12" customFormat="1" ht="10.199999999999999">
      <c r="B187" s="154"/>
      <c r="D187" s="139" t="s">
        <v>245</v>
      </c>
      <c r="E187" s="155" t="s">
        <v>1</v>
      </c>
      <c r="F187" s="156" t="s">
        <v>725</v>
      </c>
      <c r="H187" s="157">
        <v>213</v>
      </c>
      <c r="I187" s="158"/>
      <c r="L187" s="154"/>
      <c r="M187" s="159"/>
      <c r="T187" s="160"/>
      <c r="AT187" s="155" t="s">
        <v>245</v>
      </c>
      <c r="AU187" s="155" t="s">
        <v>89</v>
      </c>
      <c r="AV187" s="12" t="s">
        <v>89</v>
      </c>
      <c r="AW187" s="12" t="s">
        <v>36</v>
      </c>
      <c r="AX187" s="12" t="s">
        <v>80</v>
      </c>
      <c r="AY187" s="155" t="s">
        <v>134</v>
      </c>
    </row>
    <row r="188" spans="2:65" s="13" customFormat="1" ht="10.199999999999999">
      <c r="B188" s="161"/>
      <c r="D188" s="139" t="s">
        <v>245</v>
      </c>
      <c r="E188" s="162" t="s">
        <v>1</v>
      </c>
      <c r="F188" s="163" t="s">
        <v>248</v>
      </c>
      <c r="H188" s="164">
        <v>213</v>
      </c>
      <c r="I188" s="165"/>
      <c r="L188" s="161"/>
      <c r="M188" s="166"/>
      <c r="T188" s="167"/>
      <c r="AT188" s="162" t="s">
        <v>245</v>
      </c>
      <c r="AU188" s="162" t="s">
        <v>89</v>
      </c>
      <c r="AV188" s="13" t="s">
        <v>133</v>
      </c>
      <c r="AW188" s="13" t="s">
        <v>36</v>
      </c>
      <c r="AX188" s="13" t="s">
        <v>87</v>
      </c>
      <c r="AY188" s="162" t="s">
        <v>134</v>
      </c>
    </row>
    <row r="189" spans="2:65" s="1" customFormat="1" ht="21.75" customHeight="1">
      <c r="B189" s="32"/>
      <c r="C189" s="126" t="s">
        <v>331</v>
      </c>
      <c r="D189" s="126" t="s">
        <v>135</v>
      </c>
      <c r="E189" s="127" t="s">
        <v>332</v>
      </c>
      <c r="F189" s="128" t="s">
        <v>333</v>
      </c>
      <c r="G189" s="129" t="s">
        <v>243</v>
      </c>
      <c r="H189" s="130">
        <v>213</v>
      </c>
      <c r="I189" s="131"/>
      <c r="J189" s="132">
        <f>ROUND(I189*H189,2)</f>
        <v>0</v>
      </c>
      <c r="K189" s="128" t="s">
        <v>139</v>
      </c>
      <c r="L189" s="32"/>
      <c r="M189" s="133" t="s">
        <v>1</v>
      </c>
      <c r="N189" s="134" t="s">
        <v>45</v>
      </c>
      <c r="P189" s="135">
        <f>O189*H189</f>
        <v>0</v>
      </c>
      <c r="Q189" s="135">
        <v>0</v>
      </c>
      <c r="R189" s="135">
        <f>Q189*H189</f>
        <v>0</v>
      </c>
      <c r="S189" s="135">
        <v>0</v>
      </c>
      <c r="T189" s="136">
        <f>S189*H189</f>
        <v>0</v>
      </c>
      <c r="AR189" s="137" t="s">
        <v>133</v>
      </c>
      <c r="AT189" s="137" t="s">
        <v>135</v>
      </c>
      <c r="AU189" s="137" t="s">
        <v>89</v>
      </c>
      <c r="AY189" s="17" t="s">
        <v>134</v>
      </c>
      <c r="BE189" s="138">
        <f>IF(N189="základní",J189,0)</f>
        <v>0</v>
      </c>
      <c r="BF189" s="138">
        <f>IF(N189="snížená",J189,0)</f>
        <v>0</v>
      </c>
      <c r="BG189" s="138">
        <f>IF(N189="zákl. přenesená",J189,0)</f>
        <v>0</v>
      </c>
      <c r="BH189" s="138">
        <f>IF(N189="sníž. přenesená",J189,0)</f>
        <v>0</v>
      </c>
      <c r="BI189" s="138">
        <f>IF(N189="nulová",J189,0)</f>
        <v>0</v>
      </c>
      <c r="BJ189" s="17" t="s">
        <v>87</v>
      </c>
      <c r="BK189" s="138">
        <f>ROUND(I189*H189,2)</f>
        <v>0</v>
      </c>
      <c r="BL189" s="17" t="s">
        <v>133</v>
      </c>
      <c r="BM189" s="137" t="s">
        <v>726</v>
      </c>
    </row>
    <row r="190" spans="2:65" s="12" customFormat="1" ht="10.199999999999999">
      <c r="B190" s="154"/>
      <c r="D190" s="139" t="s">
        <v>245</v>
      </c>
      <c r="E190" s="155" t="s">
        <v>1</v>
      </c>
      <c r="F190" s="156" t="s">
        <v>725</v>
      </c>
      <c r="H190" s="157">
        <v>213</v>
      </c>
      <c r="I190" s="158"/>
      <c r="L190" s="154"/>
      <c r="M190" s="159"/>
      <c r="T190" s="160"/>
      <c r="AT190" s="155" t="s">
        <v>245</v>
      </c>
      <c r="AU190" s="155" t="s">
        <v>89</v>
      </c>
      <c r="AV190" s="12" t="s">
        <v>89</v>
      </c>
      <c r="AW190" s="12" t="s">
        <v>36</v>
      </c>
      <c r="AX190" s="12" t="s">
        <v>80</v>
      </c>
      <c r="AY190" s="155" t="s">
        <v>134</v>
      </c>
    </row>
    <row r="191" spans="2:65" s="13" customFormat="1" ht="10.199999999999999">
      <c r="B191" s="161"/>
      <c r="D191" s="139" t="s">
        <v>245</v>
      </c>
      <c r="E191" s="162" t="s">
        <v>1</v>
      </c>
      <c r="F191" s="163" t="s">
        <v>248</v>
      </c>
      <c r="H191" s="164">
        <v>213</v>
      </c>
      <c r="I191" s="165"/>
      <c r="L191" s="161"/>
      <c r="M191" s="166"/>
      <c r="T191" s="167"/>
      <c r="AT191" s="162" t="s">
        <v>245</v>
      </c>
      <c r="AU191" s="162" t="s">
        <v>89</v>
      </c>
      <c r="AV191" s="13" t="s">
        <v>133</v>
      </c>
      <c r="AW191" s="13" t="s">
        <v>36</v>
      </c>
      <c r="AX191" s="13" t="s">
        <v>87</v>
      </c>
      <c r="AY191" s="162" t="s">
        <v>134</v>
      </c>
    </row>
    <row r="192" spans="2:65" s="1" customFormat="1" ht="16.5" customHeight="1">
      <c r="B192" s="32"/>
      <c r="C192" s="126" t="s">
        <v>7</v>
      </c>
      <c r="D192" s="126" t="s">
        <v>135</v>
      </c>
      <c r="E192" s="127" t="s">
        <v>335</v>
      </c>
      <c r="F192" s="128" t="s">
        <v>336</v>
      </c>
      <c r="G192" s="129" t="s">
        <v>243</v>
      </c>
      <c r="H192" s="130">
        <v>213</v>
      </c>
      <c r="I192" s="131"/>
      <c r="J192" s="132">
        <f>ROUND(I192*H192,2)</f>
        <v>0</v>
      </c>
      <c r="K192" s="128" t="s">
        <v>139</v>
      </c>
      <c r="L192" s="32"/>
      <c r="M192" s="133" t="s">
        <v>1</v>
      </c>
      <c r="N192" s="134" t="s">
        <v>45</v>
      </c>
      <c r="P192" s="135">
        <f>O192*H192</f>
        <v>0</v>
      </c>
      <c r="Q192" s="135">
        <v>0</v>
      </c>
      <c r="R192" s="135">
        <f>Q192*H192</f>
        <v>0</v>
      </c>
      <c r="S192" s="135">
        <v>0</v>
      </c>
      <c r="T192" s="136">
        <f>S192*H192</f>
        <v>0</v>
      </c>
      <c r="AR192" s="137" t="s">
        <v>133</v>
      </c>
      <c r="AT192" s="137" t="s">
        <v>135</v>
      </c>
      <c r="AU192" s="137" t="s">
        <v>89</v>
      </c>
      <c r="AY192" s="17" t="s">
        <v>134</v>
      </c>
      <c r="BE192" s="138">
        <f>IF(N192="základní",J192,0)</f>
        <v>0</v>
      </c>
      <c r="BF192" s="138">
        <f>IF(N192="snížená",J192,0)</f>
        <v>0</v>
      </c>
      <c r="BG192" s="138">
        <f>IF(N192="zákl. přenesená",J192,0)</f>
        <v>0</v>
      </c>
      <c r="BH192" s="138">
        <f>IF(N192="sníž. přenesená",J192,0)</f>
        <v>0</v>
      </c>
      <c r="BI192" s="138">
        <f>IF(N192="nulová",J192,0)</f>
        <v>0</v>
      </c>
      <c r="BJ192" s="17" t="s">
        <v>87</v>
      </c>
      <c r="BK192" s="138">
        <f>ROUND(I192*H192,2)</f>
        <v>0</v>
      </c>
      <c r="BL192" s="17" t="s">
        <v>133</v>
      </c>
      <c r="BM192" s="137" t="s">
        <v>727</v>
      </c>
    </row>
    <row r="193" spans="2:65" s="12" customFormat="1" ht="10.199999999999999">
      <c r="B193" s="154"/>
      <c r="D193" s="139" t="s">
        <v>245</v>
      </c>
      <c r="E193" s="155" t="s">
        <v>1</v>
      </c>
      <c r="F193" s="156" t="s">
        <v>725</v>
      </c>
      <c r="H193" s="157">
        <v>213</v>
      </c>
      <c r="I193" s="158"/>
      <c r="L193" s="154"/>
      <c r="M193" s="159"/>
      <c r="T193" s="160"/>
      <c r="AT193" s="155" t="s">
        <v>245</v>
      </c>
      <c r="AU193" s="155" t="s">
        <v>89</v>
      </c>
      <c r="AV193" s="12" t="s">
        <v>89</v>
      </c>
      <c r="AW193" s="12" t="s">
        <v>36</v>
      </c>
      <c r="AX193" s="12" t="s">
        <v>80</v>
      </c>
      <c r="AY193" s="155" t="s">
        <v>134</v>
      </c>
    </row>
    <row r="194" spans="2:65" s="13" customFormat="1" ht="10.199999999999999">
      <c r="B194" s="161"/>
      <c r="D194" s="139" t="s">
        <v>245</v>
      </c>
      <c r="E194" s="162" t="s">
        <v>1</v>
      </c>
      <c r="F194" s="163" t="s">
        <v>248</v>
      </c>
      <c r="H194" s="164">
        <v>213</v>
      </c>
      <c r="I194" s="165"/>
      <c r="L194" s="161"/>
      <c r="M194" s="166"/>
      <c r="T194" s="167"/>
      <c r="AT194" s="162" t="s">
        <v>245</v>
      </c>
      <c r="AU194" s="162" t="s">
        <v>89</v>
      </c>
      <c r="AV194" s="13" t="s">
        <v>133</v>
      </c>
      <c r="AW194" s="13" t="s">
        <v>36</v>
      </c>
      <c r="AX194" s="13" t="s">
        <v>87</v>
      </c>
      <c r="AY194" s="162" t="s">
        <v>134</v>
      </c>
    </row>
    <row r="195" spans="2:65" s="10" customFormat="1" ht="22.8" customHeight="1">
      <c r="B195" s="116"/>
      <c r="D195" s="117" t="s">
        <v>79</v>
      </c>
      <c r="E195" s="152" t="s">
        <v>157</v>
      </c>
      <c r="F195" s="152" t="s">
        <v>338</v>
      </c>
      <c r="I195" s="119"/>
      <c r="J195" s="153">
        <f>BK195</f>
        <v>0</v>
      </c>
      <c r="L195" s="116"/>
      <c r="M195" s="121"/>
      <c r="P195" s="122">
        <f>SUM(P196:P249)</f>
        <v>0</v>
      </c>
      <c r="R195" s="122">
        <f>SUM(R196:R249)</f>
        <v>44.011419999999994</v>
      </c>
      <c r="T195" s="123">
        <f>SUM(T196:T249)</f>
        <v>0</v>
      </c>
      <c r="AR195" s="117" t="s">
        <v>87</v>
      </c>
      <c r="AT195" s="124" t="s">
        <v>79</v>
      </c>
      <c r="AU195" s="124" t="s">
        <v>87</v>
      </c>
      <c r="AY195" s="117" t="s">
        <v>134</v>
      </c>
      <c r="BK195" s="125">
        <f>SUM(BK196:BK249)</f>
        <v>0</v>
      </c>
    </row>
    <row r="196" spans="2:65" s="1" customFormat="1" ht="21.75" customHeight="1">
      <c r="B196" s="32"/>
      <c r="C196" s="126" t="s">
        <v>339</v>
      </c>
      <c r="D196" s="126" t="s">
        <v>135</v>
      </c>
      <c r="E196" s="127" t="s">
        <v>340</v>
      </c>
      <c r="F196" s="128" t="s">
        <v>341</v>
      </c>
      <c r="G196" s="129" t="s">
        <v>243</v>
      </c>
      <c r="H196" s="130">
        <v>161</v>
      </c>
      <c r="I196" s="131"/>
      <c r="J196" s="132">
        <f>ROUND(I196*H196,2)</f>
        <v>0</v>
      </c>
      <c r="K196" s="128" t="s">
        <v>139</v>
      </c>
      <c r="L196" s="32"/>
      <c r="M196" s="133" t="s">
        <v>1</v>
      </c>
      <c r="N196" s="134" t="s">
        <v>45</v>
      </c>
      <c r="P196" s="135">
        <f>O196*H196</f>
        <v>0</v>
      </c>
      <c r="Q196" s="135">
        <v>0</v>
      </c>
      <c r="R196" s="135">
        <f>Q196*H196</f>
        <v>0</v>
      </c>
      <c r="S196" s="135">
        <v>0</v>
      </c>
      <c r="T196" s="136">
        <f>S196*H196</f>
        <v>0</v>
      </c>
      <c r="AR196" s="137" t="s">
        <v>133</v>
      </c>
      <c r="AT196" s="137" t="s">
        <v>135</v>
      </c>
      <c r="AU196" s="137" t="s">
        <v>89</v>
      </c>
      <c r="AY196" s="17" t="s">
        <v>134</v>
      </c>
      <c r="BE196" s="138">
        <f>IF(N196="základní",J196,0)</f>
        <v>0</v>
      </c>
      <c r="BF196" s="138">
        <f>IF(N196="snížená",J196,0)</f>
        <v>0</v>
      </c>
      <c r="BG196" s="138">
        <f>IF(N196="zákl. přenesená",J196,0)</f>
        <v>0</v>
      </c>
      <c r="BH196" s="138">
        <f>IF(N196="sníž. přenesená",J196,0)</f>
        <v>0</v>
      </c>
      <c r="BI196" s="138">
        <f>IF(N196="nulová",J196,0)</f>
        <v>0</v>
      </c>
      <c r="BJ196" s="17" t="s">
        <v>87</v>
      </c>
      <c r="BK196" s="138">
        <f>ROUND(I196*H196,2)</f>
        <v>0</v>
      </c>
      <c r="BL196" s="17" t="s">
        <v>133</v>
      </c>
      <c r="BM196" s="137" t="s">
        <v>728</v>
      </c>
    </row>
    <row r="197" spans="2:65" s="12" customFormat="1" ht="20.399999999999999">
      <c r="B197" s="154"/>
      <c r="D197" s="139" t="s">
        <v>245</v>
      </c>
      <c r="E197" s="155" t="s">
        <v>1</v>
      </c>
      <c r="F197" s="156" t="s">
        <v>729</v>
      </c>
      <c r="H197" s="157">
        <v>161</v>
      </c>
      <c r="I197" s="158"/>
      <c r="L197" s="154"/>
      <c r="M197" s="159"/>
      <c r="T197" s="160"/>
      <c r="AT197" s="155" t="s">
        <v>245</v>
      </c>
      <c r="AU197" s="155" t="s">
        <v>89</v>
      </c>
      <c r="AV197" s="12" t="s">
        <v>89</v>
      </c>
      <c r="AW197" s="12" t="s">
        <v>36</v>
      </c>
      <c r="AX197" s="12" t="s">
        <v>80</v>
      </c>
      <c r="AY197" s="155" t="s">
        <v>134</v>
      </c>
    </row>
    <row r="198" spans="2:65" s="13" customFormat="1" ht="10.199999999999999">
      <c r="B198" s="161"/>
      <c r="D198" s="139" t="s">
        <v>245</v>
      </c>
      <c r="E198" s="162" t="s">
        <v>1</v>
      </c>
      <c r="F198" s="163" t="s">
        <v>248</v>
      </c>
      <c r="H198" s="164">
        <v>161</v>
      </c>
      <c r="I198" s="165"/>
      <c r="L198" s="161"/>
      <c r="M198" s="166"/>
      <c r="T198" s="167"/>
      <c r="AT198" s="162" t="s">
        <v>245</v>
      </c>
      <c r="AU198" s="162" t="s">
        <v>89</v>
      </c>
      <c r="AV198" s="13" t="s">
        <v>133</v>
      </c>
      <c r="AW198" s="13" t="s">
        <v>36</v>
      </c>
      <c r="AX198" s="13" t="s">
        <v>87</v>
      </c>
      <c r="AY198" s="162" t="s">
        <v>134</v>
      </c>
    </row>
    <row r="199" spans="2:65" s="1" customFormat="1" ht="21.75" customHeight="1">
      <c r="B199" s="32"/>
      <c r="C199" s="126" t="s">
        <v>344</v>
      </c>
      <c r="D199" s="126" t="s">
        <v>135</v>
      </c>
      <c r="E199" s="127" t="s">
        <v>345</v>
      </c>
      <c r="F199" s="128" t="s">
        <v>346</v>
      </c>
      <c r="G199" s="129" t="s">
        <v>243</v>
      </c>
      <c r="H199" s="130">
        <v>82</v>
      </c>
      <c r="I199" s="131"/>
      <c r="J199" s="132">
        <f>ROUND(I199*H199,2)</f>
        <v>0</v>
      </c>
      <c r="K199" s="128" t="s">
        <v>139</v>
      </c>
      <c r="L199" s="32"/>
      <c r="M199" s="133" t="s">
        <v>1</v>
      </c>
      <c r="N199" s="134" t="s">
        <v>45</v>
      </c>
      <c r="P199" s="135">
        <f>O199*H199</f>
        <v>0</v>
      </c>
      <c r="Q199" s="135">
        <v>0</v>
      </c>
      <c r="R199" s="135">
        <f>Q199*H199</f>
        <v>0</v>
      </c>
      <c r="S199" s="135">
        <v>0</v>
      </c>
      <c r="T199" s="136">
        <f>S199*H199</f>
        <v>0</v>
      </c>
      <c r="AR199" s="137" t="s">
        <v>133</v>
      </c>
      <c r="AT199" s="137" t="s">
        <v>135</v>
      </c>
      <c r="AU199" s="137" t="s">
        <v>89</v>
      </c>
      <c r="AY199" s="17" t="s">
        <v>134</v>
      </c>
      <c r="BE199" s="138">
        <f>IF(N199="základní",J199,0)</f>
        <v>0</v>
      </c>
      <c r="BF199" s="138">
        <f>IF(N199="snížená",J199,0)</f>
        <v>0</v>
      </c>
      <c r="BG199" s="138">
        <f>IF(N199="zákl. přenesená",J199,0)</f>
        <v>0</v>
      </c>
      <c r="BH199" s="138">
        <f>IF(N199="sníž. přenesená",J199,0)</f>
        <v>0</v>
      </c>
      <c r="BI199" s="138">
        <f>IF(N199="nulová",J199,0)</f>
        <v>0</v>
      </c>
      <c r="BJ199" s="17" t="s">
        <v>87</v>
      </c>
      <c r="BK199" s="138">
        <f>ROUND(I199*H199,2)</f>
        <v>0</v>
      </c>
      <c r="BL199" s="17" t="s">
        <v>133</v>
      </c>
      <c r="BM199" s="137" t="s">
        <v>730</v>
      </c>
    </row>
    <row r="200" spans="2:65" s="14" customFormat="1" ht="10.199999999999999">
      <c r="B200" s="168"/>
      <c r="D200" s="139" t="s">
        <v>245</v>
      </c>
      <c r="E200" s="169" t="s">
        <v>1</v>
      </c>
      <c r="F200" s="170" t="s">
        <v>348</v>
      </c>
      <c r="H200" s="169" t="s">
        <v>1</v>
      </c>
      <c r="I200" s="171"/>
      <c r="L200" s="168"/>
      <c r="M200" s="172"/>
      <c r="T200" s="173"/>
      <c r="AT200" s="169" t="s">
        <v>245</v>
      </c>
      <c r="AU200" s="169" t="s">
        <v>89</v>
      </c>
      <c r="AV200" s="14" t="s">
        <v>87</v>
      </c>
      <c r="AW200" s="14" t="s">
        <v>36</v>
      </c>
      <c r="AX200" s="14" t="s">
        <v>80</v>
      </c>
      <c r="AY200" s="169" t="s">
        <v>134</v>
      </c>
    </row>
    <row r="201" spans="2:65" s="12" customFormat="1" ht="10.199999999999999">
      <c r="B201" s="154"/>
      <c r="D201" s="139" t="s">
        <v>245</v>
      </c>
      <c r="E201" s="155" t="s">
        <v>1</v>
      </c>
      <c r="F201" s="156" t="s">
        <v>731</v>
      </c>
      <c r="H201" s="157">
        <v>82</v>
      </c>
      <c r="I201" s="158"/>
      <c r="L201" s="154"/>
      <c r="M201" s="159"/>
      <c r="T201" s="160"/>
      <c r="AT201" s="155" t="s">
        <v>245</v>
      </c>
      <c r="AU201" s="155" t="s">
        <v>89</v>
      </c>
      <c r="AV201" s="12" t="s">
        <v>89</v>
      </c>
      <c r="AW201" s="12" t="s">
        <v>36</v>
      </c>
      <c r="AX201" s="12" t="s">
        <v>80</v>
      </c>
      <c r="AY201" s="155" t="s">
        <v>134</v>
      </c>
    </row>
    <row r="202" spans="2:65" s="13" customFormat="1" ht="10.199999999999999">
      <c r="B202" s="161"/>
      <c r="D202" s="139" t="s">
        <v>245</v>
      </c>
      <c r="E202" s="162" t="s">
        <v>1</v>
      </c>
      <c r="F202" s="163" t="s">
        <v>248</v>
      </c>
      <c r="H202" s="164">
        <v>82</v>
      </c>
      <c r="I202" s="165"/>
      <c r="L202" s="161"/>
      <c r="M202" s="166"/>
      <c r="T202" s="167"/>
      <c r="AT202" s="162" t="s">
        <v>245</v>
      </c>
      <c r="AU202" s="162" t="s">
        <v>89</v>
      </c>
      <c r="AV202" s="13" t="s">
        <v>133</v>
      </c>
      <c r="AW202" s="13" t="s">
        <v>36</v>
      </c>
      <c r="AX202" s="13" t="s">
        <v>87</v>
      </c>
      <c r="AY202" s="162" t="s">
        <v>134</v>
      </c>
    </row>
    <row r="203" spans="2:65" s="1" customFormat="1" ht="33" customHeight="1">
      <c r="B203" s="32"/>
      <c r="C203" s="126" t="s">
        <v>350</v>
      </c>
      <c r="D203" s="126" t="s">
        <v>135</v>
      </c>
      <c r="E203" s="127" t="s">
        <v>351</v>
      </c>
      <c r="F203" s="128" t="s">
        <v>352</v>
      </c>
      <c r="G203" s="129" t="s">
        <v>243</v>
      </c>
      <c r="H203" s="130">
        <v>82</v>
      </c>
      <c r="I203" s="131"/>
      <c r="J203" s="132">
        <f>ROUND(I203*H203,2)</f>
        <v>0</v>
      </c>
      <c r="K203" s="128" t="s">
        <v>139</v>
      </c>
      <c r="L203" s="32"/>
      <c r="M203" s="133" t="s">
        <v>1</v>
      </c>
      <c r="N203" s="134" t="s">
        <v>45</v>
      </c>
      <c r="P203" s="135">
        <f>O203*H203</f>
        <v>0</v>
      </c>
      <c r="Q203" s="135">
        <v>0</v>
      </c>
      <c r="R203" s="135">
        <f>Q203*H203</f>
        <v>0</v>
      </c>
      <c r="S203" s="135">
        <v>0</v>
      </c>
      <c r="T203" s="136">
        <f>S203*H203</f>
        <v>0</v>
      </c>
      <c r="AR203" s="137" t="s">
        <v>133</v>
      </c>
      <c r="AT203" s="137" t="s">
        <v>135</v>
      </c>
      <c r="AU203" s="137" t="s">
        <v>89</v>
      </c>
      <c r="AY203" s="17" t="s">
        <v>134</v>
      </c>
      <c r="BE203" s="138">
        <f>IF(N203="základní",J203,0)</f>
        <v>0</v>
      </c>
      <c r="BF203" s="138">
        <f>IF(N203="snížená",J203,0)</f>
        <v>0</v>
      </c>
      <c r="BG203" s="138">
        <f>IF(N203="zákl. přenesená",J203,0)</f>
        <v>0</v>
      </c>
      <c r="BH203" s="138">
        <f>IF(N203="sníž. přenesená",J203,0)</f>
        <v>0</v>
      </c>
      <c r="BI203" s="138">
        <f>IF(N203="nulová",J203,0)</f>
        <v>0</v>
      </c>
      <c r="BJ203" s="17" t="s">
        <v>87</v>
      </c>
      <c r="BK203" s="138">
        <f>ROUND(I203*H203,2)</f>
        <v>0</v>
      </c>
      <c r="BL203" s="17" t="s">
        <v>133</v>
      </c>
      <c r="BM203" s="137" t="s">
        <v>732</v>
      </c>
    </row>
    <row r="204" spans="2:65" s="12" customFormat="1" ht="10.199999999999999">
      <c r="B204" s="154"/>
      <c r="D204" s="139" t="s">
        <v>245</v>
      </c>
      <c r="E204" s="155" t="s">
        <v>1</v>
      </c>
      <c r="F204" s="156" t="s">
        <v>733</v>
      </c>
      <c r="H204" s="157">
        <v>82</v>
      </c>
      <c r="I204" s="158"/>
      <c r="L204" s="154"/>
      <c r="M204" s="159"/>
      <c r="T204" s="160"/>
      <c r="AT204" s="155" t="s">
        <v>245</v>
      </c>
      <c r="AU204" s="155" t="s">
        <v>89</v>
      </c>
      <c r="AV204" s="12" t="s">
        <v>89</v>
      </c>
      <c r="AW204" s="12" t="s">
        <v>36</v>
      </c>
      <c r="AX204" s="12" t="s">
        <v>80</v>
      </c>
      <c r="AY204" s="155" t="s">
        <v>134</v>
      </c>
    </row>
    <row r="205" spans="2:65" s="13" customFormat="1" ht="10.199999999999999">
      <c r="B205" s="161"/>
      <c r="D205" s="139" t="s">
        <v>245</v>
      </c>
      <c r="E205" s="162" t="s">
        <v>1</v>
      </c>
      <c r="F205" s="163" t="s">
        <v>248</v>
      </c>
      <c r="H205" s="164">
        <v>82</v>
      </c>
      <c r="I205" s="165"/>
      <c r="L205" s="161"/>
      <c r="M205" s="166"/>
      <c r="T205" s="167"/>
      <c r="AT205" s="162" t="s">
        <v>245</v>
      </c>
      <c r="AU205" s="162" t="s">
        <v>89</v>
      </c>
      <c r="AV205" s="13" t="s">
        <v>133</v>
      </c>
      <c r="AW205" s="13" t="s">
        <v>36</v>
      </c>
      <c r="AX205" s="13" t="s">
        <v>87</v>
      </c>
      <c r="AY205" s="162" t="s">
        <v>134</v>
      </c>
    </row>
    <row r="206" spans="2:65" s="1" customFormat="1" ht="24.15" customHeight="1">
      <c r="B206" s="32"/>
      <c r="C206" s="126" t="s">
        <v>355</v>
      </c>
      <c r="D206" s="126" t="s">
        <v>135</v>
      </c>
      <c r="E206" s="127" t="s">
        <v>356</v>
      </c>
      <c r="F206" s="128" t="s">
        <v>357</v>
      </c>
      <c r="G206" s="129" t="s">
        <v>243</v>
      </c>
      <c r="H206" s="130">
        <v>82</v>
      </c>
      <c r="I206" s="131"/>
      <c r="J206" s="132">
        <f>ROUND(I206*H206,2)</f>
        <v>0</v>
      </c>
      <c r="K206" s="128" t="s">
        <v>139</v>
      </c>
      <c r="L206" s="32"/>
      <c r="M206" s="133" t="s">
        <v>1</v>
      </c>
      <c r="N206" s="134" t="s">
        <v>45</v>
      </c>
      <c r="P206" s="135">
        <f>O206*H206</f>
        <v>0</v>
      </c>
      <c r="Q206" s="135">
        <v>0</v>
      </c>
      <c r="R206" s="135">
        <f>Q206*H206</f>
        <v>0</v>
      </c>
      <c r="S206" s="135">
        <v>0</v>
      </c>
      <c r="T206" s="136">
        <f>S206*H206</f>
        <v>0</v>
      </c>
      <c r="AR206" s="137" t="s">
        <v>133</v>
      </c>
      <c r="AT206" s="137" t="s">
        <v>135</v>
      </c>
      <c r="AU206" s="137" t="s">
        <v>89</v>
      </c>
      <c r="AY206" s="17" t="s">
        <v>134</v>
      </c>
      <c r="BE206" s="138">
        <f>IF(N206="základní",J206,0)</f>
        <v>0</v>
      </c>
      <c r="BF206" s="138">
        <f>IF(N206="snížená",J206,0)</f>
        <v>0</v>
      </c>
      <c r="BG206" s="138">
        <f>IF(N206="zákl. přenesená",J206,0)</f>
        <v>0</v>
      </c>
      <c r="BH206" s="138">
        <f>IF(N206="sníž. přenesená",J206,0)</f>
        <v>0</v>
      </c>
      <c r="BI206" s="138">
        <f>IF(N206="nulová",J206,0)</f>
        <v>0</v>
      </c>
      <c r="BJ206" s="17" t="s">
        <v>87</v>
      </c>
      <c r="BK206" s="138">
        <f>ROUND(I206*H206,2)</f>
        <v>0</v>
      </c>
      <c r="BL206" s="17" t="s">
        <v>133</v>
      </c>
      <c r="BM206" s="137" t="s">
        <v>734</v>
      </c>
    </row>
    <row r="207" spans="2:65" s="12" customFormat="1" ht="10.199999999999999">
      <c r="B207" s="154"/>
      <c r="D207" s="139" t="s">
        <v>245</v>
      </c>
      <c r="E207" s="155" t="s">
        <v>1</v>
      </c>
      <c r="F207" s="156" t="s">
        <v>735</v>
      </c>
      <c r="H207" s="157">
        <v>82</v>
      </c>
      <c r="I207" s="158"/>
      <c r="L207" s="154"/>
      <c r="M207" s="159"/>
      <c r="T207" s="160"/>
      <c r="AT207" s="155" t="s">
        <v>245</v>
      </c>
      <c r="AU207" s="155" t="s">
        <v>89</v>
      </c>
      <c r="AV207" s="12" t="s">
        <v>89</v>
      </c>
      <c r="AW207" s="12" t="s">
        <v>36</v>
      </c>
      <c r="AX207" s="12" t="s">
        <v>80</v>
      </c>
      <c r="AY207" s="155" t="s">
        <v>134</v>
      </c>
    </row>
    <row r="208" spans="2:65" s="13" customFormat="1" ht="10.199999999999999">
      <c r="B208" s="161"/>
      <c r="D208" s="139" t="s">
        <v>245</v>
      </c>
      <c r="E208" s="162" t="s">
        <v>1</v>
      </c>
      <c r="F208" s="163" t="s">
        <v>248</v>
      </c>
      <c r="H208" s="164">
        <v>82</v>
      </c>
      <c r="I208" s="165"/>
      <c r="L208" s="161"/>
      <c r="M208" s="166"/>
      <c r="T208" s="167"/>
      <c r="AT208" s="162" t="s">
        <v>245</v>
      </c>
      <c r="AU208" s="162" t="s">
        <v>89</v>
      </c>
      <c r="AV208" s="13" t="s">
        <v>133</v>
      </c>
      <c r="AW208" s="13" t="s">
        <v>36</v>
      </c>
      <c r="AX208" s="13" t="s">
        <v>87</v>
      </c>
      <c r="AY208" s="162" t="s">
        <v>134</v>
      </c>
    </row>
    <row r="209" spans="2:65" s="1" customFormat="1" ht="24.15" customHeight="1">
      <c r="B209" s="32"/>
      <c r="C209" s="126" t="s">
        <v>360</v>
      </c>
      <c r="D209" s="126" t="s">
        <v>135</v>
      </c>
      <c r="E209" s="127" t="s">
        <v>361</v>
      </c>
      <c r="F209" s="128" t="s">
        <v>362</v>
      </c>
      <c r="G209" s="129" t="s">
        <v>243</v>
      </c>
      <c r="H209" s="130">
        <v>136</v>
      </c>
      <c r="I209" s="131"/>
      <c r="J209" s="132">
        <f>ROUND(I209*H209,2)</f>
        <v>0</v>
      </c>
      <c r="K209" s="128" t="s">
        <v>139</v>
      </c>
      <c r="L209" s="32"/>
      <c r="M209" s="133" t="s">
        <v>1</v>
      </c>
      <c r="N209" s="134" t="s">
        <v>45</v>
      </c>
      <c r="P209" s="135">
        <f>O209*H209</f>
        <v>0</v>
      </c>
      <c r="Q209" s="135">
        <v>0</v>
      </c>
      <c r="R209" s="135">
        <f>Q209*H209</f>
        <v>0</v>
      </c>
      <c r="S209" s="135">
        <v>0</v>
      </c>
      <c r="T209" s="136">
        <f>S209*H209</f>
        <v>0</v>
      </c>
      <c r="AR209" s="137" t="s">
        <v>133</v>
      </c>
      <c r="AT209" s="137" t="s">
        <v>135</v>
      </c>
      <c r="AU209" s="137" t="s">
        <v>89</v>
      </c>
      <c r="AY209" s="17" t="s">
        <v>134</v>
      </c>
      <c r="BE209" s="138">
        <f>IF(N209="základní",J209,0)</f>
        <v>0</v>
      </c>
      <c r="BF209" s="138">
        <f>IF(N209="snížená",J209,0)</f>
        <v>0</v>
      </c>
      <c r="BG209" s="138">
        <f>IF(N209="zákl. přenesená",J209,0)</f>
        <v>0</v>
      </c>
      <c r="BH209" s="138">
        <f>IF(N209="sníž. přenesená",J209,0)</f>
        <v>0</v>
      </c>
      <c r="BI209" s="138">
        <f>IF(N209="nulová",J209,0)</f>
        <v>0</v>
      </c>
      <c r="BJ209" s="17" t="s">
        <v>87</v>
      </c>
      <c r="BK209" s="138">
        <f>ROUND(I209*H209,2)</f>
        <v>0</v>
      </c>
      <c r="BL209" s="17" t="s">
        <v>133</v>
      </c>
      <c r="BM209" s="137" t="s">
        <v>736</v>
      </c>
    </row>
    <row r="210" spans="2:65" s="12" customFormat="1" ht="20.399999999999999">
      <c r="B210" s="154"/>
      <c r="D210" s="139" t="s">
        <v>245</v>
      </c>
      <c r="E210" s="155" t="s">
        <v>1</v>
      </c>
      <c r="F210" s="156" t="s">
        <v>737</v>
      </c>
      <c r="H210" s="157">
        <v>136</v>
      </c>
      <c r="I210" s="158"/>
      <c r="L210" s="154"/>
      <c r="M210" s="159"/>
      <c r="T210" s="160"/>
      <c r="AT210" s="155" t="s">
        <v>245</v>
      </c>
      <c r="AU210" s="155" t="s">
        <v>89</v>
      </c>
      <c r="AV210" s="12" t="s">
        <v>89</v>
      </c>
      <c r="AW210" s="12" t="s">
        <v>36</v>
      </c>
      <c r="AX210" s="12" t="s">
        <v>80</v>
      </c>
      <c r="AY210" s="155" t="s">
        <v>134</v>
      </c>
    </row>
    <row r="211" spans="2:65" s="13" customFormat="1" ht="10.199999999999999">
      <c r="B211" s="161"/>
      <c r="D211" s="139" t="s">
        <v>245</v>
      </c>
      <c r="E211" s="162" t="s">
        <v>1</v>
      </c>
      <c r="F211" s="163" t="s">
        <v>248</v>
      </c>
      <c r="H211" s="164">
        <v>136</v>
      </c>
      <c r="I211" s="165"/>
      <c r="L211" s="161"/>
      <c r="M211" s="166"/>
      <c r="T211" s="167"/>
      <c r="AT211" s="162" t="s">
        <v>245</v>
      </c>
      <c r="AU211" s="162" t="s">
        <v>89</v>
      </c>
      <c r="AV211" s="13" t="s">
        <v>133</v>
      </c>
      <c r="AW211" s="13" t="s">
        <v>36</v>
      </c>
      <c r="AX211" s="13" t="s">
        <v>87</v>
      </c>
      <c r="AY211" s="162" t="s">
        <v>134</v>
      </c>
    </row>
    <row r="212" spans="2:65" s="1" customFormat="1" ht="24.15" customHeight="1">
      <c r="B212" s="32"/>
      <c r="C212" s="126" t="s">
        <v>365</v>
      </c>
      <c r="D212" s="126" t="s">
        <v>135</v>
      </c>
      <c r="E212" s="127" t="s">
        <v>366</v>
      </c>
      <c r="F212" s="128" t="s">
        <v>362</v>
      </c>
      <c r="G212" s="129" t="s">
        <v>243</v>
      </c>
      <c r="H212" s="130">
        <v>136</v>
      </c>
      <c r="I212" s="131"/>
      <c r="J212" s="132">
        <f>ROUND(I212*H212,2)</f>
        <v>0</v>
      </c>
      <c r="K212" s="128" t="s">
        <v>184</v>
      </c>
      <c r="L212" s="32"/>
      <c r="M212" s="133" t="s">
        <v>1</v>
      </c>
      <c r="N212" s="134" t="s">
        <v>45</v>
      </c>
      <c r="P212" s="135">
        <f>O212*H212</f>
        <v>0</v>
      </c>
      <c r="Q212" s="135">
        <v>0</v>
      </c>
      <c r="R212" s="135">
        <f>Q212*H212</f>
        <v>0</v>
      </c>
      <c r="S212" s="135">
        <v>0</v>
      </c>
      <c r="T212" s="136">
        <f>S212*H212</f>
        <v>0</v>
      </c>
      <c r="AR212" s="137" t="s">
        <v>133</v>
      </c>
      <c r="AT212" s="137" t="s">
        <v>135</v>
      </c>
      <c r="AU212" s="137" t="s">
        <v>89</v>
      </c>
      <c r="AY212" s="17" t="s">
        <v>134</v>
      </c>
      <c r="BE212" s="138">
        <f>IF(N212="základní",J212,0)</f>
        <v>0</v>
      </c>
      <c r="BF212" s="138">
        <f>IF(N212="snížená",J212,0)</f>
        <v>0</v>
      </c>
      <c r="BG212" s="138">
        <f>IF(N212="zákl. přenesená",J212,0)</f>
        <v>0</v>
      </c>
      <c r="BH212" s="138">
        <f>IF(N212="sníž. přenesená",J212,0)</f>
        <v>0</v>
      </c>
      <c r="BI212" s="138">
        <f>IF(N212="nulová",J212,0)</f>
        <v>0</v>
      </c>
      <c r="BJ212" s="17" t="s">
        <v>87</v>
      </c>
      <c r="BK212" s="138">
        <f>ROUND(I212*H212,2)</f>
        <v>0</v>
      </c>
      <c r="BL212" s="17" t="s">
        <v>133</v>
      </c>
      <c r="BM212" s="137" t="s">
        <v>738</v>
      </c>
    </row>
    <row r="213" spans="2:65" s="12" customFormat="1" ht="20.399999999999999">
      <c r="B213" s="154"/>
      <c r="D213" s="139" t="s">
        <v>245</v>
      </c>
      <c r="E213" s="155" t="s">
        <v>1</v>
      </c>
      <c r="F213" s="156" t="s">
        <v>739</v>
      </c>
      <c r="H213" s="157">
        <v>136</v>
      </c>
      <c r="I213" s="158"/>
      <c r="L213" s="154"/>
      <c r="M213" s="159"/>
      <c r="T213" s="160"/>
      <c r="AT213" s="155" t="s">
        <v>245</v>
      </c>
      <c r="AU213" s="155" t="s">
        <v>89</v>
      </c>
      <c r="AV213" s="12" t="s">
        <v>89</v>
      </c>
      <c r="AW213" s="12" t="s">
        <v>36</v>
      </c>
      <c r="AX213" s="12" t="s">
        <v>80</v>
      </c>
      <c r="AY213" s="155" t="s">
        <v>134</v>
      </c>
    </row>
    <row r="214" spans="2:65" s="13" customFormat="1" ht="10.199999999999999">
      <c r="B214" s="161"/>
      <c r="D214" s="139" t="s">
        <v>245</v>
      </c>
      <c r="E214" s="162" t="s">
        <v>1</v>
      </c>
      <c r="F214" s="163" t="s">
        <v>248</v>
      </c>
      <c r="H214" s="164">
        <v>136</v>
      </c>
      <c r="I214" s="165"/>
      <c r="L214" s="161"/>
      <c r="M214" s="166"/>
      <c r="T214" s="167"/>
      <c r="AT214" s="162" t="s">
        <v>245</v>
      </c>
      <c r="AU214" s="162" t="s">
        <v>89</v>
      </c>
      <c r="AV214" s="13" t="s">
        <v>133</v>
      </c>
      <c r="AW214" s="13" t="s">
        <v>36</v>
      </c>
      <c r="AX214" s="13" t="s">
        <v>87</v>
      </c>
      <c r="AY214" s="162" t="s">
        <v>134</v>
      </c>
    </row>
    <row r="215" spans="2:65" s="1" customFormat="1" ht="24.15" customHeight="1">
      <c r="B215" s="32"/>
      <c r="C215" s="126" t="s">
        <v>369</v>
      </c>
      <c r="D215" s="126" t="s">
        <v>135</v>
      </c>
      <c r="E215" s="127" t="s">
        <v>370</v>
      </c>
      <c r="F215" s="128" t="s">
        <v>371</v>
      </c>
      <c r="G215" s="129" t="s">
        <v>243</v>
      </c>
      <c r="H215" s="130">
        <v>136</v>
      </c>
      <c r="I215" s="131"/>
      <c r="J215" s="132">
        <f>ROUND(I215*H215,2)</f>
        <v>0</v>
      </c>
      <c r="K215" s="128" t="s">
        <v>139</v>
      </c>
      <c r="L215" s="32"/>
      <c r="M215" s="133" t="s">
        <v>1</v>
      </c>
      <c r="N215" s="134" t="s">
        <v>45</v>
      </c>
      <c r="P215" s="135">
        <f>O215*H215</f>
        <v>0</v>
      </c>
      <c r="Q215" s="135">
        <v>0</v>
      </c>
      <c r="R215" s="135">
        <f>Q215*H215</f>
        <v>0</v>
      </c>
      <c r="S215" s="135">
        <v>0</v>
      </c>
      <c r="T215" s="136">
        <f>S215*H215</f>
        <v>0</v>
      </c>
      <c r="AR215" s="137" t="s">
        <v>133</v>
      </c>
      <c r="AT215" s="137" t="s">
        <v>135</v>
      </c>
      <c r="AU215" s="137" t="s">
        <v>89</v>
      </c>
      <c r="AY215" s="17" t="s">
        <v>134</v>
      </c>
      <c r="BE215" s="138">
        <f>IF(N215="základní",J215,0)</f>
        <v>0</v>
      </c>
      <c r="BF215" s="138">
        <f>IF(N215="snížená",J215,0)</f>
        <v>0</v>
      </c>
      <c r="BG215" s="138">
        <f>IF(N215="zákl. přenesená",J215,0)</f>
        <v>0</v>
      </c>
      <c r="BH215" s="138">
        <f>IF(N215="sníž. přenesená",J215,0)</f>
        <v>0</v>
      </c>
      <c r="BI215" s="138">
        <f>IF(N215="nulová",J215,0)</f>
        <v>0</v>
      </c>
      <c r="BJ215" s="17" t="s">
        <v>87</v>
      </c>
      <c r="BK215" s="138">
        <f>ROUND(I215*H215,2)</f>
        <v>0</v>
      </c>
      <c r="BL215" s="17" t="s">
        <v>133</v>
      </c>
      <c r="BM215" s="137" t="s">
        <v>740</v>
      </c>
    </row>
    <row r="216" spans="2:65" s="12" customFormat="1" ht="20.399999999999999">
      <c r="B216" s="154"/>
      <c r="D216" s="139" t="s">
        <v>245</v>
      </c>
      <c r="E216" s="155" t="s">
        <v>1</v>
      </c>
      <c r="F216" s="156" t="s">
        <v>741</v>
      </c>
      <c r="H216" s="157">
        <v>136</v>
      </c>
      <c r="I216" s="158"/>
      <c r="L216" s="154"/>
      <c r="M216" s="159"/>
      <c r="T216" s="160"/>
      <c r="AT216" s="155" t="s">
        <v>245</v>
      </c>
      <c r="AU216" s="155" t="s">
        <v>89</v>
      </c>
      <c r="AV216" s="12" t="s">
        <v>89</v>
      </c>
      <c r="AW216" s="12" t="s">
        <v>36</v>
      </c>
      <c r="AX216" s="12" t="s">
        <v>80</v>
      </c>
      <c r="AY216" s="155" t="s">
        <v>134</v>
      </c>
    </row>
    <row r="217" spans="2:65" s="13" customFormat="1" ht="10.199999999999999">
      <c r="B217" s="161"/>
      <c r="D217" s="139" t="s">
        <v>245</v>
      </c>
      <c r="E217" s="162" t="s">
        <v>1</v>
      </c>
      <c r="F217" s="163" t="s">
        <v>248</v>
      </c>
      <c r="H217" s="164">
        <v>136</v>
      </c>
      <c r="I217" s="165"/>
      <c r="L217" s="161"/>
      <c r="M217" s="166"/>
      <c r="T217" s="167"/>
      <c r="AT217" s="162" t="s">
        <v>245</v>
      </c>
      <c r="AU217" s="162" t="s">
        <v>89</v>
      </c>
      <c r="AV217" s="13" t="s">
        <v>133</v>
      </c>
      <c r="AW217" s="13" t="s">
        <v>36</v>
      </c>
      <c r="AX217" s="13" t="s">
        <v>87</v>
      </c>
      <c r="AY217" s="162" t="s">
        <v>134</v>
      </c>
    </row>
    <row r="218" spans="2:65" s="1" customFormat="1" ht="24.15" customHeight="1">
      <c r="B218" s="32"/>
      <c r="C218" s="126" t="s">
        <v>374</v>
      </c>
      <c r="D218" s="126" t="s">
        <v>135</v>
      </c>
      <c r="E218" s="127" t="s">
        <v>375</v>
      </c>
      <c r="F218" s="128" t="s">
        <v>376</v>
      </c>
      <c r="G218" s="129" t="s">
        <v>243</v>
      </c>
      <c r="H218" s="130">
        <v>136</v>
      </c>
      <c r="I218" s="131"/>
      <c r="J218" s="132">
        <f>ROUND(I218*H218,2)</f>
        <v>0</v>
      </c>
      <c r="K218" s="128" t="s">
        <v>139</v>
      </c>
      <c r="L218" s="32"/>
      <c r="M218" s="133" t="s">
        <v>1</v>
      </c>
      <c r="N218" s="134" t="s">
        <v>45</v>
      </c>
      <c r="P218" s="135">
        <f>O218*H218</f>
        <v>0</v>
      </c>
      <c r="Q218" s="135">
        <v>0</v>
      </c>
      <c r="R218" s="135">
        <f>Q218*H218</f>
        <v>0</v>
      </c>
      <c r="S218" s="135">
        <v>0</v>
      </c>
      <c r="T218" s="136">
        <f>S218*H218</f>
        <v>0</v>
      </c>
      <c r="AR218" s="137" t="s">
        <v>133</v>
      </c>
      <c r="AT218" s="137" t="s">
        <v>135</v>
      </c>
      <c r="AU218" s="137" t="s">
        <v>89</v>
      </c>
      <c r="AY218" s="17" t="s">
        <v>134</v>
      </c>
      <c r="BE218" s="138">
        <f>IF(N218="základní",J218,0)</f>
        <v>0</v>
      </c>
      <c r="BF218" s="138">
        <f>IF(N218="snížená",J218,0)</f>
        <v>0</v>
      </c>
      <c r="BG218" s="138">
        <f>IF(N218="zákl. přenesená",J218,0)</f>
        <v>0</v>
      </c>
      <c r="BH218" s="138">
        <f>IF(N218="sníž. přenesená",J218,0)</f>
        <v>0</v>
      </c>
      <c r="BI218" s="138">
        <f>IF(N218="nulová",J218,0)</f>
        <v>0</v>
      </c>
      <c r="BJ218" s="17" t="s">
        <v>87</v>
      </c>
      <c r="BK218" s="138">
        <f>ROUND(I218*H218,2)</f>
        <v>0</v>
      </c>
      <c r="BL218" s="17" t="s">
        <v>133</v>
      </c>
      <c r="BM218" s="137" t="s">
        <v>742</v>
      </c>
    </row>
    <row r="219" spans="2:65" s="12" customFormat="1" ht="10.199999999999999">
      <c r="B219" s="154"/>
      <c r="D219" s="139" t="s">
        <v>245</v>
      </c>
      <c r="E219" s="155" t="s">
        <v>1</v>
      </c>
      <c r="F219" s="156" t="s">
        <v>743</v>
      </c>
      <c r="H219" s="157">
        <v>136</v>
      </c>
      <c r="I219" s="158"/>
      <c r="L219" s="154"/>
      <c r="M219" s="159"/>
      <c r="T219" s="160"/>
      <c r="AT219" s="155" t="s">
        <v>245</v>
      </c>
      <c r="AU219" s="155" t="s">
        <v>89</v>
      </c>
      <c r="AV219" s="12" t="s">
        <v>89</v>
      </c>
      <c r="AW219" s="12" t="s">
        <v>36</v>
      </c>
      <c r="AX219" s="12" t="s">
        <v>80</v>
      </c>
      <c r="AY219" s="155" t="s">
        <v>134</v>
      </c>
    </row>
    <row r="220" spans="2:65" s="13" customFormat="1" ht="10.199999999999999">
      <c r="B220" s="161"/>
      <c r="D220" s="139" t="s">
        <v>245</v>
      </c>
      <c r="E220" s="162" t="s">
        <v>1</v>
      </c>
      <c r="F220" s="163" t="s">
        <v>248</v>
      </c>
      <c r="H220" s="164">
        <v>136</v>
      </c>
      <c r="I220" s="165"/>
      <c r="L220" s="161"/>
      <c r="M220" s="166"/>
      <c r="T220" s="167"/>
      <c r="AT220" s="162" t="s">
        <v>245</v>
      </c>
      <c r="AU220" s="162" t="s">
        <v>89</v>
      </c>
      <c r="AV220" s="13" t="s">
        <v>133</v>
      </c>
      <c r="AW220" s="13" t="s">
        <v>36</v>
      </c>
      <c r="AX220" s="13" t="s">
        <v>87</v>
      </c>
      <c r="AY220" s="162" t="s">
        <v>134</v>
      </c>
    </row>
    <row r="221" spans="2:65" s="1" customFormat="1" ht="24.15" customHeight="1">
      <c r="B221" s="32"/>
      <c r="C221" s="126" t="s">
        <v>379</v>
      </c>
      <c r="D221" s="126" t="s">
        <v>135</v>
      </c>
      <c r="E221" s="127" t="s">
        <v>744</v>
      </c>
      <c r="F221" s="128" t="s">
        <v>745</v>
      </c>
      <c r="G221" s="129" t="s">
        <v>243</v>
      </c>
      <c r="H221" s="130">
        <v>10</v>
      </c>
      <c r="I221" s="131"/>
      <c r="J221" s="132">
        <f>ROUND(I221*H221,2)</f>
        <v>0</v>
      </c>
      <c r="K221" s="128" t="s">
        <v>139</v>
      </c>
      <c r="L221" s="32"/>
      <c r="M221" s="133" t="s">
        <v>1</v>
      </c>
      <c r="N221" s="134" t="s">
        <v>45</v>
      </c>
      <c r="P221" s="135">
        <f>O221*H221</f>
        <v>0</v>
      </c>
      <c r="Q221" s="135">
        <v>8.9219999999999994E-2</v>
      </c>
      <c r="R221" s="135">
        <f>Q221*H221</f>
        <v>0.89219999999999988</v>
      </c>
      <c r="S221" s="135">
        <v>0</v>
      </c>
      <c r="T221" s="136">
        <f>S221*H221</f>
        <v>0</v>
      </c>
      <c r="AR221" s="137" t="s">
        <v>133</v>
      </c>
      <c r="AT221" s="137" t="s">
        <v>135</v>
      </c>
      <c r="AU221" s="137" t="s">
        <v>89</v>
      </c>
      <c r="AY221" s="17" t="s">
        <v>134</v>
      </c>
      <c r="BE221" s="138">
        <f>IF(N221="základní",J221,0)</f>
        <v>0</v>
      </c>
      <c r="BF221" s="138">
        <f>IF(N221="snížená",J221,0)</f>
        <v>0</v>
      </c>
      <c r="BG221" s="138">
        <f>IF(N221="zákl. přenesená",J221,0)</f>
        <v>0</v>
      </c>
      <c r="BH221" s="138">
        <f>IF(N221="sníž. přenesená",J221,0)</f>
        <v>0</v>
      </c>
      <c r="BI221" s="138">
        <f>IF(N221="nulová",J221,0)</f>
        <v>0</v>
      </c>
      <c r="BJ221" s="17" t="s">
        <v>87</v>
      </c>
      <c r="BK221" s="138">
        <f>ROUND(I221*H221,2)</f>
        <v>0</v>
      </c>
      <c r="BL221" s="17" t="s">
        <v>133</v>
      </c>
      <c r="BM221" s="137" t="s">
        <v>746</v>
      </c>
    </row>
    <row r="222" spans="2:65" s="14" customFormat="1" ht="10.199999999999999">
      <c r="B222" s="168"/>
      <c r="D222" s="139" t="s">
        <v>245</v>
      </c>
      <c r="E222" s="169" t="s">
        <v>1</v>
      </c>
      <c r="F222" s="170" t="s">
        <v>383</v>
      </c>
      <c r="H222" s="169" t="s">
        <v>1</v>
      </c>
      <c r="I222" s="171"/>
      <c r="L222" s="168"/>
      <c r="M222" s="172"/>
      <c r="T222" s="173"/>
      <c r="AT222" s="169" t="s">
        <v>245</v>
      </c>
      <c r="AU222" s="169" t="s">
        <v>89</v>
      </c>
      <c r="AV222" s="14" t="s">
        <v>87</v>
      </c>
      <c r="AW222" s="14" t="s">
        <v>36</v>
      </c>
      <c r="AX222" s="14" t="s">
        <v>80</v>
      </c>
      <c r="AY222" s="169" t="s">
        <v>134</v>
      </c>
    </row>
    <row r="223" spans="2:65" s="12" customFormat="1" ht="20.399999999999999">
      <c r="B223" s="154"/>
      <c r="D223" s="139" t="s">
        <v>245</v>
      </c>
      <c r="E223" s="155" t="s">
        <v>1</v>
      </c>
      <c r="F223" s="156" t="s">
        <v>747</v>
      </c>
      <c r="H223" s="157">
        <v>10</v>
      </c>
      <c r="I223" s="158"/>
      <c r="L223" s="154"/>
      <c r="M223" s="159"/>
      <c r="T223" s="160"/>
      <c r="AT223" s="155" t="s">
        <v>245</v>
      </c>
      <c r="AU223" s="155" t="s">
        <v>89</v>
      </c>
      <c r="AV223" s="12" t="s">
        <v>89</v>
      </c>
      <c r="AW223" s="12" t="s">
        <v>36</v>
      </c>
      <c r="AX223" s="12" t="s">
        <v>80</v>
      </c>
      <c r="AY223" s="155" t="s">
        <v>134</v>
      </c>
    </row>
    <row r="224" spans="2:65" s="13" customFormat="1" ht="10.199999999999999">
      <c r="B224" s="161"/>
      <c r="D224" s="139" t="s">
        <v>245</v>
      </c>
      <c r="E224" s="162" t="s">
        <v>1</v>
      </c>
      <c r="F224" s="163" t="s">
        <v>248</v>
      </c>
      <c r="H224" s="164">
        <v>10</v>
      </c>
      <c r="I224" s="165"/>
      <c r="L224" s="161"/>
      <c r="M224" s="166"/>
      <c r="T224" s="167"/>
      <c r="AT224" s="162" t="s">
        <v>245</v>
      </c>
      <c r="AU224" s="162" t="s">
        <v>89</v>
      </c>
      <c r="AV224" s="13" t="s">
        <v>133</v>
      </c>
      <c r="AW224" s="13" t="s">
        <v>36</v>
      </c>
      <c r="AX224" s="13" t="s">
        <v>87</v>
      </c>
      <c r="AY224" s="162" t="s">
        <v>134</v>
      </c>
    </row>
    <row r="225" spans="2:65" s="1" customFormat="1" ht="24.15" customHeight="1">
      <c r="B225" s="32"/>
      <c r="C225" s="126" t="s">
        <v>385</v>
      </c>
      <c r="D225" s="126" t="s">
        <v>135</v>
      </c>
      <c r="E225" s="127" t="s">
        <v>386</v>
      </c>
      <c r="F225" s="128" t="s">
        <v>387</v>
      </c>
      <c r="G225" s="129" t="s">
        <v>243</v>
      </c>
      <c r="H225" s="130">
        <v>158.6</v>
      </c>
      <c r="I225" s="131"/>
      <c r="J225" s="132">
        <f>ROUND(I225*H225,2)</f>
        <v>0</v>
      </c>
      <c r="K225" s="128" t="s">
        <v>139</v>
      </c>
      <c r="L225" s="32"/>
      <c r="M225" s="133" t="s">
        <v>1</v>
      </c>
      <c r="N225" s="134" t="s">
        <v>45</v>
      </c>
      <c r="P225" s="135">
        <f>O225*H225</f>
        <v>0</v>
      </c>
      <c r="Q225" s="135">
        <v>9.0620000000000006E-2</v>
      </c>
      <c r="R225" s="135">
        <f>Q225*H225</f>
        <v>14.372332</v>
      </c>
      <c r="S225" s="135">
        <v>0</v>
      </c>
      <c r="T225" s="136">
        <f>S225*H225</f>
        <v>0</v>
      </c>
      <c r="AR225" s="137" t="s">
        <v>133</v>
      </c>
      <c r="AT225" s="137" t="s">
        <v>135</v>
      </c>
      <c r="AU225" s="137" t="s">
        <v>89</v>
      </c>
      <c r="AY225" s="17" t="s">
        <v>134</v>
      </c>
      <c r="BE225" s="138">
        <f>IF(N225="základní",J225,0)</f>
        <v>0</v>
      </c>
      <c r="BF225" s="138">
        <f>IF(N225="snížená",J225,0)</f>
        <v>0</v>
      </c>
      <c r="BG225" s="138">
        <f>IF(N225="zákl. přenesená",J225,0)</f>
        <v>0</v>
      </c>
      <c r="BH225" s="138">
        <f>IF(N225="sníž. přenesená",J225,0)</f>
        <v>0</v>
      </c>
      <c r="BI225" s="138">
        <f>IF(N225="nulová",J225,0)</f>
        <v>0</v>
      </c>
      <c r="BJ225" s="17" t="s">
        <v>87</v>
      </c>
      <c r="BK225" s="138">
        <f>ROUND(I225*H225,2)</f>
        <v>0</v>
      </c>
      <c r="BL225" s="17" t="s">
        <v>133</v>
      </c>
      <c r="BM225" s="137" t="s">
        <v>748</v>
      </c>
    </row>
    <row r="226" spans="2:65" s="12" customFormat="1" ht="20.399999999999999">
      <c r="B226" s="154"/>
      <c r="D226" s="139" t="s">
        <v>245</v>
      </c>
      <c r="E226" s="155" t="s">
        <v>1</v>
      </c>
      <c r="F226" s="156" t="s">
        <v>749</v>
      </c>
      <c r="H226" s="157">
        <v>137</v>
      </c>
      <c r="I226" s="158"/>
      <c r="L226" s="154"/>
      <c r="M226" s="159"/>
      <c r="T226" s="160"/>
      <c r="AT226" s="155" t="s">
        <v>245</v>
      </c>
      <c r="AU226" s="155" t="s">
        <v>89</v>
      </c>
      <c r="AV226" s="12" t="s">
        <v>89</v>
      </c>
      <c r="AW226" s="12" t="s">
        <v>36</v>
      </c>
      <c r="AX226" s="12" t="s">
        <v>80</v>
      </c>
      <c r="AY226" s="155" t="s">
        <v>134</v>
      </c>
    </row>
    <row r="227" spans="2:65" s="12" customFormat="1" ht="20.399999999999999">
      <c r="B227" s="154"/>
      <c r="D227" s="139" t="s">
        <v>245</v>
      </c>
      <c r="E227" s="155" t="s">
        <v>1</v>
      </c>
      <c r="F227" s="156" t="s">
        <v>750</v>
      </c>
      <c r="H227" s="157">
        <v>5</v>
      </c>
      <c r="I227" s="158"/>
      <c r="L227" s="154"/>
      <c r="M227" s="159"/>
      <c r="T227" s="160"/>
      <c r="AT227" s="155" t="s">
        <v>245</v>
      </c>
      <c r="AU227" s="155" t="s">
        <v>89</v>
      </c>
      <c r="AV227" s="12" t="s">
        <v>89</v>
      </c>
      <c r="AW227" s="12" t="s">
        <v>36</v>
      </c>
      <c r="AX227" s="12" t="s">
        <v>80</v>
      </c>
      <c r="AY227" s="155" t="s">
        <v>134</v>
      </c>
    </row>
    <row r="228" spans="2:65" s="12" customFormat="1" ht="10.199999999999999">
      <c r="B228" s="154"/>
      <c r="D228" s="139" t="s">
        <v>245</v>
      </c>
      <c r="E228" s="155" t="s">
        <v>1</v>
      </c>
      <c r="F228" s="156" t="s">
        <v>391</v>
      </c>
      <c r="H228" s="157">
        <v>3.6</v>
      </c>
      <c r="I228" s="158"/>
      <c r="L228" s="154"/>
      <c r="M228" s="159"/>
      <c r="T228" s="160"/>
      <c r="AT228" s="155" t="s">
        <v>245</v>
      </c>
      <c r="AU228" s="155" t="s">
        <v>89</v>
      </c>
      <c r="AV228" s="12" t="s">
        <v>89</v>
      </c>
      <c r="AW228" s="12" t="s">
        <v>36</v>
      </c>
      <c r="AX228" s="12" t="s">
        <v>80</v>
      </c>
      <c r="AY228" s="155" t="s">
        <v>134</v>
      </c>
    </row>
    <row r="229" spans="2:65" s="12" customFormat="1" ht="20.399999999999999">
      <c r="B229" s="154"/>
      <c r="D229" s="139" t="s">
        <v>245</v>
      </c>
      <c r="E229" s="155" t="s">
        <v>1</v>
      </c>
      <c r="F229" s="156" t="s">
        <v>751</v>
      </c>
      <c r="H229" s="157">
        <v>4</v>
      </c>
      <c r="I229" s="158"/>
      <c r="L229" s="154"/>
      <c r="M229" s="159"/>
      <c r="T229" s="160"/>
      <c r="AT229" s="155" t="s">
        <v>245</v>
      </c>
      <c r="AU229" s="155" t="s">
        <v>89</v>
      </c>
      <c r="AV229" s="12" t="s">
        <v>89</v>
      </c>
      <c r="AW229" s="12" t="s">
        <v>36</v>
      </c>
      <c r="AX229" s="12" t="s">
        <v>80</v>
      </c>
      <c r="AY229" s="155" t="s">
        <v>134</v>
      </c>
    </row>
    <row r="230" spans="2:65" s="12" customFormat="1" ht="20.399999999999999">
      <c r="B230" s="154"/>
      <c r="D230" s="139" t="s">
        <v>245</v>
      </c>
      <c r="E230" s="155" t="s">
        <v>1</v>
      </c>
      <c r="F230" s="156" t="s">
        <v>752</v>
      </c>
      <c r="H230" s="157">
        <v>9</v>
      </c>
      <c r="I230" s="158"/>
      <c r="L230" s="154"/>
      <c r="M230" s="159"/>
      <c r="T230" s="160"/>
      <c r="AT230" s="155" t="s">
        <v>245</v>
      </c>
      <c r="AU230" s="155" t="s">
        <v>89</v>
      </c>
      <c r="AV230" s="12" t="s">
        <v>89</v>
      </c>
      <c r="AW230" s="12" t="s">
        <v>36</v>
      </c>
      <c r="AX230" s="12" t="s">
        <v>80</v>
      </c>
      <c r="AY230" s="155" t="s">
        <v>134</v>
      </c>
    </row>
    <row r="231" spans="2:65" s="13" customFormat="1" ht="10.199999999999999">
      <c r="B231" s="161"/>
      <c r="D231" s="139" t="s">
        <v>245</v>
      </c>
      <c r="E231" s="162" t="s">
        <v>1</v>
      </c>
      <c r="F231" s="163" t="s">
        <v>248</v>
      </c>
      <c r="H231" s="164">
        <v>158.6</v>
      </c>
      <c r="I231" s="165"/>
      <c r="L231" s="161"/>
      <c r="M231" s="166"/>
      <c r="T231" s="167"/>
      <c r="AT231" s="162" t="s">
        <v>245</v>
      </c>
      <c r="AU231" s="162" t="s">
        <v>89</v>
      </c>
      <c r="AV231" s="13" t="s">
        <v>133</v>
      </c>
      <c r="AW231" s="13" t="s">
        <v>36</v>
      </c>
      <c r="AX231" s="13" t="s">
        <v>87</v>
      </c>
      <c r="AY231" s="162" t="s">
        <v>134</v>
      </c>
    </row>
    <row r="232" spans="2:65" s="1" customFormat="1" ht="24.15" customHeight="1">
      <c r="B232" s="32"/>
      <c r="C232" s="174" t="s">
        <v>394</v>
      </c>
      <c r="D232" s="174" t="s">
        <v>315</v>
      </c>
      <c r="E232" s="175" t="s">
        <v>395</v>
      </c>
      <c r="F232" s="176" t="s">
        <v>396</v>
      </c>
      <c r="G232" s="177" t="s">
        <v>243</v>
      </c>
      <c r="H232" s="178">
        <v>141.11000000000001</v>
      </c>
      <c r="I232" s="179"/>
      <c r="J232" s="180">
        <f>ROUND(I232*H232,2)</f>
        <v>0</v>
      </c>
      <c r="K232" s="176" t="s">
        <v>139</v>
      </c>
      <c r="L232" s="181"/>
      <c r="M232" s="182" t="s">
        <v>1</v>
      </c>
      <c r="N232" s="183" t="s">
        <v>45</v>
      </c>
      <c r="P232" s="135">
        <f>O232*H232</f>
        <v>0</v>
      </c>
      <c r="Q232" s="135">
        <v>0.17599999999999999</v>
      </c>
      <c r="R232" s="135">
        <f>Q232*H232</f>
        <v>24.835360000000001</v>
      </c>
      <c r="S232" s="135">
        <v>0</v>
      </c>
      <c r="T232" s="136">
        <f>S232*H232</f>
        <v>0</v>
      </c>
      <c r="AR232" s="137" t="s">
        <v>172</v>
      </c>
      <c r="AT232" s="137" t="s">
        <v>315</v>
      </c>
      <c r="AU232" s="137" t="s">
        <v>89</v>
      </c>
      <c r="AY232" s="17" t="s">
        <v>134</v>
      </c>
      <c r="BE232" s="138">
        <f>IF(N232="základní",J232,0)</f>
        <v>0</v>
      </c>
      <c r="BF232" s="138">
        <f>IF(N232="snížená",J232,0)</f>
        <v>0</v>
      </c>
      <c r="BG232" s="138">
        <f>IF(N232="zákl. přenesená",J232,0)</f>
        <v>0</v>
      </c>
      <c r="BH232" s="138">
        <f>IF(N232="sníž. přenesená",J232,0)</f>
        <v>0</v>
      </c>
      <c r="BI232" s="138">
        <f>IF(N232="nulová",J232,0)</f>
        <v>0</v>
      </c>
      <c r="BJ232" s="17" t="s">
        <v>87</v>
      </c>
      <c r="BK232" s="138">
        <f>ROUND(I232*H232,2)</f>
        <v>0</v>
      </c>
      <c r="BL232" s="17" t="s">
        <v>133</v>
      </c>
      <c r="BM232" s="137" t="s">
        <v>753</v>
      </c>
    </row>
    <row r="233" spans="2:65" s="12" customFormat="1" ht="10.199999999999999">
      <c r="B233" s="154"/>
      <c r="D233" s="139" t="s">
        <v>245</v>
      </c>
      <c r="E233" s="155" t="s">
        <v>1</v>
      </c>
      <c r="F233" s="156" t="s">
        <v>754</v>
      </c>
      <c r="H233" s="157">
        <v>141.11000000000001</v>
      </c>
      <c r="I233" s="158"/>
      <c r="L233" s="154"/>
      <c r="M233" s="159"/>
      <c r="T233" s="160"/>
      <c r="AT233" s="155" t="s">
        <v>245</v>
      </c>
      <c r="AU233" s="155" t="s">
        <v>89</v>
      </c>
      <c r="AV233" s="12" t="s">
        <v>89</v>
      </c>
      <c r="AW233" s="12" t="s">
        <v>36</v>
      </c>
      <c r="AX233" s="12" t="s">
        <v>80</v>
      </c>
      <c r="AY233" s="155" t="s">
        <v>134</v>
      </c>
    </row>
    <row r="234" spans="2:65" s="13" customFormat="1" ht="10.199999999999999">
      <c r="B234" s="161"/>
      <c r="D234" s="139" t="s">
        <v>245</v>
      </c>
      <c r="E234" s="162" t="s">
        <v>1</v>
      </c>
      <c r="F234" s="163" t="s">
        <v>248</v>
      </c>
      <c r="H234" s="164">
        <v>141.11000000000001</v>
      </c>
      <c r="I234" s="165"/>
      <c r="L234" s="161"/>
      <c r="M234" s="166"/>
      <c r="T234" s="167"/>
      <c r="AT234" s="162" t="s">
        <v>245</v>
      </c>
      <c r="AU234" s="162" t="s">
        <v>89</v>
      </c>
      <c r="AV234" s="13" t="s">
        <v>133</v>
      </c>
      <c r="AW234" s="13" t="s">
        <v>36</v>
      </c>
      <c r="AX234" s="13" t="s">
        <v>87</v>
      </c>
      <c r="AY234" s="162" t="s">
        <v>134</v>
      </c>
    </row>
    <row r="235" spans="2:65" s="1" customFormat="1" ht="24.15" customHeight="1">
      <c r="B235" s="32"/>
      <c r="C235" s="174" t="s">
        <v>399</v>
      </c>
      <c r="D235" s="174" t="s">
        <v>315</v>
      </c>
      <c r="E235" s="175" t="s">
        <v>400</v>
      </c>
      <c r="F235" s="176" t="s">
        <v>401</v>
      </c>
      <c r="G235" s="177" t="s">
        <v>243</v>
      </c>
      <c r="H235" s="178">
        <v>5.15</v>
      </c>
      <c r="I235" s="179"/>
      <c r="J235" s="180">
        <f>ROUND(I235*H235,2)</f>
        <v>0</v>
      </c>
      <c r="K235" s="176" t="s">
        <v>139</v>
      </c>
      <c r="L235" s="181"/>
      <c r="M235" s="182" t="s">
        <v>1</v>
      </c>
      <c r="N235" s="183" t="s">
        <v>45</v>
      </c>
      <c r="P235" s="135">
        <f>O235*H235</f>
        <v>0</v>
      </c>
      <c r="Q235" s="135">
        <v>0.17599999999999999</v>
      </c>
      <c r="R235" s="135">
        <f>Q235*H235</f>
        <v>0.90639999999999998</v>
      </c>
      <c r="S235" s="135">
        <v>0</v>
      </c>
      <c r="T235" s="136">
        <f>S235*H235</f>
        <v>0</v>
      </c>
      <c r="AR235" s="137" t="s">
        <v>172</v>
      </c>
      <c r="AT235" s="137" t="s">
        <v>315</v>
      </c>
      <c r="AU235" s="137" t="s">
        <v>89</v>
      </c>
      <c r="AY235" s="17" t="s">
        <v>134</v>
      </c>
      <c r="BE235" s="138">
        <f>IF(N235="základní",J235,0)</f>
        <v>0</v>
      </c>
      <c r="BF235" s="138">
        <f>IF(N235="snížená",J235,0)</f>
        <v>0</v>
      </c>
      <c r="BG235" s="138">
        <f>IF(N235="zákl. přenesená",J235,0)</f>
        <v>0</v>
      </c>
      <c r="BH235" s="138">
        <f>IF(N235="sníž. přenesená",J235,0)</f>
        <v>0</v>
      </c>
      <c r="BI235" s="138">
        <f>IF(N235="nulová",J235,0)</f>
        <v>0</v>
      </c>
      <c r="BJ235" s="17" t="s">
        <v>87</v>
      </c>
      <c r="BK235" s="138">
        <f>ROUND(I235*H235,2)</f>
        <v>0</v>
      </c>
      <c r="BL235" s="17" t="s">
        <v>133</v>
      </c>
      <c r="BM235" s="137" t="s">
        <v>755</v>
      </c>
    </row>
    <row r="236" spans="2:65" s="12" customFormat="1" ht="10.199999999999999">
      <c r="B236" s="154"/>
      <c r="D236" s="139" t="s">
        <v>245</v>
      </c>
      <c r="E236" s="155" t="s">
        <v>1</v>
      </c>
      <c r="F236" s="156" t="s">
        <v>756</v>
      </c>
      <c r="H236" s="157">
        <v>5.15</v>
      </c>
      <c r="I236" s="158"/>
      <c r="L236" s="154"/>
      <c r="M236" s="159"/>
      <c r="T236" s="160"/>
      <c r="AT236" s="155" t="s">
        <v>245</v>
      </c>
      <c r="AU236" s="155" t="s">
        <v>89</v>
      </c>
      <c r="AV236" s="12" t="s">
        <v>89</v>
      </c>
      <c r="AW236" s="12" t="s">
        <v>36</v>
      </c>
      <c r="AX236" s="12" t="s">
        <v>80</v>
      </c>
      <c r="AY236" s="155" t="s">
        <v>134</v>
      </c>
    </row>
    <row r="237" spans="2:65" s="13" customFormat="1" ht="10.199999999999999">
      <c r="B237" s="161"/>
      <c r="D237" s="139" t="s">
        <v>245</v>
      </c>
      <c r="E237" s="162" t="s">
        <v>1</v>
      </c>
      <c r="F237" s="163" t="s">
        <v>248</v>
      </c>
      <c r="H237" s="164">
        <v>5.15</v>
      </c>
      <c r="I237" s="165"/>
      <c r="L237" s="161"/>
      <c r="M237" s="166"/>
      <c r="T237" s="167"/>
      <c r="AT237" s="162" t="s">
        <v>245</v>
      </c>
      <c r="AU237" s="162" t="s">
        <v>89</v>
      </c>
      <c r="AV237" s="13" t="s">
        <v>133</v>
      </c>
      <c r="AW237" s="13" t="s">
        <v>36</v>
      </c>
      <c r="AX237" s="13" t="s">
        <v>87</v>
      </c>
      <c r="AY237" s="162" t="s">
        <v>134</v>
      </c>
    </row>
    <row r="238" spans="2:65" s="1" customFormat="1" ht="24.15" customHeight="1">
      <c r="B238" s="32"/>
      <c r="C238" s="174" t="s">
        <v>404</v>
      </c>
      <c r="D238" s="174" t="s">
        <v>315</v>
      </c>
      <c r="E238" s="175" t="s">
        <v>405</v>
      </c>
      <c r="F238" s="176" t="s">
        <v>406</v>
      </c>
      <c r="G238" s="177" t="s">
        <v>243</v>
      </c>
      <c r="H238" s="178">
        <v>3.7080000000000002</v>
      </c>
      <c r="I238" s="179"/>
      <c r="J238" s="180">
        <f>ROUND(I238*H238,2)</f>
        <v>0</v>
      </c>
      <c r="K238" s="176" t="s">
        <v>139</v>
      </c>
      <c r="L238" s="181"/>
      <c r="M238" s="182" t="s">
        <v>1</v>
      </c>
      <c r="N238" s="183" t="s">
        <v>45</v>
      </c>
      <c r="P238" s="135">
        <f>O238*H238</f>
        <v>0</v>
      </c>
      <c r="Q238" s="135">
        <v>0.17599999999999999</v>
      </c>
      <c r="R238" s="135">
        <f>Q238*H238</f>
        <v>0.65260799999999997</v>
      </c>
      <c r="S238" s="135">
        <v>0</v>
      </c>
      <c r="T238" s="136">
        <f>S238*H238</f>
        <v>0</v>
      </c>
      <c r="AR238" s="137" t="s">
        <v>172</v>
      </c>
      <c r="AT238" s="137" t="s">
        <v>315</v>
      </c>
      <c r="AU238" s="137" t="s">
        <v>89</v>
      </c>
      <c r="AY238" s="17" t="s">
        <v>134</v>
      </c>
      <c r="BE238" s="138">
        <f>IF(N238="základní",J238,0)</f>
        <v>0</v>
      </c>
      <c r="BF238" s="138">
        <f>IF(N238="snížená",J238,0)</f>
        <v>0</v>
      </c>
      <c r="BG238" s="138">
        <f>IF(N238="zákl. přenesená",J238,0)</f>
        <v>0</v>
      </c>
      <c r="BH238" s="138">
        <f>IF(N238="sníž. přenesená",J238,0)</f>
        <v>0</v>
      </c>
      <c r="BI238" s="138">
        <f>IF(N238="nulová",J238,0)</f>
        <v>0</v>
      </c>
      <c r="BJ238" s="17" t="s">
        <v>87</v>
      </c>
      <c r="BK238" s="138">
        <f>ROUND(I238*H238,2)</f>
        <v>0</v>
      </c>
      <c r="BL238" s="17" t="s">
        <v>133</v>
      </c>
      <c r="BM238" s="137" t="s">
        <v>757</v>
      </c>
    </row>
    <row r="239" spans="2:65" s="12" customFormat="1" ht="10.199999999999999">
      <c r="B239" s="154"/>
      <c r="D239" s="139" t="s">
        <v>245</v>
      </c>
      <c r="E239" s="155" t="s">
        <v>1</v>
      </c>
      <c r="F239" s="156" t="s">
        <v>758</v>
      </c>
      <c r="H239" s="157">
        <v>3.7080000000000002</v>
      </c>
      <c r="I239" s="158"/>
      <c r="L239" s="154"/>
      <c r="M239" s="159"/>
      <c r="T239" s="160"/>
      <c r="AT239" s="155" t="s">
        <v>245</v>
      </c>
      <c r="AU239" s="155" t="s">
        <v>89</v>
      </c>
      <c r="AV239" s="12" t="s">
        <v>89</v>
      </c>
      <c r="AW239" s="12" t="s">
        <v>36</v>
      </c>
      <c r="AX239" s="12" t="s">
        <v>80</v>
      </c>
      <c r="AY239" s="155" t="s">
        <v>134</v>
      </c>
    </row>
    <row r="240" spans="2:65" s="13" customFormat="1" ht="10.199999999999999">
      <c r="B240" s="161"/>
      <c r="D240" s="139" t="s">
        <v>245</v>
      </c>
      <c r="E240" s="162" t="s">
        <v>1</v>
      </c>
      <c r="F240" s="163" t="s">
        <v>248</v>
      </c>
      <c r="H240" s="164">
        <v>3.7080000000000002</v>
      </c>
      <c r="I240" s="165"/>
      <c r="L240" s="161"/>
      <c r="M240" s="166"/>
      <c r="T240" s="167"/>
      <c r="AT240" s="162" t="s">
        <v>245</v>
      </c>
      <c r="AU240" s="162" t="s">
        <v>89</v>
      </c>
      <c r="AV240" s="13" t="s">
        <v>133</v>
      </c>
      <c r="AW240" s="13" t="s">
        <v>36</v>
      </c>
      <c r="AX240" s="13" t="s">
        <v>87</v>
      </c>
      <c r="AY240" s="162" t="s">
        <v>134</v>
      </c>
    </row>
    <row r="241" spans="2:65" s="1" customFormat="1" ht="24.15" customHeight="1">
      <c r="B241" s="32"/>
      <c r="C241" s="174" t="s">
        <v>409</v>
      </c>
      <c r="D241" s="174" t="s">
        <v>315</v>
      </c>
      <c r="E241" s="175" t="s">
        <v>410</v>
      </c>
      <c r="F241" s="176" t="s">
        <v>411</v>
      </c>
      <c r="G241" s="177" t="s">
        <v>243</v>
      </c>
      <c r="H241" s="178">
        <v>4.12</v>
      </c>
      <c r="I241" s="179"/>
      <c r="J241" s="180">
        <f>ROUND(I241*H241,2)</f>
        <v>0</v>
      </c>
      <c r="K241" s="176" t="s">
        <v>139</v>
      </c>
      <c r="L241" s="181"/>
      <c r="M241" s="182" t="s">
        <v>1</v>
      </c>
      <c r="N241" s="183" t="s">
        <v>45</v>
      </c>
      <c r="P241" s="135">
        <f>O241*H241</f>
        <v>0</v>
      </c>
      <c r="Q241" s="135">
        <v>0.17499999999999999</v>
      </c>
      <c r="R241" s="135">
        <f>Q241*H241</f>
        <v>0.72099999999999997</v>
      </c>
      <c r="S241" s="135">
        <v>0</v>
      </c>
      <c r="T241" s="136">
        <f>S241*H241</f>
        <v>0</v>
      </c>
      <c r="AR241" s="137" t="s">
        <v>172</v>
      </c>
      <c r="AT241" s="137" t="s">
        <v>315</v>
      </c>
      <c r="AU241" s="137" t="s">
        <v>89</v>
      </c>
      <c r="AY241" s="17" t="s">
        <v>134</v>
      </c>
      <c r="BE241" s="138">
        <f>IF(N241="základní",J241,0)</f>
        <v>0</v>
      </c>
      <c r="BF241" s="138">
        <f>IF(N241="snížená",J241,0)</f>
        <v>0</v>
      </c>
      <c r="BG241" s="138">
        <f>IF(N241="zákl. přenesená",J241,0)</f>
        <v>0</v>
      </c>
      <c r="BH241" s="138">
        <f>IF(N241="sníž. přenesená",J241,0)</f>
        <v>0</v>
      </c>
      <c r="BI241" s="138">
        <f>IF(N241="nulová",J241,0)</f>
        <v>0</v>
      </c>
      <c r="BJ241" s="17" t="s">
        <v>87</v>
      </c>
      <c r="BK241" s="138">
        <f>ROUND(I241*H241,2)</f>
        <v>0</v>
      </c>
      <c r="BL241" s="17" t="s">
        <v>133</v>
      </c>
      <c r="BM241" s="137" t="s">
        <v>759</v>
      </c>
    </row>
    <row r="242" spans="2:65" s="12" customFormat="1" ht="10.199999999999999">
      <c r="B242" s="154"/>
      <c r="D242" s="139" t="s">
        <v>245</v>
      </c>
      <c r="E242" s="155" t="s">
        <v>1</v>
      </c>
      <c r="F242" s="156" t="s">
        <v>760</v>
      </c>
      <c r="H242" s="157">
        <v>4.12</v>
      </c>
      <c r="I242" s="158"/>
      <c r="L242" s="154"/>
      <c r="M242" s="159"/>
      <c r="T242" s="160"/>
      <c r="AT242" s="155" t="s">
        <v>245</v>
      </c>
      <c r="AU242" s="155" t="s">
        <v>89</v>
      </c>
      <c r="AV242" s="12" t="s">
        <v>89</v>
      </c>
      <c r="AW242" s="12" t="s">
        <v>36</v>
      </c>
      <c r="AX242" s="12" t="s">
        <v>80</v>
      </c>
      <c r="AY242" s="155" t="s">
        <v>134</v>
      </c>
    </row>
    <row r="243" spans="2:65" s="13" customFormat="1" ht="10.199999999999999">
      <c r="B243" s="161"/>
      <c r="D243" s="139" t="s">
        <v>245</v>
      </c>
      <c r="E243" s="162" t="s">
        <v>1</v>
      </c>
      <c r="F243" s="163" t="s">
        <v>248</v>
      </c>
      <c r="H243" s="164">
        <v>4.12</v>
      </c>
      <c r="I243" s="165"/>
      <c r="L243" s="161"/>
      <c r="M243" s="166"/>
      <c r="T243" s="167"/>
      <c r="AT243" s="162" t="s">
        <v>245</v>
      </c>
      <c r="AU243" s="162" t="s">
        <v>89</v>
      </c>
      <c r="AV243" s="13" t="s">
        <v>133</v>
      </c>
      <c r="AW243" s="13" t="s">
        <v>36</v>
      </c>
      <c r="AX243" s="13" t="s">
        <v>87</v>
      </c>
      <c r="AY243" s="162" t="s">
        <v>134</v>
      </c>
    </row>
    <row r="244" spans="2:65" s="1" customFormat="1" ht="24.15" customHeight="1">
      <c r="B244" s="32"/>
      <c r="C244" s="174" t="s">
        <v>414</v>
      </c>
      <c r="D244" s="174" t="s">
        <v>315</v>
      </c>
      <c r="E244" s="175" t="s">
        <v>415</v>
      </c>
      <c r="F244" s="176" t="s">
        <v>416</v>
      </c>
      <c r="G244" s="177" t="s">
        <v>243</v>
      </c>
      <c r="H244" s="178">
        <v>9.27</v>
      </c>
      <c r="I244" s="179"/>
      <c r="J244" s="180">
        <f>ROUND(I244*H244,2)</f>
        <v>0</v>
      </c>
      <c r="K244" s="176" t="s">
        <v>139</v>
      </c>
      <c r="L244" s="181"/>
      <c r="M244" s="182" t="s">
        <v>1</v>
      </c>
      <c r="N244" s="183" t="s">
        <v>45</v>
      </c>
      <c r="P244" s="135">
        <f>O244*H244</f>
        <v>0</v>
      </c>
      <c r="Q244" s="135">
        <v>0.17599999999999999</v>
      </c>
      <c r="R244" s="135">
        <f>Q244*H244</f>
        <v>1.6315199999999999</v>
      </c>
      <c r="S244" s="135">
        <v>0</v>
      </c>
      <c r="T244" s="136">
        <f>S244*H244</f>
        <v>0</v>
      </c>
      <c r="AR244" s="137" t="s">
        <v>172</v>
      </c>
      <c r="AT244" s="137" t="s">
        <v>315</v>
      </c>
      <c r="AU244" s="137" t="s">
        <v>89</v>
      </c>
      <c r="AY244" s="17" t="s">
        <v>134</v>
      </c>
      <c r="BE244" s="138">
        <f>IF(N244="základní",J244,0)</f>
        <v>0</v>
      </c>
      <c r="BF244" s="138">
        <f>IF(N244="snížená",J244,0)</f>
        <v>0</v>
      </c>
      <c r="BG244" s="138">
        <f>IF(N244="zákl. přenesená",J244,0)</f>
        <v>0</v>
      </c>
      <c r="BH244" s="138">
        <f>IF(N244="sníž. přenesená",J244,0)</f>
        <v>0</v>
      </c>
      <c r="BI244" s="138">
        <f>IF(N244="nulová",J244,0)</f>
        <v>0</v>
      </c>
      <c r="BJ244" s="17" t="s">
        <v>87</v>
      </c>
      <c r="BK244" s="138">
        <f>ROUND(I244*H244,2)</f>
        <v>0</v>
      </c>
      <c r="BL244" s="17" t="s">
        <v>133</v>
      </c>
      <c r="BM244" s="137" t="s">
        <v>761</v>
      </c>
    </row>
    <row r="245" spans="2:65" s="12" customFormat="1" ht="10.199999999999999">
      <c r="B245" s="154"/>
      <c r="D245" s="139" t="s">
        <v>245</v>
      </c>
      <c r="E245" s="155" t="s">
        <v>1</v>
      </c>
      <c r="F245" s="156" t="s">
        <v>413</v>
      </c>
      <c r="H245" s="157">
        <v>9.27</v>
      </c>
      <c r="I245" s="158"/>
      <c r="L245" s="154"/>
      <c r="M245" s="159"/>
      <c r="T245" s="160"/>
      <c r="AT245" s="155" t="s">
        <v>245</v>
      </c>
      <c r="AU245" s="155" t="s">
        <v>89</v>
      </c>
      <c r="AV245" s="12" t="s">
        <v>89</v>
      </c>
      <c r="AW245" s="12" t="s">
        <v>36</v>
      </c>
      <c r="AX245" s="12" t="s">
        <v>80</v>
      </c>
      <c r="AY245" s="155" t="s">
        <v>134</v>
      </c>
    </row>
    <row r="246" spans="2:65" s="13" customFormat="1" ht="10.199999999999999">
      <c r="B246" s="161"/>
      <c r="D246" s="139" t="s">
        <v>245</v>
      </c>
      <c r="E246" s="162" t="s">
        <v>1</v>
      </c>
      <c r="F246" s="163" t="s">
        <v>248</v>
      </c>
      <c r="H246" s="164">
        <v>9.27</v>
      </c>
      <c r="I246" s="165"/>
      <c r="L246" s="161"/>
      <c r="M246" s="166"/>
      <c r="T246" s="167"/>
      <c r="AT246" s="162" t="s">
        <v>245</v>
      </c>
      <c r="AU246" s="162" t="s">
        <v>89</v>
      </c>
      <c r="AV246" s="13" t="s">
        <v>133</v>
      </c>
      <c r="AW246" s="13" t="s">
        <v>36</v>
      </c>
      <c r="AX246" s="13" t="s">
        <v>87</v>
      </c>
      <c r="AY246" s="162" t="s">
        <v>134</v>
      </c>
    </row>
    <row r="247" spans="2:65" s="1" customFormat="1" ht="37.799999999999997" customHeight="1">
      <c r="B247" s="32"/>
      <c r="C247" s="126" t="s">
        <v>419</v>
      </c>
      <c r="D247" s="126" t="s">
        <v>135</v>
      </c>
      <c r="E247" s="127" t="s">
        <v>420</v>
      </c>
      <c r="F247" s="128" t="s">
        <v>421</v>
      </c>
      <c r="G247" s="129" t="s">
        <v>243</v>
      </c>
      <c r="H247" s="130">
        <v>21.6</v>
      </c>
      <c r="I247" s="131"/>
      <c r="J247" s="132">
        <f>ROUND(I247*H247,2)</f>
        <v>0</v>
      </c>
      <c r="K247" s="128" t="s">
        <v>139</v>
      </c>
      <c r="L247" s="32"/>
      <c r="M247" s="133" t="s">
        <v>1</v>
      </c>
      <c r="N247" s="134" t="s">
        <v>45</v>
      </c>
      <c r="P247" s="135">
        <f>O247*H247</f>
        <v>0</v>
      </c>
      <c r="Q247" s="135">
        <v>0</v>
      </c>
      <c r="R247" s="135">
        <f>Q247*H247</f>
        <v>0</v>
      </c>
      <c r="S247" s="135">
        <v>0</v>
      </c>
      <c r="T247" s="136">
        <f>S247*H247</f>
        <v>0</v>
      </c>
      <c r="AR247" s="137" t="s">
        <v>133</v>
      </c>
      <c r="AT247" s="137" t="s">
        <v>135</v>
      </c>
      <c r="AU247" s="137" t="s">
        <v>89</v>
      </c>
      <c r="AY247" s="17" t="s">
        <v>134</v>
      </c>
      <c r="BE247" s="138">
        <f>IF(N247="základní",J247,0)</f>
        <v>0</v>
      </c>
      <c r="BF247" s="138">
        <f>IF(N247="snížená",J247,0)</f>
        <v>0</v>
      </c>
      <c r="BG247" s="138">
        <f>IF(N247="zákl. přenesená",J247,0)</f>
        <v>0</v>
      </c>
      <c r="BH247" s="138">
        <f>IF(N247="sníž. přenesená",J247,0)</f>
        <v>0</v>
      </c>
      <c r="BI247" s="138">
        <f>IF(N247="nulová",J247,0)</f>
        <v>0</v>
      </c>
      <c r="BJ247" s="17" t="s">
        <v>87</v>
      </c>
      <c r="BK247" s="138">
        <f>ROUND(I247*H247,2)</f>
        <v>0</v>
      </c>
      <c r="BL247" s="17" t="s">
        <v>133</v>
      </c>
      <c r="BM247" s="137" t="s">
        <v>762</v>
      </c>
    </row>
    <row r="248" spans="2:65" s="12" customFormat="1" ht="10.199999999999999">
      <c r="B248" s="154"/>
      <c r="D248" s="139" t="s">
        <v>245</v>
      </c>
      <c r="E248" s="155" t="s">
        <v>1</v>
      </c>
      <c r="F248" s="156" t="s">
        <v>763</v>
      </c>
      <c r="H248" s="157">
        <v>21.6</v>
      </c>
      <c r="I248" s="158"/>
      <c r="L248" s="154"/>
      <c r="M248" s="159"/>
      <c r="T248" s="160"/>
      <c r="AT248" s="155" t="s">
        <v>245</v>
      </c>
      <c r="AU248" s="155" t="s">
        <v>89</v>
      </c>
      <c r="AV248" s="12" t="s">
        <v>89</v>
      </c>
      <c r="AW248" s="12" t="s">
        <v>36</v>
      </c>
      <c r="AX248" s="12" t="s">
        <v>80</v>
      </c>
      <c r="AY248" s="155" t="s">
        <v>134</v>
      </c>
    </row>
    <row r="249" spans="2:65" s="13" customFormat="1" ht="10.199999999999999">
      <c r="B249" s="161"/>
      <c r="D249" s="139" t="s">
        <v>245</v>
      </c>
      <c r="E249" s="162" t="s">
        <v>1</v>
      </c>
      <c r="F249" s="163" t="s">
        <v>248</v>
      </c>
      <c r="H249" s="164">
        <v>21.6</v>
      </c>
      <c r="I249" s="165"/>
      <c r="L249" s="161"/>
      <c r="M249" s="166"/>
      <c r="T249" s="167"/>
      <c r="AT249" s="162" t="s">
        <v>245</v>
      </c>
      <c r="AU249" s="162" t="s">
        <v>89</v>
      </c>
      <c r="AV249" s="13" t="s">
        <v>133</v>
      </c>
      <c r="AW249" s="13" t="s">
        <v>36</v>
      </c>
      <c r="AX249" s="13" t="s">
        <v>87</v>
      </c>
      <c r="AY249" s="162" t="s">
        <v>134</v>
      </c>
    </row>
    <row r="250" spans="2:65" s="10" customFormat="1" ht="22.8" customHeight="1">
      <c r="B250" s="116"/>
      <c r="D250" s="117" t="s">
        <v>79</v>
      </c>
      <c r="E250" s="152" t="s">
        <v>172</v>
      </c>
      <c r="F250" s="152" t="s">
        <v>424</v>
      </c>
      <c r="I250" s="119"/>
      <c r="J250" s="153">
        <f>BK250</f>
        <v>0</v>
      </c>
      <c r="L250" s="116"/>
      <c r="M250" s="121"/>
      <c r="P250" s="122">
        <f>SUM(P251:P255)</f>
        <v>0</v>
      </c>
      <c r="R250" s="122">
        <f>SUM(R251:R255)</f>
        <v>1.8097799999999999</v>
      </c>
      <c r="T250" s="123">
        <f>SUM(T251:T255)</f>
        <v>0.89999999999999991</v>
      </c>
      <c r="AR250" s="117" t="s">
        <v>87</v>
      </c>
      <c r="AT250" s="124" t="s">
        <v>79</v>
      </c>
      <c r="AU250" s="124" t="s">
        <v>87</v>
      </c>
      <c r="AY250" s="117" t="s">
        <v>134</v>
      </c>
      <c r="BK250" s="125">
        <f>SUM(BK251:BK255)</f>
        <v>0</v>
      </c>
    </row>
    <row r="251" spans="2:65" s="1" customFormat="1" ht="24.15" customHeight="1">
      <c r="B251" s="32"/>
      <c r="C251" s="126" t="s">
        <v>425</v>
      </c>
      <c r="D251" s="126" t="s">
        <v>135</v>
      </c>
      <c r="E251" s="127" t="s">
        <v>426</v>
      </c>
      <c r="F251" s="128" t="s">
        <v>427</v>
      </c>
      <c r="G251" s="129" t="s">
        <v>428</v>
      </c>
      <c r="H251" s="130">
        <v>3</v>
      </c>
      <c r="I251" s="131"/>
      <c r="J251" s="132">
        <f>ROUND(I251*H251,2)</f>
        <v>0</v>
      </c>
      <c r="K251" s="128" t="s">
        <v>139</v>
      </c>
      <c r="L251" s="32"/>
      <c r="M251" s="133" t="s">
        <v>1</v>
      </c>
      <c r="N251" s="134" t="s">
        <v>45</v>
      </c>
      <c r="P251" s="135">
        <f>O251*H251</f>
        <v>0</v>
      </c>
      <c r="Q251" s="135">
        <v>0.53325999999999996</v>
      </c>
      <c r="R251" s="135">
        <f>Q251*H251</f>
        <v>1.59978</v>
      </c>
      <c r="S251" s="135">
        <v>0.3</v>
      </c>
      <c r="T251" s="136">
        <f>S251*H251</f>
        <v>0.89999999999999991</v>
      </c>
      <c r="AR251" s="137" t="s">
        <v>133</v>
      </c>
      <c r="AT251" s="137" t="s">
        <v>135</v>
      </c>
      <c r="AU251" s="137" t="s">
        <v>89</v>
      </c>
      <c r="AY251" s="17" t="s">
        <v>134</v>
      </c>
      <c r="BE251" s="138">
        <f>IF(N251="základní",J251,0)</f>
        <v>0</v>
      </c>
      <c r="BF251" s="138">
        <f>IF(N251="snížená",J251,0)</f>
        <v>0</v>
      </c>
      <c r="BG251" s="138">
        <f>IF(N251="zákl. přenesená",J251,0)</f>
        <v>0</v>
      </c>
      <c r="BH251" s="138">
        <f>IF(N251="sníž. přenesená",J251,0)</f>
        <v>0</v>
      </c>
      <c r="BI251" s="138">
        <f>IF(N251="nulová",J251,0)</f>
        <v>0</v>
      </c>
      <c r="BJ251" s="17" t="s">
        <v>87</v>
      </c>
      <c r="BK251" s="138">
        <f>ROUND(I251*H251,2)</f>
        <v>0</v>
      </c>
      <c r="BL251" s="17" t="s">
        <v>133</v>
      </c>
      <c r="BM251" s="137" t="s">
        <v>764</v>
      </c>
    </row>
    <row r="252" spans="2:65" s="12" customFormat="1" ht="20.399999999999999">
      <c r="B252" s="154"/>
      <c r="D252" s="139" t="s">
        <v>245</v>
      </c>
      <c r="E252" s="155" t="s">
        <v>1</v>
      </c>
      <c r="F252" s="156" t="s">
        <v>765</v>
      </c>
      <c r="H252" s="157">
        <v>3</v>
      </c>
      <c r="I252" s="158"/>
      <c r="L252" s="154"/>
      <c r="M252" s="159"/>
      <c r="T252" s="160"/>
      <c r="AT252" s="155" t="s">
        <v>245</v>
      </c>
      <c r="AU252" s="155" t="s">
        <v>89</v>
      </c>
      <c r="AV252" s="12" t="s">
        <v>89</v>
      </c>
      <c r="AW252" s="12" t="s">
        <v>36</v>
      </c>
      <c r="AX252" s="12" t="s">
        <v>80</v>
      </c>
      <c r="AY252" s="155" t="s">
        <v>134</v>
      </c>
    </row>
    <row r="253" spans="2:65" s="13" customFormat="1" ht="10.199999999999999">
      <c r="B253" s="161"/>
      <c r="D253" s="139" t="s">
        <v>245</v>
      </c>
      <c r="E253" s="162" t="s">
        <v>1</v>
      </c>
      <c r="F253" s="163" t="s">
        <v>248</v>
      </c>
      <c r="H253" s="164">
        <v>3</v>
      </c>
      <c r="I253" s="165"/>
      <c r="L253" s="161"/>
      <c r="M253" s="166"/>
      <c r="T253" s="167"/>
      <c r="AT253" s="162" t="s">
        <v>245</v>
      </c>
      <c r="AU253" s="162" t="s">
        <v>89</v>
      </c>
      <c r="AV253" s="13" t="s">
        <v>133</v>
      </c>
      <c r="AW253" s="13" t="s">
        <v>36</v>
      </c>
      <c r="AX253" s="13" t="s">
        <v>87</v>
      </c>
      <c r="AY253" s="162" t="s">
        <v>134</v>
      </c>
    </row>
    <row r="254" spans="2:65" s="1" customFormat="1" ht="24.15" customHeight="1">
      <c r="B254" s="32"/>
      <c r="C254" s="174" t="s">
        <v>431</v>
      </c>
      <c r="D254" s="174" t="s">
        <v>315</v>
      </c>
      <c r="E254" s="175" t="s">
        <v>432</v>
      </c>
      <c r="F254" s="176" t="s">
        <v>433</v>
      </c>
      <c r="G254" s="177" t="s">
        <v>428</v>
      </c>
      <c r="H254" s="178">
        <v>3</v>
      </c>
      <c r="I254" s="179"/>
      <c r="J254" s="180">
        <f>ROUND(I254*H254,2)</f>
        <v>0</v>
      </c>
      <c r="K254" s="176" t="s">
        <v>184</v>
      </c>
      <c r="L254" s="181"/>
      <c r="M254" s="182" t="s">
        <v>1</v>
      </c>
      <c r="N254" s="183" t="s">
        <v>45</v>
      </c>
      <c r="P254" s="135">
        <f>O254*H254</f>
        <v>0</v>
      </c>
      <c r="Q254" s="135">
        <v>6.4000000000000001E-2</v>
      </c>
      <c r="R254" s="135">
        <f>Q254*H254</f>
        <v>0.192</v>
      </c>
      <c r="S254" s="135">
        <v>0</v>
      </c>
      <c r="T254" s="136">
        <f>S254*H254</f>
        <v>0</v>
      </c>
      <c r="AR254" s="137" t="s">
        <v>172</v>
      </c>
      <c r="AT254" s="137" t="s">
        <v>315</v>
      </c>
      <c r="AU254" s="137" t="s">
        <v>89</v>
      </c>
      <c r="AY254" s="17" t="s">
        <v>134</v>
      </c>
      <c r="BE254" s="138">
        <f>IF(N254="základní",J254,0)</f>
        <v>0</v>
      </c>
      <c r="BF254" s="138">
        <f>IF(N254="snížená",J254,0)</f>
        <v>0</v>
      </c>
      <c r="BG254" s="138">
        <f>IF(N254="zákl. přenesená",J254,0)</f>
        <v>0</v>
      </c>
      <c r="BH254" s="138">
        <f>IF(N254="sníž. přenesená",J254,0)</f>
        <v>0</v>
      </c>
      <c r="BI254" s="138">
        <f>IF(N254="nulová",J254,0)</f>
        <v>0</v>
      </c>
      <c r="BJ254" s="17" t="s">
        <v>87</v>
      </c>
      <c r="BK254" s="138">
        <f>ROUND(I254*H254,2)</f>
        <v>0</v>
      </c>
      <c r="BL254" s="17" t="s">
        <v>133</v>
      </c>
      <c r="BM254" s="137" t="s">
        <v>766</v>
      </c>
    </row>
    <row r="255" spans="2:65" s="1" customFormat="1" ht="24.15" customHeight="1">
      <c r="B255" s="32"/>
      <c r="C255" s="174" t="s">
        <v>435</v>
      </c>
      <c r="D255" s="174" t="s">
        <v>315</v>
      </c>
      <c r="E255" s="175" t="s">
        <v>436</v>
      </c>
      <c r="F255" s="176" t="s">
        <v>437</v>
      </c>
      <c r="G255" s="177" t="s">
        <v>428</v>
      </c>
      <c r="H255" s="178">
        <v>3</v>
      </c>
      <c r="I255" s="179"/>
      <c r="J255" s="180">
        <f>ROUND(I255*H255,2)</f>
        <v>0</v>
      </c>
      <c r="K255" s="176" t="s">
        <v>139</v>
      </c>
      <c r="L255" s="181"/>
      <c r="M255" s="182" t="s">
        <v>1</v>
      </c>
      <c r="N255" s="183" t="s">
        <v>45</v>
      </c>
      <c r="P255" s="135">
        <f>O255*H255</f>
        <v>0</v>
      </c>
      <c r="Q255" s="135">
        <v>6.0000000000000001E-3</v>
      </c>
      <c r="R255" s="135">
        <f>Q255*H255</f>
        <v>1.8000000000000002E-2</v>
      </c>
      <c r="S255" s="135">
        <v>0</v>
      </c>
      <c r="T255" s="136">
        <f>S255*H255</f>
        <v>0</v>
      </c>
      <c r="AR255" s="137" t="s">
        <v>172</v>
      </c>
      <c r="AT255" s="137" t="s">
        <v>315</v>
      </c>
      <c r="AU255" s="137" t="s">
        <v>89</v>
      </c>
      <c r="AY255" s="17" t="s">
        <v>134</v>
      </c>
      <c r="BE255" s="138">
        <f>IF(N255="základní",J255,0)</f>
        <v>0</v>
      </c>
      <c r="BF255" s="138">
        <f>IF(N255="snížená",J255,0)</f>
        <v>0</v>
      </c>
      <c r="BG255" s="138">
        <f>IF(N255="zákl. přenesená",J255,0)</f>
        <v>0</v>
      </c>
      <c r="BH255" s="138">
        <f>IF(N255="sníž. přenesená",J255,0)</f>
        <v>0</v>
      </c>
      <c r="BI255" s="138">
        <f>IF(N255="nulová",J255,0)</f>
        <v>0</v>
      </c>
      <c r="BJ255" s="17" t="s">
        <v>87</v>
      </c>
      <c r="BK255" s="138">
        <f>ROUND(I255*H255,2)</f>
        <v>0</v>
      </c>
      <c r="BL255" s="17" t="s">
        <v>133</v>
      </c>
      <c r="BM255" s="137" t="s">
        <v>767</v>
      </c>
    </row>
    <row r="256" spans="2:65" s="10" customFormat="1" ht="22.8" customHeight="1">
      <c r="B256" s="116"/>
      <c r="D256" s="117" t="s">
        <v>79</v>
      </c>
      <c r="E256" s="152" t="s">
        <v>177</v>
      </c>
      <c r="F256" s="152" t="s">
        <v>439</v>
      </c>
      <c r="I256" s="119"/>
      <c r="J256" s="153">
        <f>BK256</f>
        <v>0</v>
      </c>
      <c r="L256" s="116"/>
      <c r="M256" s="121"/>
      <c r="P256" s="122">
        <f>SUM(P257:P359)</f>
        <v>0</v>
      </c>
      <c r="R256" s="122">
        <f>SUM(R257:R359)</f>
        <v>70.722776400000015</v>
      </c>
      <c r="T256" s="123">
        <f>SUM(T257:T359)</f>
        <v>0.09</v>
      </c>
      <c r="AR256" s="117" t="s">
        <v>87</v>
      </c>
      <c r="AT256" s="124" t="s">
        <v>79</v>
      </c>
      <c r="AU256" s="124" t="s">
        <v>87</v>
      </c>
      <c r="AY256" s="117" t="s">
        <v>134</v>
      </c>
      <c r="BK256" s="125">
        <f>SUM(BK257:BK359)</f>
        <v>0</v>
      </c>
    </row>
    <row r="257" spans="2:65" s="1" customFormat="1" ht="24.15" customHeight="1">
      <c r="B257" s="32"/>
      <c r="C257" s="126" t="s">
        <v>440</v>
      </c>
      <c r="D257" s="126" t="s">
        <v>135</v>
      </c>
      <c r="E257" s="127" t="s">
        <v>441</v>
      </c>
      <c r="F257" s="128" t="s">
        <v>442</v>
      </c>
      <c r="G257" s="129" t="s">
        <v>428</v>
      </c>
      <c r="H257" s="130">
        <v>3</v>
      </c>
      <c r="I257" s="131"/>
      <c r="J257" s="132">
        <f>ROUND(I257*H257,2)</f>
        <v>0</v>
      </c>
      <c r="K257" s="128" t="s">
        <v>139</v>
      </c>
      <c r="L257" s="32"/>
      <c r="M257" s="133" t="s">
        <v>1</v>
      </c>
      <c r="N257" s="134" t="s">
        <v>45</v>
      </c>
      <c r="P257" s="135">
        <f>O257*H257</f>
        <v>0</v>
      </c>
      <c r="Q257" s="135">
        <v>6.9999999999999999E-4</v>
      </c>
      <c r="R257" s="135">
        <f>Q257*H257</f>
        <v>2.0999999999999999E-3</v>
      </c>
      <c r="S257" s="135">
        <v>0</v>
      </c>
      <c r="T257" s="136">
        <f>S257*H257</f>
        <v>0</v>
      </c>
      <c r="AR257" s="137" t="s">
        <v>133</v>
      </c>
      <c r="AT257" s="137" t="s">
        <v>135</v>
      </c>
      <c r="AU257" s="137" t="s">
        <v>89</v>
      </c>
      <c r="AY257" s="17" t="s">
        <v>134</v>
      </c>
      <c r="BE257" s="138">
        <f>IF(N257="základní",J257,0)</f>
        <v>0</v>
      </c>
      <c r="BF257" s="138">
        <f>IF(N257="snížená",J257,0)</f>
        <v>0</v>
      </c>
      <c r="BG257" s="138">
        <f>IF(N257="zákl. přenesená",J257,0)</f>
        <v>0</v>
      </c>
      <c r="BH257" s="138">
        <f>IF(N257="sníž. přenesená",J257,0)</f>
        <v>0</v>
      </c>
      <c r="BI257" s="138">
        <f>IF(N257="nulová",J257,0)</f>
        <v>0</v>
      </c>
      <c r="BJ257" s="17" t="s">
        <v>87</v>
      </c>
      <c r="BK257" s="138">
        <f>ROUND(I257*H257,2)</f>
        <v>0</v>
      </c>
      <c r="BL257" s="17" t="s">
        <v>133</v>
      </c>
      <c r="BM257" s="137" t="s">
        <v>768</v>
      </c>
    </row>
    <row r="258" spans="2:65" s="12" customFormat="1" ht="10.199999999999999">
      <c r="B258" s="154"/>
      <c r="D258" s="139" t="s">
        <v>245</v>
      </c>
      <c r="E258" s="155" t="s">
        <v>1</v>
      </c>
      <c r="F258" s="156" t="s">
        <v>444</v>
      </c>
      <c r="H258" s="157">
        <v>1</v>
      </c>
      <c r="I258" s="158"/>
      <c r="L258" s="154"/>
      <c r="M258" s="159"/>
      <c r="T258" s="160"/>
      <c r="AT258" s="155" t="s">
        <v>245</v>
      </c>
      <c r="AU258" s="155" t="s">
        <v>89</v>
      </c>
      <c r="AV258" s="12" t="s">
        <v>89</v>
      </c>
      <c r="AW258" s="12" t="s">
        <v>36</v>
      </c>
      <c r="AX258" s="12" t="s">
        <v>80</v>
      </c>
      <c r="AY258" s="155" t="s">
        <v>134</v>
      </c>
    </row>
    <row r="259" spans="2:65" s="12" customFormat="1" ht="10.199999999999999">
      <c r="B259" s="154"/>
      <c r="D259" s="139" t="s">
        <v>245</v>
      </c>
      <c r="E259" s="155" t="s">
        <v>1</v>
      </c>
      <c r="F259" s="156" t="s">
        <v>445</v>
      </c>
      <c r="H259" s="157">
        <v>1</v>
      </c>
      <c r="I259" s="158"/>
      <c r="L259" s="154"/>
      <c r="M259" s="159"/>
      <c r="T259" s="160"/>
      <c r="AT259" s="155" t="s">
        <v>245</v>
      </c>
      <c r="AU259" s="155" t="s">
        <v>89</v>
      </c>
      <c r="AV259" s="12" t="s">
        <v>89</v>
      </c>
      <c r="AW259" s="12" t="s">
        <v>36</v>
      </c>
      <c r="AX259" s="12" t="s">
        <v>80</v>
      </c>
      <c r="AY259" s="155" t="s">
        <v>134</v>
      </c>
    </row>
    <row r="260" spans="2:65" s="12" customFormat="1" ht="10.199999999999999">
      <c r="B260" s="154"/>
      <c r="D260" s="139" t="s">
        <v>245</v>
      </c>
      <c r="E260" s="155" t="s">
        <v>1</v>
      </c>
      <c r="F260" s="156" t="s">
        <v>446</v>
      </c>
      <c r="H260" s="157">
        <v>1</v>
      </c>
      <c r="I260" s="158"/>
      <c r="L260" s="154"/>
      <c r="M260" s="159"/>
      <c r="T260" s="160"/>
      <c r="AT260" s="155" t="s">
        <v>245</v>
      </c>
      <c r="AU260" s="155" t="s">
        <v>89</v>
      </c>
      <c r="AV260" s="12" t="s">
        <v>89</v>
      </c>
      <c r="AW260" s="12" t="s">
        <v>36</v>
      </c>
      <c r="AX260" s="12" t="s">
        <v>80</v>
      </c>
      <c r="AY260" s="155" t="s">
        <v>134</v>
      </c>
    </row>
    <row r="261" spans="2:65" s="13" customFormat="1" ht="10.199999999999999">
      <c r="B261" s="161"/>
      <c r="D261" s="139" t="s">
        <v>245</v>
      </c>
      <c r="E261" s="162" t="s">
        <v>1</v>
      </c>
      <c r="F261" s="163" t="s">
        <v>248</v>
      </c>
      <c r="H261" s="164">
        <v>3</v>
      </c>
      <c r="I261" s="165"/>
      <c r="L261" s="161"/>
      <c r="M261" s="166"/>
      <c r="T261" s="167"/>
      <c r="AT261" s="162" t="s">
        <v>245</v>
      </c>
      <c r="AU261" s="162" t="s">
        <v>89</v>
      </c>
      <c r="AV261" s="13" t="s">
        <v>133</v>
      </c>
      <c r="AW261" s="13" t="s">
        <v>36</v>
      </c>
      <c r="AX261" s="13" t="s">
        <v>87</v>
      </c>
      <c r="AY261" s="162" t="s">
        <v>134</v>
      </c>
    </row>
    <row r="262" spans="2:65" s="1" customFormat="1" ht="24.15" customHeight="1">
      <c r="B262" s="32"/>
      <c r="C262" s="174" t="s">
        <v>447</v>
      </c>
      <c r="D262" s="174" t="s">
        <v>315</v>
      </c>
      <c r="E262" s="175" t="s">
        <v>448</v>
      </c>
      <c r="F262" s="176" t="s">
        <v>449</v>
      </c>
      <c r="G262" s="177" t="s">
        <v>428</v>
      </c>
      <c r="H262" s="178">
        <v>1</v>
      </c>
      <c r="I262" s="179"/>
      <c r="J262" s="180">
        <f>ROUND(I262*H262,2)</f>
        <v>0</v>
      </c>
      <c r="K262" s="176" t="s">
        <v>139</v>
      </c>
      <c r="L262" s="181"/>
      <c r="M262" s="182" t="s">
        <v>1</v>
      </c>
      <c r="N262" s="183" t="s">
        <v>45</v>
      </c>
      <c r="P262" s="135">
        <f>O262*H262</f>
        <v>0</v>
      </c>
      <c r="Q262" s="135">
        <v>1.2999999999999999E-3</v>
      </c>
      <c r="R262" s="135">
        <f>Q262*H262</f>
        <v>1.2999999999999999E-3</v>
      </c>
      <c r="S262" s="135">
        <v>0</v>
      </c>
      <c r="T262" s="136">
        <f>S262*H262</f>
        <v>0</v>
      </c>
      <c r="AR262" s="137" t="s">
        <v>172</v>
      </c>
      <c r="AT262" s="137" t="s">
        <v>315</v>
      </c>
      <c r="AU262" s="137" t="s">
        <v>89</v>
      </c>
      <c r="AY262" s="17" t="s">
        <v>134</v>
      </c>
      <c r="BE262" s="138">
        <f>IF(N262="základní",J262,0)</f>
        <v>0</v>
      </c>
      <c r="BF262" s="138">
        <f>IF(N262="snížená",J262,0)</f>
        <v>0</v>
      </c>
      <c r="BG262" s="138">
        <f>IF(N262="zákl. přenesená",J262,0)</f>
        <v>0</v>
      </c>
      <c r="BH262" s="138">
        <f>IF(N262="sníž. přenesená",J262,0)</f>
        <v>0</v>
      </c>
      <c r="BI262" s="138">
        <f>IF(N262="nulová",J262,0)</f>
        <v>0</v>
      </c>
      <c r="BJ262" s="17" t="s">
        <v>87</v>
      </c>
      <c r="BK262" s="138">
        <f>ROUND(I262*H262,2)</f>
        <v>0</v>
      </c>
      <c r="BL262" s="17" t="s">
        <v>133</v>
      </c>
      <c r="BM262" s="137" t="s">
        <v>769</v>
      </c>
    </row>
    <row r="263" spans="2:65" s="12" customFormat="1" ht="10.199999999999999">
      <c r="B263" s="154"/>
      <c r="D263" s="139" t="s">
        <v>245</v>
      </c>
      <c r="E263" s="155" t="s">
        <v>1</v>
      </c>
      <c r="F263" s="156" t="s">
        <v>444</v>
      </c>
      <c r="H263" s="157">
        <v>1</v>
      </c>
      <c r="I263" s="158"/>
      <c r="L263" s="154"/>
      <c r="M263" s="159"/>
      <c r="T263" s="160"/>
      <c r="AT263" s="155" t="s">
        <v>245</v>
      </c>
      <c r="AU263" s="155" t="s">
        <v>89</v>
      </c>
      <c r="AV263" s="12" t="s">
        <v>89</v>
      </c>
      <c r="AW263" s="12" t="s">
        <v>36</v>
      </c>
      <c r="AX263" s="12" t="s">
        <v>80</v>
      </c>
      <c r="AY263" s="155" t="s">
        <v>134</v>
      </c>
    </row>
    <row r="264" spans="2:65" s="13" customFormat="1" ht="10.199999999999999">
      <c r="B264" s="161"/>
      <c r="D264" s="139" t="s">
        <v>245</v>
      </c>
      <c r="E264" s="162" t="s">
        <v>1</v>
      </c>
      <c r="F264" s="163" t="s">
        <v>248</v>
      </c>
      <c r="H264" s="164">
        <v>1</v>
      </c>
      <c r="I264" s="165"/>
      <c r="L264" s="161"/>
      <c r="M264" s="166"/>
      <c r="T264" s="167"/>
      <c r="AT264" s="162" t="s">
        <v>245</v>
      </c>
      <c r="AU264" s="162" t="s">
        <v>89</v>
      </c>
      <c r="AV264" s="13" t="s">
        <v>133</v>
      </c>
      <c r="AW264" s="13" t="s">
        <v>36</v>
      </c>
      <c r="AX264" s="13" t="s">
        <v>87</v>
      </c>
      <c r="AY264" s="162" t="s">
        <v>134</v>
      </c>
    </row>
    <row r="265" spans="2:65" s="1" customFormat="1" ht="21.75" customHeight="1">
      <c r="B265" s="32"/>
      <c r="C265" s="174" t="s">
        <v>451</v>
      </c>
      <c r="D265" s="174" t="s">
        <v>315</v>
      </c>
      <c r="E265" s="175" t="s">
        <v>452</v>
      </c>
      <c r="F265" s="176" t="s">
        <v>453</v>
      </c>
      <c r="G265" s="177" t="s">
        <v>428</v>
      </c>
      <c r="H265" s="178">
        <v>1</v>
      </c>
      <c r="I265" s="179"/>
      <c r="J265" s="180">
        <f>ROUND(I265*H265,2)</f>
        <v>0</v>
      </c>
      <c r="K265" s="176" t="s">
        <v>139</v>
      </c>
      <c r="L265" s="181"/>
      <c r="M265" s="182" t="s">
        <v>1</v>
      </c>
      <c r="N265" s="183" t="s">
        <v>45</v>
      </c>
      <c r="P265" s="135">
        <f>O265*H265</f>
        <v>0</v>
      </c>
      <c r="Q265" s="135">
        <v>4.0000000000000001E-3</v>
      </c>
      <c r="R265" s="135">
        <f>Q265*H265</f>
        <v>4.0000000000000001E-3</v>
      </c>
      <c r="S265" s="135">
        <v>0</v>
      </c>
      <c r="T265" s="136">
        <f>S265*H265</f>
        <v>0</v>
      </c>
      <c r="AR265" s="137" t="s">
        <v>172</v>
      </c>
      <c r="AT265" s="137" t="s">
        <v>315</v>
      </c>
      <c r="AU265" s="137" t="s">
        <v>89</v>
      </c>
      <c r="AY265" s="17" t="s">
        <v>134</v>
      </c>
      <c r="BE265" s="138">
        <f>IF(N265="základní",J265,0)</f>
        <v>0</v>
      </c>
      <c r="BF265" s="138">
        <f>IF(N265="snížená",J265,0)</f>
        <v>0</v>
      </c>
      <c r="BG265" s="138">
        <f>IF(N265="zákl. přenesená",J265,0)</f>
        <v>0</v>
      </c>
      <c r="BH265" s="138">
        <f>IF(N265="sníž. přenesená",J265,0)</f>
        <v>0</v>
      </c>
      <c r="BI265" s="138">
        <f>IF(N265="nulová",J265,0)</f>
        <v>0</v>
      </c>
      <c r="BJ265" s="17" t="s">
        <v>87</v>
      </c>
      <c r="BK265" s="138">
        <f>ROUND(I265*H265,2)</f>
        <v>0</v>
      </c>
      <c r="BL265" s="17" t="s">
        <v>133</v>
      </c>
      <c r="BM265" s="137" t="s">
        <v>770</v>
      </c>
    </row>
    <row r="266" spans="2:65" s="12" customFormat="1" ht="10.199999999999999">
      <c r="B266" s="154"/>
      <c r="D266" s="139" t="s">
        <v>245</v>
      </c>
      <c r="E266" s="155" t="s">
        <v>1</v>
      </c>
      <c r="F266" s="156" t="s">
        <v>455</v>
      </c>
      <c r="H266" s="157">
        <v>1</v>
      </c>
      <c r="I266" s="158"/>
      <c r="L266" s="154"/>
      <c r="M266" s="159"/>
      <c r="T266" s="160"/>
      <c r="AT266" s="155" t="s">
        <v>245</v>
      </c>
      <c r="AU266" s="155" t="s">
        <v>89</v>
      </c>
      <c r="AV266" s="12" t="s">
        <v>89</v>
      </c>
      <c r="AW266" s="12" t="s">
        <v>36</v>
      </c>
      <c r="AX266" s="12" t="s">
        <v>80</v>
      </c>
      <c r="AY266" s="155" t="s">
        <v>134</v>
      </c>
    </row>
    <row r="267" spans="2:65" s="13" customFormat="1" ht="10.199999999999999">
      <c r="B267" s="161"/>
      <c r="D267" s="139" t="s">
        <v>245</v>
      </c>
      <c r="E267" s="162" t="s">
        <v>1</v>
      </c>
      <c r="F267" s="163" t="s">
        <v>248</v>
      </c>
      <c r="H267" s="164">
        <v>1</v>
      </c>
      <c r="I267" s="165"/>
      <c r="L267" s="161"/>
      <c r="M267" s="166"/>
      <c r="T267" s="167"/>
      <c r="AT267" s="162" t="s">
        <v>245</v>
      </c>
      <c r="AU267" s="162" t="s">
        <v>89</v>
      </c>
      <c r="AV267" s="13" t="s">
        <v>133</v>
      </c>
      <c r="AW267" s="13" t="s">
        <v>36</v>
      </c>
      <c r="AX267" s="13" t="s">
        <v>87</v>
      </c>
      <c r="AY267" s="162" t="s">
        <v>134</v>
      </c>
    </row>
    <row r="268" spans="2:65" s="1" customFormat="1" ht="21.75" customHeight="1">
      <c r="B268" s="32"/>
      <c r="C268" s="174" t="s">
        <v>456</v>
      </c>
      <c r="D268" s="174" t="s">
        <v>315</v>
      </c>
      <c r="E268" s="175" t="s">
        <v>457</v>
      </c>
      <c r="F268" s="176" t="s">
        <v>458</v>
      </c>
      <c r="G268" s="177" t="s">
        <v>428</v>
      </c>
      <c r="H268" s="178">
        <v>1</v>
      </c>
      <c r="I268" s="179"/>
      <c r="J268" s="180">
        <f>ROUND(I268*H268,2)</f>
        <v>0</v>
      </c>
      <c r="K268" s="176" t="s">
        <v>139</v>
      </c>
      <c r="L268" s="181"/>
      <c r="M268" s="182" t="s">
        <v>1</v>
      </c>
      <c r="N268" s="183" t="s">
        <v>45</v>
      </c>
      <c r="P268" s="135">
        <f>O268*H268</f>
        <v>0</v>
      </c>
      <c r="Q268" s="135">
        <v>8.9999999999999998E-4</v>
      </c>
      <c r="R268" s="135">
        <f>Q268*H268</f>
        <v>8.9999999999999998E-4</v>
      </c>
      <c r="S268" s="135">
        <v>0</v>
      </c>
      <c r="T268" s="136">
        <f>S268*H268</f>
        <v>0</v>
      </c>
      <c r="AR268" s="137" t="s">
        <v>172</v>
      </c>
      <c r="AT268" s="137" t="s">
        <v>315</v>
      </c>
      <c r="AU268" s="137" t="s">
        <v>89</v>
      </c>
      <c r="AY268" s="17" t="s">
        <v>134</v>
      </c>
      <c r="BE268" s="138">
        <f>IF(N268="základní",J268,0)</f>
        <v>0</v>
      </c>
      <c r="BF268" s="138">
        <f>IF(N268="snížená",J268,0)</f>
        <v>0</v>
      </c>
      <c r="BG268" s="138">
        <f>IF(N268="zákl. přenesená",J268,0)</f>
        <v>0</v>
      </c>
      <c r="BH268" s="138">
        <f>IF(N268="sníž. přenesená",J268,0)</f>
        <v>0</v>
      </c>
      <c r="BI268" s="138">
        <f>IF(N268="nulová",J268,0)</f>
        <v>0</v>
      </c>
      <c r="BJ268" s="17" t="s">
        <v>87</v>
      </c>
      <c r="BK268" s="138">
        <f>ROUND(I268*H268,2)</f>
        <v>0</v>
      </c>
      <c r="BL268" s="17" t="s">
        <v>133</v>
      </c>
      <c r="BM268" s="137" t="s">
        <v>771</v>
      </c>
    </row>
    <row r="269" spans="2:65" s="12" customFormat="1" ht="10.199999999999999">
      <c r="B269" s="154"/>
      <c r="D269" s="139" t="s">
        <v>245</v>
      </c>
      <c r="E269" s="155" t="s">
        <v>1</v>
      </c>
      <c r="F269" s="156" t="s">
        <v>446</v>
      </c>
      <c r="H269" s="157">
        <v>1</v>
      </c>
      <c r="I269" s="158"/>
      <c r="L269" s="154"/>
      <c r="M269" s="159"/>
      <c r="T269" s="160"/>
      <c r="AT269" s="155" t="s">
        <v>245</v>
      </c>
      <c r="AU269" s="155" t="s">
        <v>89</v>
      </c>
      <c r="AV269" s="12" t="s">
        <v>89</v>
      </c>
      <c r="AW269" s="12" t="s">
        <v>36</v>
      </c>
      <c r="AX269" s="12" t="s">
        <v>80</v>
      </c>
      <c r="AY269" s="155" t="s">
        <v>134</v>
      </c>
    </row>
    <row r="270" spans="2:65" s="13" customFormat="1" ht="10.199999999999999">
      <c r="B270" s="161"/>
      <c r="D270" s="139" t="s">
        <v>245</v>
      </c>
      <c r="E270" s="162" t="s">
        <v>1</v>
      </c>
      <c r="F270" s="163" t="s">
        <v>248</v>
      </c>
      <c r="H270" s="164">
        <v>1</v>
      </c>
      <c r="I270" s="165"/>
      <c r="L270" s="161"/>
      <c r="M270" s="166"/>
      <c r="T270" s="167"/>
      <c r="AT270" s="162" t="s">
        <v>245</v>
      </c>
      <c r="AU270" s="162" t="s">
        <v>89</v>
      </c>
      <c r="AV270" s="13" t="s">
        <v>133</v>
      </c>
      <c r="AW270" s="13" t="s">
        <v>36</v>
      </c>
      <c r="AX270" s="13" t="s">
        <v>87</v>
      </c>
      <c r="AY270" s="162" t="s">
        <v>134</v>
      </c>
    </row>
    <row r="271" spans="2:65" s="1" customFormat="1" ht="24.15" customHeight="1">
      <c r="B271" s="32"/>
      <c r="C271" s="126" t="s">
        <v>460</v>
      </c>
      <c r="D271" s="126" t="s">
        <v>135</v>
      </c>
      <c r="E271" s="127" t="s">
        <v>461</v>
      </c>
      <c r="F271" s="128" t="s">
        <v>462</v>
      </c>
      <c r="G271" s="129" t="s">
        <v>428</v>
      </c>
      <c r="H271" s="130">
        <v>1</v>
      </c>
      <c r="I271" s="131"/>
      <c r="J271" s="132">
        <f>ROUND(I271*H271,2)</f>
        <v>0</v>
      </c>
      <c r="K271" s="128" t="s">
        <v>139</v>
      </c>
      <c r="L271" s="32"/>
      <c r="M271" s="133" t="s">
        <v>1</v>
      </c>
      <c r="N271" s="134" t="s">
        <v>45</v>
      </c>
      <c r="P271" s="135">
        <f>O271*H271</f>
        <v>0</v>
      </c>
      <c r="Q271" s="135">
        <v>0.11241</v>
      </c>
      <c r="R271" s="135">
        <f>Q271*H271</f>
        <v>0.11241</v>
      </c>
      <c r="S271" s="135">
        <v>0</v>
      </c>
      <c r="T271" s="136">
        <f>S271*H271</f>
        <v>0</v>
      </c>
      <c r="AR271" s="137" t="s">
        <v>133</v>
      </c>
      <c r="AT271" s="137" t="s">
        <v>135</v>
      </c>
      <c r="AU271" s="137" t="s">
        <v>89</v>
      </c>
      <c r="AY271" s="17" t="s">
        <v>134</v>
      </c>
      <c r="BE271" s="138">
        <f>IF(N271="základní",J271,0)</f>
        <v>0</v>
      </c>
      <c r="BF271" s="138">
        <f>IF(N271="snížená",J271,0)</f>
        <v>0</v>
      </c>
      <c r="BG271" s="138">
        <f>IF(N271="zákl. přenesená",J271,0)</f>
        <v>0</v>
      </c>
      <c r="BH271" s="138">
        <f>IF(N271="sníž. přenesená",J271,0)</f>
        <v>0</v>
      </c>
      <c r="BI271" s="138">
        <f>IF(N271="nulová",J271,0)</f>
        <v>0</v>
      </c>
      <c r="BJ271" s="17" t="s">
        <v>87</v>
      </c>
      <c r="BK271" s="138">
        <f>ROUND(I271*H271,2)</f>
        <v>0</v>
      </c>
      <c r="BL271" s="17" t="s">
        <v>133</v>
      </c>
      <c r="BM271" s="137" t="s">
        <v>772</v>
      </c>
    </row>
    <row r="272" spans="2:65" s="12" customFormat="1" ht="10.199999999999999">
      <c r="B272" s="154"/>
      <c r="D272" s="139" t="s">
        <v>245</v>
      </c>
      <c r="E272" s="155" t="s">
        <v>1</v>
      </c>
      <c r="F272" s="156" t="s">
        <v>464</v>
      </c>
      <c r="H272" s="157">
        <v>1</v>
      </c>
      <c r="I272" s="158"/>
      <c r="L272" s="154"/>
      <c r="M272" s="159"/>
      <c r="T272" s="160"/>
      <c r="AT272" s="155" t="s">
        <v>245</v>
      </c>
      <c r="AU272" s="155" t="s">
        <v>89</v>
      </c>
      <c r="AV272" s="12" t="s">
        <v>89</v>
      </c>
      <c r="AW272" s="12" t="s">
        <v>36</v>
      </c>
      <c r="AX272" s="12" t="s">
        <v>80</v>
      </c>
      <c r="AY272" s="155" t="s">
        <v>134</v>
      </c>
    </row>
    <row r="273" spans="2:65" s="13" customFormat="1" ht="10.199999999999999">
      <c r="B273" s="161"/>
      <c r="D273" s="139" t="s">
        <v>245</v>
      </c>
      <c r="E273" s="162" t="s">
        <v>1</v>
      </c>
      <c r="F273" s="163" t="s">
        <v>248</v>
      </c>
      <c r="H273" s="164">
        <v>1</v>
      </c>
      <c r="I273" s="165"/>
      <c r="L273" s="161"/>
      <c r="M273" s="166"/>
      <c r="T273" s="167"/>
      <c r="AT273" s="162" t="s">
        <v>245</v>
      </c>
      <c r="AU273" s="162" t="s">
        <v>89</v>
      </c>
      <c r="AV273" s="13" t="s">
        <v>133</v>
      </c>
      <c r="AW273" s="13" t="s">
        <v>36</v>
      </c>
      <c r="AX273" s="13" t="s">
        <v>87</v>
      </c>
      <c r="AY273" s="162" t="s">
        <v>134</v>
      </c>
    </row>
    <row r="274" spans="2:65" s="1" customFormat="1" ht="21.75" customHeight="1">
      <c r="B274" s="32"/>
      <c r="C274" s="174" t="s">
        <v>465</v>
      </c>
      <c r="D274" s="174" t="s">
        <v>315</v>
      </c>
      <c r="E274" s="175" t="s">
        <v>466</v>
      </c>
      <c r="F274" s="176" t="s">
        <v>467</v>
      </c>
      <c r="G274" s="177" t="s">
        <v>428</v>
      </c>
      <c r="H274" s="178">
        <v>1</v>
      </c>
      <c r="I274" s="179"/>
      <c r="J274" s="180">
        <f>ROUND(I274*H274,2)</f>
        <v>0</v>
      </c>
      <c r="K274" s="176" t="s">
        <v>139</v>
      </c>
      <c r="L274" s="181"/>
      <c r="M274" s="182" t="s">
        <v>1</v>
      </c>
      <c r="N274" s="183" t="s">
        <v>45</v>
      </c>
      <c r="P274" s="135">
        <f>O274*H274</f>
        <v>0</v>
      </c>
      <c r="Q274" s="135">
        <v>6.1000000000000004E-3</v>
      </c>
      <c r="R274" s="135">
        <f>Q274*H274</f>
        <v>6.1000000000000004E-3</v>
      </c>
      <c r="S274" s="135">
        <v>0</v>
      </c>
      <c r="T274" s="136">
        <f>S274*H274</f>
        <v>0</v>
      </c>
      <c r="AR274" s="137" t="s">
        <v>172</v>
      </c>
      <c r="AT274" s="137" t="s">
        <v>315</v>
      </c>
      <c r="AU274" s="137" t="s">
        <v>89</v>
      </c>
      <c r="AY274" s="17" t="s">
        <v>134</v>
      </c>
      <c r="BE274" s="138">
        <f>IF(N274="základní",J274,0)</f>
        <v>0</v>
      </c>
      <c r="BF274" s="138">
        <f>IF(N274="snížená",J274,0)</f>
        <v>0</v>
      </c>
      <c r="BG274" s="138">
        <f>IF(N274="zákl. přenesená",J274,0)</f>
        <v>0</v>
      </c>
      <c r="BH274" s="138">
        <f>IF(N274="sníž. přenesená",J274,0)</f>
        <v>0</v>
      </c>
      <c r="BI274" s="138">
        <f>IF(N274="nulová",J274,0)</f>
        <v>0</v>
      </c>
      <c r="BJ274" s="17" t="s">
        <v>87</v>
      </c>
      <c r="BK274" s="138">
        <f>ROUND(I274*H274,2)</f>
        <v>0</v>
      </c>
      <c r="BL274" s="17" t="s">
        <v>133</v>
      </c>
      <c r="BM274" s="137" t="s">
        <v>773</v>
      </c>
    </row>
    <row r="275" spans="2:65" s="1" customFormat="1" ht="24.15" customHeight="1">
      <c r="B275" s="32"/>
      <c r="C275" s="126" t="s">
        <v>469</v>
      </c>
      <c r="D275" s="126" t="s">
        <v>135</v>
      </c>
      <c r="E275" s="127" t="s">
        <v>470</v>
      </c>
      <c r="F275" s="128" t="s">
        <v>471</v>
      </c>
      <c r="G275" s="129" t="s">
        <v>263</v>
      </c>
      <c r="H275" s="130">
        <v>151</v>
      </c>
      <c r="I275" s="131"/>
      <c r="J275" s="132">
        <f>ROUND(I275*H275,2)</f>
        <v>0</v>
      </c>
      <c r="K275" s="128" t="s">
        <v>139</v>
      </c>
      <c r="L275" s="32"/>
      <c r="M275" s="133" t="s">
        <v>1</v>
      </c>
      <c r="N275" s="134" t="s">
        <v>45</v>
      </c>
      <c r="P275" s="135">
        <f>O275*H275</f>
        <v>0</v>
      </c>
      <c r="Q275" s="135">
        <v>1.2999999999999999E-4</v>
      </c>
      <c r="R275" s="135">
        <f>Q275*H275</f>
        <v>1.9629999999999998E-2</v>
      </c>
      <c r="S275" s="135">
        <v>0</v>
      </c>
      <c r="T275" s="136">
        <f>S275*H275</f>
        <v>0</v>
      </c>
      <c r="AR275" s="137" t="s">
        <v>133</v>
      </c>
      <c r="AT275" s="137" t="s">
        <v>135</v>
      </c>
      <c r="AU275" s="137" t="s">
        <v>89</v>
      </c>
      <c r="AY275" s="17" t="s">
        <v>134</v>
      </c>
      <c r="BE275" s="138">
        <f>IF(N275="základní",J275,0)</f>
        <v>0</v>
      </c>
      <c r="BF275" s="138">
        <f>IF(N275="snížená",J275,0)</f>
        <v>0</v>
      </c>
      <c r="BG275" s="138">
        <f>IF(N275="zákl. přenesená",J275,0)</f>
        <v>0</v>
      </c>
      <c r="BH275" s="138">
        <f>IF(N275="sníž. přenesená",J275,0)</f>
        <v>0</v>
      </c>
      <c r="BI275" s="138">
        <f>IF(N275="nulová",J275,0)</f>
        <v>0</v>
      </c>
      <c r="BJ275" s="17" t="s">
        <v>87</v>
      </c>
      <c r="BK275" s="138">
        <f>ROUND(I275*H275,2)</f>
        <v>0</v>
      </c>
      <c r="BL275" s="17" t="s">
        <v>133</v>
      </c>
      <c r="BM275" s="137" t="s">
        <v>774</v>
      </c>
    </row>
    <row r="276" spans="2:65" s="12" customFormat="1" ht="10.199999999999999">
      <c r="B276" s="154"/>
      <c r="D276" s="139" t="s">
        <v>245</v>
      </c>
      <c r="E276" s="155" t="s">
        <v>1</v>
      </c>
      <c r="F276" s="156" t="s">
        <v>775</v>
      </c>
      <c r="H276" s="157">
        <v>101</v>
      </c>
      <c r="I276" s="158"/>
      <c r="L276" s="154"/>
      <c r="M276" s="159"/>
      <c r="T276" s="160"/>
      <c r="AT276" s="155" t="s">
        <v>245</v>
      </c>
      <c r="AU276" s="155" t="s">
        <v>89</v>
      </c>
      <c r="AV276" s="12" t="s">
        <v>89</v>
      </c>
      <c r="AW276" s="12" t="s">
        <v>36</v>
      </c>
      <c r="AX276" s="12" t="s">
        <v>80</v>
      </c>
      <c r="AY276" s="155" t="s">
        <v>134</v>
      </c>
    </row>
    <row r="277" spans="2:65" s="12" customFormat="1" ht="10.199999999999999">
      <c r="B277" s="154"/>
      <c r="D277" s="139" t="s">
        <v>245</v>
      </c>
      <c r="E277" s="155" t="s">
        <v>1</v>
      </c>
      <c r="F277" s="156" t="s">
        <v>474</v>
      </c>
      <c r="H277" s="157">
        <v>50</v>
      </c>
      <c r="I277" s="158"/>
      <c r="L277" s="154"/>
      <c r="M277" s="159"/>
      <c r="T277" s="160"/>
      <c r="AT277" s="155" t="s">
        <v>245</v>
      </c>
      <c r="AU277" s="155" t="s">
        <v>89</v>
      </c>
      <c r="AV277" s="12" t="s">
        <v>89</v>
      </c>
      <c r="AW277" s="12" t="s">
        <v>36</v>
      </c>
      <c r="AX277" s="12" t="s">
        <v>80</v>
      </c>
      <c r="AY277" s="155" t="s">
        <v>134</v>
      </c>
    </row>
    <row r="278" spans="2:65" s="13" customFormat="1" ht="10.199999999999999">
      <c r="B278" s="161"/>
      <c r="D278" s="139" t="s">
        <v>245</v>
      </c>
      <c r="E278" s="162" t="s">
        <v>1</v>
      </c>
      <c r="F278" s="163" t="s">
        <v>248</v>
      </c>
      <c r="H278" s="164">
        <v>151</v>
      </c>
      <c r="I278" s="165"/>
      <c r="L278" s="161"/>
      <c r="M278" s="166"/>
      <c r="T278" s="167"/>
      <c r="AT278" s="162" t="s">
        <v>245</v>
      </c>
      <c r="AU278" s="162" t="s">
        <v>89</v>
      </c>
      <c r="AV278" s="13" t="s">
        <v>133</v>
      </c>
      <c r="AW278" s="13" t="s">
        <v>36</v>
      </c>
      <c r="AX278" s="13" t="s">
        <v>87</v>
      </c>
      <c r="AY278" s="162" t="s">
        <v>134</v>
      </c>
    </row>
    <row r="279" spans="2:65" s="1" customFormat="1" ht="24.15" customHeight="1">
      <c r="B279" s="32"/>
      <c r="C279" s="126" t="s">
        <v>475</v>
      </c>
      <c r="D279" s="126" t="s">
        <v>135</v>
      </c>
      <c r="E279" s="127" t="s">
        <v>476</v>
      </c>
      <c r="F279" s="128" t="s">
        <v>477</v>
      </c>
      <c r="G279" s="129" t="s">
        <v>263</v>
      </c>
      <c r="H279" s="130">
        <v>23</v>
      </c>
      <c r="I279" s="131"/>
      <c r="J279" s="132">
        <f>ROUND(I279*H279,2)</f>
        <v>0</v>
      </c>
      <c r="K279" s="128" t="s">
        <v>139</v>
      </c>
      <c r="L279" s="32"/>
      <c r="M279" s="133" t="s">
        <v>1</v>
      </c>
      <c r="N279" s="134" t="s">
        <v>45</v>
      </c>
      <c r="P279" s="135">
        <f>O279*H279</f>
        <v>0</v>
      </c>
      <c r="Q279" s="135">
        <v>1.2999999999999999E-4</v>
      </c>
      <c r="R279" s="135">
        <f>Q279*H279</f>
        <v>2.9899999999999996E-3</v>
      </c>
      <c r="S279" s="135">
        <v>0</v>
      </c>
      <c r="T279" s="136">
        <f>S279*H279</f>
        <v>0</v>
      </c>
      <c r="AR279" s="137" t="s">
        <v>133</v>
      </c>
      <c r="AT279" s="137" t="s">
        <v>135</v>
      </c>
      <c r="AU279" s="137" t="s">
        <v>89</v>
      </c>
      <c r="AY279" s="17" t="s">
        <v>134</v>
      </c>
      <c r="BE279" s="138">
        <f>IF(N279="základní",J279,0)</f>
        <v>0</v>
      </c>
      <c r="BF279" s="138">
        <f>IF(N279="snížená",J279,0)</f>
        <v>0</v>
      </c>
      <c r="BG279" s="138">
        <f>IF(N279="zákl. přenesená",J279,0)</f>
        <v>0</v>
      </c>
      <c r="BH279" s="138">
        <f>IF(N279="sníž. přenesená",J279,0)</f>
        <v>0</v>
      </c>
      <c r="BI279" s="138">
        <f>IF(N279="nulová",J279,0)</f>
        <v>0</v>
      </c>
      <c r="BJ279" s="17" t="s">
        <v>87</v>
      </c>
      <c r="BK279" s="138">
        <f>ROUND(I279*H279,2)</f>
        <v>0</v>
      </c>
      <c r="BL279" s="17" t="s">
        <v>133</v>
      </c>
      <c r="BM279" s="137" t="s">
        <v>776</v>
      </c>
    </row>
    <row r="280" spans="2:65" s="12" customFormat="1" ht="10.199999999999999">
      <c r="B280" s="154"/>
      <c r="D280" s="139" t="s">
        <v>245</v>
      </c>
      <c r="E280" s="155" t="s">
        <v>1</v>
      </c>
      <c r="F280" s="156" t="s">
        <v>777</v>
      </c>
      <c r="H280" s="157">
        <v>23</v>
      </c>
      <c r="I280" s="158"/>
      <c r="L280" s="154"/>
      <c r="M280" s="159"/>
      <c r="T280" s="160"/>
      <c r="AT280" s="155" t="s">
        <v>245</v>
      </c>
      <c r="AU280" s="155" t="s">
        <v>89</v>
      </c>
      <c r="AV280" s="12" t="s">
        <v>89</v>
      </c>
      <c r="AW280" s="12" t="s">
        <v>36</v>
      </c>
      <c r="AX280" s="12" t="s">
        <v>80</v>
      </c>
      <c r="AY280" s="155" t="s">
        <v>134</v>
      </c>
    </row>
    <row r="281" spans="2:65" s="13" customFormat="1" ht="10.199999999999999">
      <c r="B281" s="161"/>
      <c r="D281" s="139" t="s">
        <v>245</v>
      </c>
      <c r="E281" s="162" t="s">
        <v>1</v>
      </c>
      <c r="F281" s="163" t="s">
        <v>248</v>
      </c>
      <c r="H281" s="164">
        <v>23</v>
      </c>
      <c r="I281" s="165"/>
      <c r="L281" s="161"/>
      <c r="M281" s="166"/>
      <c r="T281" s="167"/>
      <c r="AT281" s="162" t="s">
        <v>245</v>
      </c>
      <c r="AU281" s="162" t="s">
        <v>89</v>
      </c>
      <c r="AV281" s="13" t="s">
        <v>133</v>
      </c>
      <c r="AW281" s="13" t="s">
        <v>36</v>
      </c>
      <c r="AX281" s="13" t="s">
        <v>87</v>
      </c>
      <c r="AY281" s="162" t="s">
        <v>134</v>
      </c>
    </row>
    <row r="282" spans="2:65" s="1" customFormat="1" ht="24.15" customHeight="1">
      <c r="B282" s="32"/>
      <c r="C282" s="126" t="s">
        <v>480</v>
      </c>
      <c r="D282" s="126" t="s">
        <v>135</v>
      </c>
      <c r="E282" s="127" t="s">
        <v>481</v>
      </c>
      <c r="F282" s="128" t="s">
        <v>482</v>
      </c>
      <c r="G282" s="129" t="s">
        <v>243</v>
      </c>
      <c r="H282" s="130">
        <v>4.8</v>
      </c>
      <c r="I282" s="131"/>
      <c r="J282" s="132">
        <f>ROUND(I282*H282,2)</f>
        <v>0</v>
      </c>
      <c r="K282" s="128" t="s">
        <v>139</v>
      </c>
      <c r="L282" s="32"/>
      <c r="M282" s="133" t="s">
        <v>1</v>
      </c>
      <c r="N282" s="134" t="s">
        <v>45</v>
      </c>
      <c r="P282" s="135">
        <f>O282*H282</f>
        <v>0</v>
      </c>
      <c r="Q282" s="135">
        <v>1.4499999999999999E-3</v>
      </c>
      <c r="R282" s="135">
        <f>Q282*H282</f>
        <v>6.9599999999999992E-3</v>
      </c>
      <c r="S282" s="135">
        <v>0</v>
      </c>
      <c r="T282" s="136">
        <f>S282*H282</f>
        <v>0</v>
      </c>
      <c r="AR282" s="137" t="s">
        <v>133</v>
      </c>
      <c r="AT282" s="137" t="s">
        <v>135</v>
      </c>
      <c r="AU282" s="137" t="s">
        <v>89</v>
      </c>
      <c r="AY282" s="17" t="s">
        <v>134</v>
      </c>
      <c r="BE282" s="138">
        <f>IF(N282="základní",J282,0)</f>
        <v>0</v>
      </c>
      <c r="BF282" s="138">
        <f>IF(N282="snížená",J282,0)</f>
        <v>0</v>
      </c>
      <c r="BG282" s="138">
        <f>IF(N282="zákl. přenesená",J282,0)</f>
        <v>0</v>
      </c>
      <c r="BH282" s="138">
        <f>IF(N282="sníž. přenesená",J282,0)</f>
        <v>0</v>
      </c>
      <c r="BI282" s="138">
        <f>IF(N282="nulová",J282,0)</f>
        <v>0</v>
      </c>
      <c r="BJ282" s="17" t="s">
        <v>87</v>
      </c>
      <c r="BK282" s="138">
        <f>ROUND(I282*H282,2)</f>
        <v>0</v>
      </c>
      <c r="BL282" s="17" t="s">
        <v>133</v>
      </c>
      <c r="BM282" s="137" t="s">
        <v>778</v>
      </c>
    </row>
    <row r="283" spans="2:65" s="12" customFormat="1" ht="10.199999999999999">
      <c r="B283" s="154"/>
      <c r="D283" s="139" t="s">
        <v>245</v>
      </c>
      <c r="E283" s="155" t="s">
        <v>1</v>
      </c>
      <c r="F283" s="156" t="s">
        <v>484</v>
      </c>
      <c r="H283" s="157">
        <v>4.8</v>
      </c>
      <c r="I283" s="158"/>
      <c r="L283" s="154"/>
      <c r="M283" s="159"/>
      <c r="T283" s="160"/>
      <c r="AT283" s="155" t="s">
        <v>245</v>
      </c>
      <c r="AU283" s="155" t="s">
        <v>89</v>
      </c>
      <c r="AV283" s="12" t="s">
        <v>89</v>
      </c>
      <c r="AW283" s="12" t="s">
        <v>36</v>
      </c>
      <c r="AX283" s="12" t="s">
        <v>80</v>
      </c>
      <c r="AY283" s="155" t="s">
        <v>134</v>
      </c>
    </row>
    <row r="284" spans="2:65" s="13" customFormat="1" ht="10.199999999999999">
      <c r="B284" s="161"/>
      <c r="D284" s="139" t="s">
        <v>245</v>
      </c>
      <c r="E284" s="162" t="s">
        <v>1</v>
      </c>
      <c r="F284" s="163" t="s">
        <v>248</v>
      </c>
      <c r="H284" s="164">
        <v>4.8</v>
      </c>
      <c r="I284" s="165"/>
      <c r="L284" s="161"/>
      <c r="M284" s="166"/>
      <c r="T284" s="167"/>
      <c r="AT284" s="162" t="s">
        <v>245</v>
      </c>
      <c r="AU284" s="162" t="s">
        <v>89</v>
      </c>
      <c r="AV284" s="13" t="s">
        <v>133</v>
      </c>
      <c r="AW284" s="13" t="s">
        <v>36</v>
      </c>
      <c r="AX284" s="13" t="s">
        <v>87</v>
      </c>
      <c r="AY284" s="162" t="s">
        <v>134</v>
      </c>
    </row>
    <row r="285" spans="2:65" s="1" customFormat="1" ht="16.5" customHeight="1">
      <c r="B285" s="32"/>
      <c r="C285" s="126" t="s">
        <v>485</v>
      </c>
      <c r="D285" s="126" t="s">
        <v>135</v>
      </c>
      <c r="E285" s="127" t="s">
        <v>486</v>
      </c>
      <c r="F285" s="128" t="s">
        <v>487</v>
      </c>
      <c r="G285" s="129" t="s">
        <v>263</v>
      </c>
      <c r="H285" s="130">
        <v>174</v>
      </c>
      <c r="I285" s="131"/>
      <c r="J285" s="132">
        <f>ROUND(I285*H285,2)</f>
        <v>0</v>
      </c>
      <c r="K285" s="128" t="s">
        <v>139</v>
      </c>
      <c r="L285" s="32"/>
      <c r="M285" s="133" t="s">
        <v>1</v>
      </c>
      <c r="N285" s="134" t="s">
        <v>45</v>
      </c>
      <c r="P285" s="135">
        <f>O285*H285</f>
        <v>0</v>
      </c>
      <c r="Q285" s="135">
        <v>0</v>
      </c>
      <c r="R285" s="135">
        <f>Q285*H285</f>
        <v>0</v>
      </c>
      <c r="S285" s="135">
        <v>0</v>
      </c>
      <c r="T285" s="136">
        <f>S285*H285</f>
        <v>0</v>
      </c>
      <c r="AR285" s="137" t="s">
        <v>133</v>
      </c>
      <c r="AT285" s="137" t="s">
        <v>135</v>
      </c>
      <c r="AU285" s="137" t="s">
        <v>89</v>
      </c>
      <c r="AY285" s="17" t="s">
        <v>134</v>
      </c>
      <c r="BE285" s="138">
        <f>IF(N285="základní",J285,0)</f>
        <v>0</v>
      </c>
      <c r="BF285" s="138">
        <f>IF(N285="snížená",J285,0)</f>
        <v>0</v>
      </c>
      <c r="BG285" s="138">
        <f>IF(N285="zákl. přenesená",J285,0)</f>
        <v>0</v>
      </c>
      <c r="BH285" s="138">
        <f>IF(N285="sníž. přenesená",J285,0)</f>
        <v>0</v>
      </c>
      <c r="BI285" s="138">
        <f>IF(N285="nulová",J285,0)</f>
        <v>0</v>
      </c>
      <c r="BJ285" s="17" t="s">
        <v>87</v>
      </c>
      <c r="BK285" s="138">
        <f>ROUND(I285*H285,2)</f>
        <v>0</v>
      </c>
      <c r="BL285" s="17" t="s">
        <v>133</v>
      </c>
      <c r="BM285" s="137" t="s">
        <v>779</v>
      </c>
    </row>
    <row r="286" spans="2:65" s="12" customFormat="1" ht="10.199999999999999">
      <c r="B286" s="154"/>
      <c r="D286" s="139" t="s">
        <v>245</v>
      </c>
      <c r="E286" s="155" t="s">
        <v>1</v>
      </c>
      <c r="F286" s="156" t="s">
        <v>775</v>
      </c>
      <c r="H286" s="157">
        <v>101</v>
      </c>
      <c r="I286" s="158"/>
      <c r="L286" s="154"/>
      <c r="M286" s="159"/>
      <c r="T286" s="160"/>
      <c r="AT286" s="155" t="s">
        <v>245</v>
      </c>
      <c r="AU286" s="155" t="s">
        <v>89</v>
      </c>
      <c r="AV286" s="12" t="s">
        <v>89</v>
      </c>
      <c r="AW286" s="12" t="s">
        <v>36</v>
      </c>
      <c r="AX286" s="12" t="s">
        <v>80</v>
      </c>
      <c r="AY286" s="155" t="s">
        <v>134</v>
      </c>
    </row>
    <row r="287" spans="2:65" s="12" customFormat="1" ht="10.199999999999999">
      <c r="B287" s="154"/>
      <c r="D287" s="139" t="s">
        <v>245</v>
      </c>
      <c r="E287" s="155" t="s">
        <v>1</v>
      </c>
      <c r="F287" s="156" t="s">
        <v>777</v>
      </c>
      <c r="H287" s="157">
        <v>23</v>
      </c>
      <c r="I287" s="158"/>
      <c r="L287" s="154"/>
      <c r="M287" s="159"/>
      <c r="T287" s="160"/>
      <c r="AT287" s="155" t="s">
        <v>245</v>
      </c>
      <c r="AU287" s="155" t="s">
        <v>89</v>
      </c>
      <c r="AV287" s="12" t="s">
        <v>89</v>
      </c>
      <c r="AW287" s="12" t="s">
        <v>36</v>
      </c>
      <c r="AX287" s="12" t="s">
        <v>80</v>
      </c>
      <c r="AY287" s="155" t="s">
        <v>134</v>
      </c>
    </row>
    <row r="288" spans="2:65" s="12" customFormat="1" ht="10.199999999999999">
      <c r="B288" s="154"/>
      <c r="D288" s="139" t="s">
        <v>245</v>
      </c>
      <c r="E288" s="155" t="s">
        <v>1</v>
      </c>
      <c r="F288" s="156" t="s">
        <v>474</v>
      </c>
      <c r="H288" s="157">
        <v>50</v>
      </c>
      <c r="I288" s="158"/>
      <c r="L288" s="154"/>
      <c r="M288" s="159"/>
      <c r="T288" s="160"/>
      <c r="AT288" s="155" t="s">
        <v>245</v>
      </c>
      <c r="AU288" s="155" t="s">
        <v>89</v>
      </c>
      <c r="AV288" s="12" t="s">
        <v>89</v>
      </c>
      <c r="AW288" s="12" t="s">
        <v>36</v>
      </c>
      <c r="AX288" s="12" t="s">
        <v>80</v>
      </c>
      <c r="AY288" s="155" t="s">
        <v>134</v>
      </c>
    </row>
    <row r="289" spans="2:65" s="13" customFormat="1" ht="10.199999999999999">
      <c r="B289" s="161"/>
      <c r="D289" s="139" t="s">
        <v>245</v>
      </c>
      <c r="E289" s="162" t="s">
        <v>1</v>
      </c>
      <c r="F289" s="163" t="s">
        <v>248</v>
      </c>
      <c r="H289" s="164">
        <v>174</v>
      </c>
      <c r="I289" s="165"/>
      <c r="L289" s="161"/>
      <c r="M289" s="166"/>
      <c r="T289" s="167"/>
      <c r="AT289" s="162" t="s">
        <v>245</v>
      </c>
      <c r="AU289" s="162" t="s">
        <v>89</v>
      </c>
      <c r="AV289" s="13" t="s">
        <v>133</v>
      </c>
      <c r="AW289" s="13" t="s">
        <v>36</v>
      </c>
      <c r="AX289" s="13" t="s">
        <v>87</v>
      </c>
      <c r="AY289" s="162" t="s">
        <v>134</v>
      </c>
    </row>
    <row r="290" spans="2:65" s="1" customFormat="1" ht="16.5" customHeight="1">
      <c r="B290" s="32"/>
      <c r="C290" s="126" t="s">
        <v>489</v>
      </c>
      <c r="D290" s="126" t="s">
        <v>135</v>
      </c>
      <c r="E290" s="127" t="s">
        <v>490</v>
      </c>
      <c r="F290" s="128" t="s">
        <v>491</v>
      </c>
      <c r="G290" s="129" t="s">
        <v>243</v>
      </c>
      <c r="H290" s="130">
        <v>4.8</v>
      </c>
      <c r="I290" s="131"/>
      <c r="J290" s="132">
        <f>ROUND(I290*H290,2)</f>
        <v>0</v>
      </c>
      <c r="K290" s="128" t="s">
        <v>139</v>
      </c>
      <c r="L290" s="32"/>
      <c r="M290" s="133" t="s">
        <v>1</v>
      </c>
      <c r="N290" s="134" t="s">
        <v>45</v>
      </c>
      <c r="P290" s="135">
        <f>O290*H290</f>
        <v>0</v>
      </c>
      <c r="Q290" s="135">
        <v>1.0000000000000001E-5</v>
      </c>
      <c r="R290" s="135">
        <f>Q290*H290</f>
        <v>4.8000000000000001E-5</v>
      </c>
      <c r="S290" s="135">
        <v>0</v>
      </c>
      <c r="T290" s="136">
        <f>S290*H290</f>
        <v>0</v>
      </c>
      <c r="AR290" s="137" t="s">
        <v>133</v>
      </c>
      <c r="AT290" s="137" t="s">
        <v>135</v>
      </c>
      <c r="AU290" s="137" t="s">
        <v>89</v>
      </c>
      <c r="AY290" s="17" t="s">
        <v>134</v>
      </c>
      <c r="BE290" s="138">
        <f>IF(N290="základní",J290,0)</f>
        <v>0</v>
      </c>
      <c r="BF290" s="138">
        <f>IF(N290="snížená",J290,0)</f>
        <v>0</v>
      </c>
      <c r="BG290" s="138">
        <f>IF(N290="zákl. přenesená",J290,0)</f>
        <v>0</v>
      </c>
      <c r="BH290" s="138">
        <f>IF(N290="sníž. přenesená",J290,0)</f>
        <v>0</v>
      </c>
      <c r="BI290" s="138">
        <f>IF(N290="nulová",J290,0)</f>
        <v>0</v>
      </c>
      <c r="BJ290" s="17" t="s">
        <v>87</v>
      </c>
      <c r="BK290" s="138">
        <f>ROUND(I290*H290,2)</f>
        <v>0</v>
      </c>
      <c r="BL290" s="17" t="s">
        <v>133</v>
      </c>
      <c r="BM290" s="137" t="s">
        <v>780</v>
      </c>
    </row>
    <row r="291" spans="2:65" s="12" customFormat="1" ht="10.199999999999999">
      <c r="B291" s="154"/>
      <c r="D291" s="139" t="s">
        <v>245</v>
      </c>
      <c r="E291" s="155" t="s">
        <v>1</v>
      </c>
      <c r="F291" s="156" t="s">
        <v>484</v>
      </c>
      <c r="H291" s="157">
        <v>4.8</v>
      </c>
      <c r="I291" s="158"/>
      <c r="L291" s="154"/>
      <c r="M291" s="159"/>
      <c r="T291" s="160"/>
      <c r="AT291" s="155" t="s">
        <v>245</v>
      </c>
      <c r="AU291" s="155" t="s">
        <v>89</v>
      </c>
      <c r="AV291" s="12" t="s">
        <v>89</v>
      </c>
      <c r="AW291" s="12" t="s">
        <v>36</v>
      </c>
      <c r="AX291" s="12" t="s">
        <v>80</v>
      </c>
      <c r="AY291" s="155" t="s">
        <v>134</v>
      </c>
    </row>
    <row r="292" spans="2:65" s="13" customFormat="1" ht="10.199999999999999">
      <c r="B292" s="161"/>
      <c r="D292" s="139" t="s">
        <v>245</v>
      </c>
      <c r="E292" s="162" t="s">
        <v>1</v>
      </c>
      <c r="F292" s="163" t="s">
        <v>248</v>
      </c>
      <c r="H292" s="164">
        <v>4.8</v>
      </c>
      <c r="I292" s="165"/>
      <c r="L292" s="161"/>
      <c r="M292" s="166"/>
      <c r="T292" s="167"/>
      <c r="AT292" s="162" t="s">
        <v>245</v>
      </c>
      <c r="AU292" s="162" t="s">
        <v>89</v>
      </c>
      <c r="AV292" s="13" t="s">
        <v>133</v>
      </c>
      <c r="AW292" s="13" t="s">
        <v>36</v>
      </c>
      <c r="AX292" s="13" t="s">
        <v>87</v>
      </c>
      <c r="AY292" s="162" t="s">
        <v>134</v>
      </c>
    </row>
    <row r="293" spans="2:65" s="1" customFormat="1" ht="24.15" customHeight="1">
      <c r="B293" s="32"/>
      <c r="C293" s="126" t="s">
        <v>493</v>
      </c>
      <c r="D293" s="126" t="s">
        <v>135</v>
      </c>
      <c r="E293" s="127" t="s">
        <v>494</v>
      </c>
      <c r="F293" s="128" t="s">
        <v>495</v>
      </c>
      <c r="G293" s="129" t="s">
        <v>263</v>
      </c>
      <c r="H293" s="130">
        <v>78</v>
      </c>
      <c r="I293" s="131"/>
      <c r="J293" s="132">
        <f>ROUND(I293*H293,2)</f>
        <v>0</v>
      </c>
      <c r="K293" s="128" t="s">
        <v>184</v>
      </c>
      <c r="L293" s="32"/>
      <c r="M293" s="133" t="s">
        <v>1</v>
      </c>
      <c r="N293" s="134" t="s">
        <v>45</v>
      </c>
      <c r="P293" s="135">
        <f>O293*H293</f>
        <v>0</v>
      </c>
      <c r="Q293" s="135">
        <v>8.9779999999999999E-2</v>
      </c>
      <c r="R293" s="135">
        <f>Q293*H293</f>
        <v>7.00284</v>
      </c>
      <c r="S293" s="135">
        <v>0</v>
      </c>
      <c r="T293" s="136">
        <f>S293*H293</f>
        <v>0</v>
      </c>
      <c r="AR293" s="137" t="s">
        <v>133</v>
      </c>
      <c r="AT293" s="137" t="s">
        <v>135</v>
      </c>
      <c r="AU293" s="137" t="s">
        <v>89</v>
      </c>
      <c r="AY293" s="17" t="s">
        <v>134</v>
      </c>
      <c r="BE293" s="138">
        <f>IF(N293="základní",J293,0)</f>
        <v>0</v>
      </c>
      <c r="BF293" s="138">
        <f>IF(N293="snížená",J293,0)</f>
        <v>0</v>
      </c>
      <c r="BG293" s="138">
        <f>IF(N293="zákl. přenesená",J293,0)</f>
        <v>0</v>
      </c>
      <c r="BH293" s="138">
        <f>IF(N293="sníž. přenesená",J293,0)</f>
        <v>0</v>
      </c>
      <c r="BI293" s="138">
        <f>IF(N293="nulová",J293,0)</f>
        <v>0</v>
      </c>
      <c r="BJ293" s="17" t="s">
        <v>87</v>
      </c>
      <c r="BK293" s="138">
        <f>ROUND(I293*H293,2)</f>
        <v>0</v>
      </c>
      <c r="BL293" s="17" t="s">
        <v>133</v>
      </c>
      <c r="BM293" s="137" t="s">
        <v>781</v>
      </c>
    </row>
    <row r="294" spans="2:65" s="14" customFormat="1" ht="20.399999999999999">
      <c r="B294" s="168"/>
      <c r="D294" s="139" t="s">
        <v>245</v>
      </c>
      <c r="E294" s="169" t="s">
        <v>1</v>
      </c>
      <c r="F294" s="170" t="s">
        <v>497</v>
      </c>
      <c r="H294" s="169" t="s">
        <v>1</v>
      </c>
      <c r="I294" s="171"/>
      <c r="L294" s="168"/>
      <c r="M294" s="172"/>
      <c r="T294" s="173"/>
      <c r="AT294" s="169" t="s">
        <v>245</v>
      </c>
      <c r="AU294" s="169" t="s">
        <v>89</v>
      </c>
      <c r="AV294" s="14" t="s">
        <v>87</v>
      </c>
      <c r="AW294" s="14" t="s">
        <v>36</v>
      </c>
      <c r="AX294" s="14" t="s">
        <v>80</v>
      </c>
      <c r="AY294" s="169" t="s">
        <v>134</v>
      </c>
    </row>
    <row r="295" spans="2:65" s="12" customFormat="1" ht="10.199999999999999">
      <c r="B295" s="154"/>
      <c r="D295" s="139" t="s">
        <v>245</v>
      </c>
      <c r="E295" s="155" t="s">
        <v>1</v>
      </c>
      <c r="F295" s="156" t="s">
        <v>782</v>
      </c>
      <c r="H295" s="157">
        <v>78</v>
      </c>
      <c r="I295" s="158"/>
      <c r="L295" s="154"/>
      <c r="M295" s="159"/>
      <c r="T295" s="160"/>
      <c r="AT295" s="155" t="s">
        <v>245</v>
      </c>
      <c r="AU295" s="155" t="s">
        <v>89</v>
      </c>
      <c r="AV295" s="12" t="s">
        <v>89</v>
      </c>
      <c r="AW295" s="12" t="s">
        <v>36</v>
      </c>
      <c r="AX295" s="12" t="s">
        <v>80</v>
      </c>
      <c r="AY295" s="155" t="s">
        <v>134</v>
      </c>
    </row>
    <row r="296" spans="2:65" s="13" customFormat="1" ht="10.199999999999999">
      <c r="B296" s="161"/>
      <c r="D296" s="139" t="s">
        <v>245</v>
      </c>
      <c r="E296" s="162" t="s">
        <v>1</v>
      </c>
      <c r="F296" s="163" t="s">
        <v>248</v>
      </c>
      <c r="H296" s="164">
        <v>78</v>
      </c>
      <c r="I296" s="165"/>
      <c r="L296" s="161"/>
      <c r="M296" s="166"/>
      <c r="T296" s="167"/>
      <c r="AT296" s="162" t="s">
        <v>245</v>
      </c>
      <c r="AU296" s="162" t="s">
        <v>89</v>
      </c>
      <c r="AV296" s="13" t="s">
        <v>133</v>
      </c>
      <c r="AW296" s="13" t="s">
        <v>36</v>
      </c>
      <c r="AX296" s="13" t="s">
        <v>87</v>
      </c>
      <c r="AY296" s="162" t="s">
        <v>134</v>
      </c>
    </row>
    <row r="297" spans="2:65" s="1" customFormat="1" ht="16.5" customHeight="1">
      <c r="B297" s="32"/>
      <c r="C297" s="174" t="s">
        <v>499</v>
      </c>
      <c r="D297" s="174" t="s">
        <v>315</v>
      </c>
      <c r="E297" s="175" t="s">
        <v>500</v>
      </c>
      <c r="F297" s="176" t="s">
        <v>501</v>
      </c>
      <c r="G297" s="177" t="s">
        <v>243</v>
      </c>
      <c r="H297" s="178">
        <v>0.78800000000000003</v>
      </c>
      <c r="I297" s="179"/>
      <c r="J297" s="180">
        <f>ROUND(I297*H297,2)</f>
        <v>0</v>
      </c>
      <c r="K297" s="176" t="s">
        <v>139</v>
      </c>
      <c r="L297" s="181"/>
      <c r="M297" s="182" t="s">
        <v>1</v>
      </c>
      <c r="N297" s="183" t="s">
        <v>45</v>
      </c>
      <c r="P297" s="135">
        <f>O297*H297</f>
        <v>0</v>
      </c>
      <c r="Q297" s="135">
        <v>0.222</v>
      </c>
      <c r="R297" s="135">
        <f>Q297*H297</f>
        <v>0.17493600000000001</v>
      </c>
      <c r="S297" s="135">
        <v>0</v>
      </c>
      <c r="T297" s="136">
        <f>S297*H297</f>
        <v>0</v>
      </c>
      <c r="AR297" s="137" t="s">
        <v>172</v>
      </c>
      <c r="AT297" s="137" t="s">
        <v>315</v>
      </c>
      <c r="AU297" s="137" t="s">
        <v>89</v>
      </c>
      <c r="AY297" s="17" t="s">
        <v>134</v>
      </c>
      <c r="BE297" s="138">
        <f>IF(N297="základní",J297,0)</f>
        <v>0</v>
      </c>
      <c r="BF297" s="138">
        <f>IF(N297="snížená",J297,0)</f>
        <v>0</v>
      </c>
      <c r="BG297" s="138">
        <f>IF(N297="zákl. přenesená",J297,0)</f>
        <v>0</v>
      </c>
      <c r="BH297" s="138">
        <f>IF(N297="sníž. přenesená",J297,0)</f>
        <v>0</v>
      </c>
      <c r="BI297" s="138">
        <f>IF(N297="nulová",J297,0)</f>
        <v>0</v>
      </c>
      <c r="BJ297" s="17" t="s">
        <v>87</v>
      </c>
      <c r="BK297" s="138">
        <f>ROUND(I297*H297,2)</f>
        <v>0</v>
      </c>
      <c r="BL297" s="17" t="s">
        <v>133</v>
      </c>
      <c r="BM297" s="137" t="s">
        <v>783</v>
      </c>
    </row>
    <row r="298" spans="2:65" s="12" customFormat="1" ht="10.199999999999999">
      <c r="B298" s="154"/>
      <c r="D298" s="139" t="s">
        <v>245</v>
      </c>
      <c r="E298" s="155" t="s">
        <v>1</v>
      </c>
      <c r="F298" s="156" t="s">
        <v>784</v>
      </c>
      <c r="H298" s="157">
        <v>0.78800000000000003</v>
      </c>
      <c r="I298" s="158"/>
      <c r="L298" s="154"/>
      <c r="M298" s="159"/>
      <c r="T298" s="160"/>
      <c r="AT298" s="155" t="s">
        <v>245</v>
      </c>
      <c r="AU298" s="155" t="s">
        <v>89</v>
      </c>
      <c r="AV298" s="12" t="s">
        <v>89</v>
      </c>
      <c r="AW298" s="12" t="s">
        <v>36</v>
      </c>
      <c r="AX298" s="12" t="s">
        <v>80</v>
      </c>
      <c r="AY298" s="155" t="s">
        <v>134</v>
      </c>
    </row>
    <row r="299" spans="2:65" s="13" customFormat="1" ht="10.199999999999999">
      <c r="B299" s="161"/>
      <c r="D299" s="139" t="s">
        <v>245</v>
      </c>
      <c r="E299" s="162" t="s">
        <v>1</v>
      </c>
      <c r="F299" s="163" t="s">
        <v>248</v>
      </c>
      <c r="H299" s="164">
        <v>0.78800000000000003</v>
      </c>
      <c r="I299" s="165"/>
      <c r="L299" s="161"/>
      <c r="M299" s="166"/>
      <c r="T299" s="167"/>
      <c r="AT299" s="162" t="s">
        <v>245</v>
      </c>
      <c r="AU299" s="162" t="s">
        <v>89</v>
      </c>
      <c r="AV299" s="13" t="s">
        <v>133</v>
      </c>
      <c r="AW299" s="13" t="s">
        <v>36</v>
      </c>
      <c r="AX299" s="13" t="s">
        <v>87</v>
      </c>
      <c r="AY299" s="162" t="s">
        <v>134</v>
      </c>
    </row>
    <row r="300" spans="2:65" s="1" customFormat="1" ht="24.15" customHeight="1">
      <c r="B300" s="32"/>
      <c r="C300" s="126" t="s">
        <v>504</v>
      </c>
      <c r="D300" s="126" t="s">
        <v>135</v>
      </c>
      <c r="E300" s="127" t="s">
        <v>505</v>
      </c>
      <c r="F300" s="128" t="s">
        <v>785</v>
      </c>
      <c r="G300" s="129" t="s">
        <v>263</v>
      </c>
      <c r="H300" s="130">
        <v>110.5</v>
      </c>
      <c r="I300" s="131"/>
      <c r="J300" s="132">
        <f>ROUND(I300*H300,2)</f>
        <v>0</v>
      </c>
      <c r="K300" s="128" t="s">
        <v>139</v>
      </c>
      <c r="L300" s="32"/>
      <c r="M300" s="133" t="s">
        <v>1</v>
      </c>
      <c r="N300" s="134" t="s">
        <v>45</v>
      </c>
      <c r="P300" s="135">
        <f>O300*H300</f>
        <v>0</v>
      </c>
      <c r="Q300" s="135">
        <v>0.2195</v>
      </c>
      <c r="R300" s="135">
        <f>Q300*H300</f>
        <v>24.254750000000001</v>
      </c>
      <c r="S300" s="135">
        <v>0</v>
      </c>
      <c r="T300" s="136">
        <f>S300*H300</f>
        <v>0</v>
      </c>
      <c r="AR300" s="137" t="s">
        <v>133</v>
      </c>
      <c r="AT300" s="137" t="s">
        <v>135</v>
      </c>
      <c r="AU300" s="137" t="s">
        <v>89</v>
      </c>
      <c r="AY300" s="17" t="s">
        <v>134</v>
      </c>
      <c r="BE300" s="138">
        <f>IF(N300="základní",J300,0)</f>
        <v>0</v>
      </c>
      <c r="BF300" s="138">
        <f>IF(N300="snížená",J300,0)</f>
        <v>0</v>
      </c>
      <c r="BG300" s="138">
        <f>IF(N300="zákl. přenesená",J300,0)</f>
        <v>0</v>
      </c>
      <c r="BH300" s="138">
        <f>IF(N300="sníž. přenesená",J300,0)</f>
        <v>0</v>
      </c>
      <c r="BI300" s="138">
        <f>IF(N300="nulová",J300,0)</f>
        <v>0</v>
      </c>
      <c r="BJ300" s="17" t="s">
        <v>87</v>
      </c>
      <c r="BK300" s="138">
        <f>ROUND(I300*H300,2)</f>
        <v>0</v>
      </c>
      <c r="BL300" s="17" t="s">
        <v>133</v>
      </c>
      <c r="BM300" s="137" t="s">
        <v>786</v>
      </c>
    </row>
    <row r="301" spans="2:65" s="12" customFormat="1" ht="20.399999999999999">
      <c r="B301" s="154"/>
      <c r="D301" s="139" t="s">
        <v>245</v>
      </c>
      <c r="E301" s="155" t="s">
        <v>1</v>
      </c>
      <c r="F301" s="156" t="s">
        <v>787</v>
      </c>
      <c r="H301" s="157">
        <v>110.5</v>
      </c>
      <c r="I301" s="158"/>
      <c r="L301" s="154"/>
      <c r="M301" s="159"/>
      <c r="T301" s="160"/>
      <c r="AT301" s="155" t="s">
        <v>245</v>
      </c>
      <c r="AU301" s="155" t="s">
        <v>89</v>
      </c>
      <c r="AV301" s="12" t="s">
        <v>89</v>
      </c>
      <c r="AW301" s="12" t="s">
        <v>36</v>
      </c>
      <c r="AX301" s="12" t="s">
        <v>80</v>
      </c>
      <c r="AY301" s="155" t="s">
        <v>134</v>
      </c>
    </row>
    <row r="302" spans="2:65" s="13" customFormat="1" ht="10.199999999999999">
      <c r="B302" s="161"/>
      <c r="D302" s="139" t="s">
        <v>245</v>
      </c>
      <c r="E302" s="162" t="s">
        <v>1</v>
      </c>
      <c r="F302" s="163" t="s">
        <v>248</v>
      </c>
      <c r="H302" s="164">
        <v>110.5</v>
      </c>
      <c r="I302" s="165"/>
      <c r="L302" s="161"/>
      <c r="M302" s="166"/>
      <c r="T302" s="167"/>
      <c r="AT302" s="162" t="s">
        <v>245</v>
      </c>
      <c r="AU302" s="162" t="s">
        <v>89</v>
      </c>
      <c r="AV302" s="13" t="s">
        <v>133</v>
      </c>
      <c r="AW302" s="13" t="s">
        <v>36</v>
      </c>
      <c r="AX302" s="13" t="s">
        <v>87</v>
      </c>
      <c r="AY302" s="162" t="s">
        <v>134</v>
      </c>
    </row>
    <row r="303" spans="2:65" s="1" customFormat="1" ht="16.5" customHeight="1">
      <c r="B303" s="32"/>
      <c r="C303" s="174" t="s">
        <v>509</v>
      </c>
      <c r="D303" s="174" t="s">
        <v>315</v>
      </c>
      <c r="E303" s="175" t="s">
        <v>510</v>
      </c>
      <c r="F303" s="176" t="s">
        <v>511</v>
      </c>
      <c r="G303" s="177" t="s">
        <v>263</v>
      </c>
      <c r="H303" s="178">
        <v>111.605</v>
      </c>
      <c r="I303" s="179"/>
      <c r="J303" s="180">
        <f>ROUND(I303*H303,2)</f>
        <v>0</v>
      </c>
      <c r="K303" s="176" t="s">
        <v>139</v>
      </c>
      <c r="L303" s="181"/>
      <c r="M303" s="182" t="s">
        <v>1</v>
      </c>
      <c r="N303" s="183" t="s">
        <v>45</v>
      </c>
      <c r="P303" s="135">
        <f>O303*H303</f>
        <v>0</v>
      </c>
      <c r="Q303" s="135">
        <v>0.08</v>
      </c>
      <c r="R303" s="135">
        <f>Q303*H303</f>
        <v>8.9283999999999999</v>
      </c>
      <c r="S303" s="135">
        <v>0</v>
      </c>
      <c r="T303" s="136">
        <f>S303*H303</f>
        <v>0</v>
      </c>
      <c r="AR303" s="137" t="s">
        <v>172</v>
      </c>
      <c r="AT303" s="137" t="s">
        <v>315</v>
      </c>
      <c r="AU303" s="137" t="s">
        <v>89</v>
      </c>
      <c r="AY303" s="17" t="s">
        <v>134</v>
      </c>
      <c r="BE303" s="138">
        <f>IF(N303="základní",J303,0)</f>
        <v>0</v>
      </c>
      <c r="BF303" s="138">
        <f>IF(N303="snížená",J303,0)</f>
        <v>0</v>
      </c>
      <c r="BG303" s="138">
        <f>IF(N303="zákl. přenesená",J303,0)</f>
        <v>0</v>
      </c>
      <c r="BH303" s="138">
        <f>IF(N303="sníž. přenesená",J303,0)</f>
        <v>0</v>
      </c>
      <c r="BI303" s="138">
        <f>IF(N303="nulová",J303,0)</f>
        <v>0</v>
      </c>
      <c r="BJ303" s="17" t="s">
        <v>87</v>
      </c>
      <c r="BK303" s="138">
        <f>ROUND(I303*H303,2)</f>
        <v>0</v>
      </c>
      <c r="BL303" s="17" t="s">
        <v>133</v>
      </c>
      <c r="BM303" s="137" t="s">
        <v>788</v>
      </c>
    </row>
    <row r="304" spans="2:65" s="12" customFormat="1" ht="10.199999999999999">
      <c r="B304" s="154"/>
      <c r="D304" s="139" t="s">
        <v>245</v>
      </c>
      <c r="E304" s="155" t="s">
        <v>1</v>
      </c>
      <c r="F304" s="156" t="s">
        <v>789</v>
      </c>
      <c r="H304" s="157">
        <v>111.605</v>
      </c>
      <c r="I304" s="158"/>
      <c r="L304" s="154"/>
      <c r="M304" s="159"/>
      <c r="T304" s="160"/>
      <c r="AT304" s="155" t="s">
        <v>245</v>
      </c>
      <c r="AU304" s="155" t="s">
        <v>89</v>
      </c>
      <c r="AV304" s="12" t="s">
        <v>89</v>
      </c>
      <c r="AW304" s="12" t="s">
        <v>36</v>
      </c>
      <c r="AX304" s="12" t="s">
        <v>80</v>
      </c>
      <c r="AY304" s="155" t="s">
        <v>134</v>
      </c>
    </row>
    <row r="305" spans="2:65" s="13" customFormat="1" ht="10.199999999999999">
      <c r="B305" s="161"/>
      <c r="D305" s="139" t="s">
        <v>245</v>
      </c>
      <c r="E305" s="162" t="s">
        <v>1</v>
      </c>
      <c r="F305" s="163" t="s">
        <v>248</v>
      </c>
      <c r="H305" s="164">
        <v>111.605</v>
      </c>
      <c r="I305" s="165"/>
      <c r="L305" s="161"/>
      <c r="M305" s="166"/>
      <c r="T305" s="167"/>
      <c r="AT305" s="162" t="s">
        <v>245</v>
      </c>
      <c r="AU305" s="162" t="s">
        <v>89</v>
      </c>
      <c r="AV305" s="13" t="s">
        <v>133</v>
      </c>
      <c r="AW305" s="13" t="s">
        <v>36</v>
      </c>
      <c r="AX305" s="13" t="s">
        <v>87</v>
      </c>
      <c r="AY305" s="162" t="s">
        <v>134</v>
      </c>
    </row>
    <row r="306" spans="2:65" s="1" customFormat="1" ht="33" customHeight="1">
      <c r="B306" s="32"/>
      <c r="C306" s="126" t="s">
        <v>514</v>
      </c>
      <c r="D306" s="126" t="s">
        <v>135</v>
      </c>
      <c r="E306" s="127" t="s">
        <v>515</v>
      </c>
      <c r="F306" s="128" t="s">
        <v>790</v>
      </c>
      <c r="G306" s="129" t="s">
        <v>263</v>
      </c>
      <c r="H306" s="130">
        <v>52</v>
      </c>
      <c r="I306" s="131"/>
      <c r="J306" s="132">
        <f>ROUND(I306*H306,2)</f>
        <v>0</v>
      </c>
      <c r="K306" s="128" t="s">
        <v>139</v>
      </c>
      <c r="L306" s="32"/>
      <c r="M306" s="133" t="s">
        <v>1</v>
      </c>
      <c r="N306" s="134" t="s">
        <v>45</v>
      </c>
      <c r="P306" s="135">
        <f>O306*H306</f>
        <v>0</v>
      </c>
      <c r="Q306" s="135">
        <v>0.14041999999999999</v>
      </c>
      <c r="R306" s="135">
        <f>Q306*H306</f>
        <v>7.3018399999999994</v>
      </c>
      <c r="S306" s="135">
        <v>0</v>
      </c>
      <c r="T306" s="136">
        <f>S306*H306</f>
        <v>0</v>
      </c>
      <c r="AR306" s="137" t="s">
        <v>133</v>
      </c>
      <c r="AT306" s="137" t="s">
        <v>135</v>
      </c>
      <c r="AU306" s="137" t="s">
        <v>89</v>
      </c>
      <c r="AY306" s="17" t="s">
        <v>134</v>
      </c>
      <c r="BE306" s="138">
        <f>IF(N306="základní",J306,0)</f>
        <v>0</v>
      </c>
      <c r="BF306" s="138">
        <f>IF(N306="snížená",J306,0)</f>
        <v>0</v>
      </c>
      <c r="BG306" s="138">
        <f>IF(N306="zákl. přenesená",J306,0)</f>
        <v>0</v>
      </c>
      <c r="BH306" s="138">
        <f>IF(N306="sníž. přenesená",J306,0)</f>
        <v>0</v>
      </c>
      <c r="BI306" s="138">
        <f>IF(N306="nulová",J306,0)</f>
        <v>0</v>
      </c>
      <c r="BJ306" s="17" t="s">
        <v>87</v>
      </c>
      <c r="BK306" s="138">
        <f>ROUND(I306*H306,2)</f>
        <v>0</v>
      </c>
      <c r="BL306" s="17" t="s">
        <v>133</v>
      </c>
      <c r="BM306" s="137" t="s">
        <v>791</v>
      </c>
    </row>
    <row r="307" spans="2:65" s="12" customFormat="1" ht="20.399999999999999">
      <c r="B307" s="154"/>
      <c r="D307" s="139" t="s">
        <v>245</v>
      </c>
      <c r="E307" s="155" t="s">
        <v>1</v>
      </c>
      <c r="F307" s="156" t="s">
        <v>792</v>
      </c>
      <c r="H307" s="157">
        <v>52</v>
      </c>
      <c r="I307" s="158"/>
      <c r="L307" s="154"/>
      <c r="M307" s="159"/>
      <c r="T307" s="160"/>
      <c r="AT307" s="155" t="s">
        <v>245</v>
      </c>
      <c r="AU307" s="155" t="s">
        <v>89</v>
      </c>
      <c r="AV307" s="12" t="s">
        <v>89</v>
      </c>
      <c r="AW307" s="12" t="s">
        <v>36</v>
      </c>
      <c r="AX307" s="12" t="s">
        <v>80</v>
      </c>
      <c r="AY307" s="155" t="s">
        <v>134</v>
      </c>
    </row>
    <row r="308" spans="2:65" s="13" customFormat="1" ht="10.199999999999999">
      <c r="B308" s="161"/>
      <c r="D308" s="139" t="s">
        <v>245</v>
      </c>
      <c r="E308" s="162" t="s">
        <v>1</v>
      </c>
      <c r="F308" s="163" t="s">
        <v>248</v>
      </c>
      <c r="H308" s="164">
        <v>52</v>
      </c>
      <c r="I308" s="165"/>
      <c r="L308" s="161"/>
      <c r="M308" s="166"/>
      <c r="T308" s="167"/>
      <c r="AT308" s="162" t="s">
        <v>245</v>
      </c>
      <c r="AU308" s="162" t="s">
        <v>89</v>
      </c>
      <c r="AV308" s="13" t="s">
        <v>133</v>
      </c>
      <c r="AW308" s="13" t="s">
        <v>36</v>
      </c>
      <c r="AX308" s="13" t="s">
        <v>87</v>
      </c>
      <c r="AY308" s="162" t="s">
        <v>134</v>
      </c>
    </row>
    <row r="309" spans="2:65" s="1" customFormat="1" ht="16.5" customHeight="1">
      <c r="B309" s="32"/>
      <c r="C309" s="174" t="s">
        <v>519</v>
      </c>
      <c r="D309" s="174" t="s">
        <v>315</v>
      </c>
      <c r="E309" s="175" t="s">
        <v>520</v>
      </c>
      <c r="F309" s="176" t="s">
        <v>521</v>
      </c>
      <c r="G309" s="177" t="s">
        <v>263</v>
      </c>
      <c r="H309" s="178">
        <v>52.52</v>
      </c>
      <c r="I309" s="179"/>
      <c r="J309" s="180">
        <f>ROUND(I309*H309,2)</f>
        <v>0</v>
      </c>
      <c r="K309" s="176" t="s">
        <v>139</v>
      </c>
      <c r="L309" s="181"/>
      <c r="M309" s="182" t="s">
        <v>1</v>
      </c>
      <c r="N309" s="183" t="s">
        <v>45</v>
      </c>
      <c r="P309" s="135">
        <f>O309*H309</f>
        <v>0</v>
      </c>
      <c r="Q309" s="135">
        <v>5.6120000000000003E-2</v>
      </c>
      <c r="R309" s="135">
        <f>Q309*H309</f>
        <v>2.9474224000000002</v>
      </c>
      <c r="S309" s="135">
        <v>0</v>
      </c>
      <c r="T309" s="136">
        <f>S309*H309</f>
        <v>0</v>
      </c>
      <c r="AR309" s="137" t="s">
        <v>172</v>
      </c>
      <c r="AT309" s="137" t="s">
        <v>315</v>
      </c>
      <c r="AU309" s="137" t="s">
        <v>89</v>
      </c>
      <c r="AY309" s="17" t="s">
        <v>134</v>
      </c>
      <c r="BE309" s="138">
        <f>IF(N309="základní",J309,0)</f>
        <v>0</v>
      </c>
      <c r="BF309" s="138">
        <f>IF(N309="snížená",J309,0)</f>
        <v>0</v>
      </c>
      <c r="BG309" s="138">
        <f>IF(N309="zákl. přenesená",J309,0)</f>
        <v>0</v>
      </c>
      <c r="BH309" s="138">
        <f>IF(N309="sníž. přenesená",J309,0)</f>
        <v>0</v>
      </c>
      <c r="BI309" s="138">
        <f>IF(N309="nulová",J309,0)</f>
        <v>0</v>
      </c>
      <c r="BJ309" s="17" t="s">
        <v>87</v>
      </c>
      <c r="BK309" s="138">
        <f>ROUND(I309*H309,2)</f>
        <v>0</v>
      </c>
      <c r="BL309" s="17" t="s">
        <v>133</v>
      </c>
      <c r="BM309" s="137" t="s">
        <v>793</v>
      </c>
    </row>
    <row r="310" spans="2:65" s="12" customFormat="1" ht="10.199999999999999">
      <c r="B310" s="154"/>
      <c r="D310" s="139" t="s">
        <v>245</v>
      </c>
      <c r="E310" s="155" t="s">
        <v>1</v>
      </c>
      <c r="F310" s="156" t="s">
        <v>794</v>
      </c>
      <c r="H310" s="157">
        <v>52.52</v>
      </c>
      <c r="I310" s="158"/>
      <c r="L310" s="154"/>
      <c r="M310" s="159"/>
      <c r="T310" s="160"/>
      <c r="AT310" s="155" t="s">
        <v>245</v>
      </c>
      <c r="AU310" s="155" t="s">
        <v>89</v>
      </c>
      <c r="AV310" s="12" t="s">
        <v>89</v>
      </c>
      <c r="AW310" s="12" t="s">
        <v>36</v>
      </c>
      <c r="AX310" s="12" t="s">
        <v>80</v>
      </c>
      <c r="AY310" s="155" t="s">
        <v>134</v>
      </c>
    </row>
    <row r="311" spans="2:65" s="13" customFormat="1" ht="10.199999999999999">
      <c r="B311" s="161"/>
      <c r="D311" s="139" t="s">
        <v>245</v>
      </c>
      <c r="E311" s="162" t="s">
        <v>1</v>
      </c>
      <c r="F311" s="163" t="s">
        <v>248</v>
      </c>
      <c r="H311" s="164">
        <v>52.52</v>
      </c>
      <c r="I311" s="165"/>
      <c r="L311" s="161"/>
      <c r="M311" s="166"/>
      <c r="T311" s="167"/>
      <c r="AT311" s="162" t="s">
        <v>245</v>
      </c>
      <c r="AU311" s="162" t="s">
        <v>89</v>
      </c>
      <c r="AV311" s="13" t="s">
        <v>133</v>
      </c>
      <c r="AW311" s="13" t="s">
        <v>36</v>
      </c>
      <c r="AX311" s="13" t="s">
        <v>87</v>
      </c>
      <c r="AY311" s="162" t="s">
        <v>134</v>
      </c>
    </row>
    <row r="312" spans="2:65" s="1" customFormat="1" ht="24.15" customHeight="1">
      <c r="B312" s="32"/>
      <c r="C312" s="126" t="s">
        <v>524</v>
      </c>
      <c r="D312" s="126" t="s">
        <v>135</v>
      </c>
      <c r="E312" s="127" t="s">
        <v>525</v>
      </c>
      <c r="F312" s="128" t="s">
        <v>526</v>
      </c>
      <c r="G312" s="129" t="s">
        <v>263</v>
      </c>
      <c r="H312" s="130">
        <v>16</v>
      </c>
      <c r="I312" s="131"/>
      <c r="J312" s="132">
        <f>ROUND(I312*H312,2)</f>
        <v>0</v>
      </c>
      <c r="K312" s="128" t="s">
        <v>139</v>
      </c>
      <c r="L312" s="32"/>
      <c r="M312" s="133" t="s">
        <v>1</v>
      </c>
      <c r="N312" s="134" t="s">
        <v>45</v>
      </c>
      <c r="P312" s="135">
        <f>O312*H312</f>
        <v>0</v>
      </c>
      <c r="Q312" s="135">
        <v>0.34612999999999999</v>
      </c>
      <c r="R312" s="135">
        <f>Q312*H312</f>
        <v>5.5380799999999999</v>
      </c>
      <c r="S312" s="135">
        <v>0</v>
      </c>
      <c r="T312" s="136">
        <f>S312*H312</f>
        <v>0</v>
      </c>
      <c r="AR312" s="137" t="s">
        <v>133</v>
      </c>
      <c r="AT312" s="137" t="s">
        <v>135</v>
      </c>
      <c r="AU312" s="137" t="s">
        <v>89</v>
      </c>
      <c r="AY312" s="17" t="s">
        <v>134</v>
      </c>
      <c r="BE312" s="138">
        <f>IF(N312="základní",J312,0)</f>
        <v>0</v>
      </c>
      <c r="BF312" s="138">
        <f>IF(N312="snížená",J312,0)</f>
        <v>0</v>
      </c>
      <c r="BG312" s="138">
        <f>IF(N312="zákl. přenesená",J312,0)</f>
        <v>0</v>
      </c>
      <c r="BH312" s="138">
        <f>IF(N312="sníž. přenesená",J312,0)</f>
        <v>0</v>
      </c>
      <c r="BI312" s="138">
        <f>IF(N312="nulová",J312,0)</f>
        <v>0</v>
      </c>
      <c r="BJ312" s="17" t="s">
        <v>87</v>
      </c>
      <c r="BK312" s="138">
        <f>ROUND(I312*H312,2)</f>
        <v>0</v>
      </c>
      <c r="BL312" s="17" t="s">
        <v>133</v>
      </c>
      <c r="BM312" s="137" t="s">
        <v>795</v>
      </c>
    </row>
    <row r="313" spans="2:65" s="14" customFormat="1" ht="20.399999999999999">
      <c r="B313" s="168"/>
      <c r="D313" s="139" t="s">
        <v>245</v>
      </c>
      <c r="E313" s="169" t="s">
        <v>1</v>
      </c>
      <c r="F313" s="170" t="s">
        <v>528</v>
      </c>
      <c r="H313" s="169" t="s">
        <v>1</v>
      </c>
      <c r="I313" s="171"/>
      <c r="L313" s="168"/>
      <c r="M313" s="172"/>
      <c r="T313" s="173"/>
      <c r="AT313" s="169" t="s">
        <v>245</v>
      </c>
      <c r="AU313" s="169" t="s">
        <v>89</v>
      </c>
      <c r="AV313" s="14" t="s">
        <v>87</v>
      </c>
      <c r="AW313" s="14" t="s">
        <v>36</v>
      </c>
      <c r="AX313" s="14" t="s">
        <v>80</v>
      </c>
      <c r="AY313" s="169" t="s">
        <v>134</v>
      </c>
    </row>
    <row r="314" spans="2:65" s="12" customFormat="1" ht="20.399999999999999">
      <c r="B314" s="154"/>
      <c r="D314" s="139" t="s">
        <v>245</v>
      </c>
      <c r="E314" s="155" t="s">
        <v>1</v>
      </c>
      <c r="F314" s="156" t="s">
        <v>529</v>
      </c>
      <c r="H314" s="157">
        <v>16</v>
      </c>
      <c r="I314" s="158"/>
      <c r="L314" s="154"/>
      <c r="M314" s="159"/>
      <c r="T314" s="160"/>
      <c r="AT314" s="155" t="s">
        <v>245</v>
      </c>
      <c r="AU314" s="155" t="s">
        <v>89</v>
      </c>
      <c r="AV314" s="12" t="s">
        <v>89</v>
      </c>
      <c r="AW314" s="12" t="s">
        <v>36</v>
      </c>
      <c r="AX314" s="12" t="s">
        <v>80</v>
      </c>
      <c r="AY314" s="155" t="s">
        <v>134</v>
      </c>
    </row>
    <row r="315" spans="2:65" s="13" customFormat="1" ht="10.199999999999999">
      <c r="B315" s="161"/>
      <c r="D315" s="139" t="s">
        <v>245</v>
      </c>
      <c r="E315" s="162" t="s">
        <v>1</v>
      </c>
      <c r="F315" s="163" t="s">
        <v>248</v>
      </c>
      <c r="H315" s="164">
        <v>16</v>
      </c>
      <c r="I315" s="165"/>
      <c r="L315" s="161"/>
      <c r="M315" s="166"/>
      <c r="T315" s="167"/>
      <c r="AT315" s="162" t="s">
        <v>245</v>
      </c>
      <c r="AU315" s="162" t="s">
        <v>89</v>
      </c>
      <c r="AV315" s="13" t="s">
        <v>133</v>
      </c>
      <c r="AW315" s="13" t="s">
        <v>36</v>
      </c>
      <c r="AX315" s="13" t="s">
        <v>87</v>
      </c>
      <c r="AY315" s="162" t="s">
        <v>134</v>
      </c>
    </row>
    <row r="316" spans="2:65" s="1" customFormat="1" ht="16.5" customHeight="1">
      <c r="B316" s="32"/>
      <c r="C316" s="174" t="s">
        <v>530</v>
      </c>
      <c r="D316" s="174" t="s">
        <v>315</v>
      </c>
      <c r="E316" s="175" t="s">
        <v>531</v>
      </c>
      <c r="F316" s="176" t="s">
        <v>532</v>
      </c>
      <c r="G316" s="177" t="s">
        <v>263</v>
      </c>
      <c r="H316" s="178">
        <v>12</v>
      </c>
      <c r="I316" s="179"/>
      <c r="J316" s="180">
        <f>ROUND(I316*H316,2)</f>
        <v>0</v>
      </c>
      <c r="K316" s="176" t="s">
        <v>139</v>
      </c>
      <c r="L316" s="181"/>
      <c r="M316" s="182" t="s">
        <v>1</v>
      </c>
      <c r="N316" s="183" t="s">
        <v>45</v>
      </c>
      <c r="P316" s="135">
        <f>O316*H316</f>
        <v>0</v>
      </c>
      <c r="Q316" s="135">
        <v>0.22500000000000001</v>
      </c>
      <c r="R316" s="135">
        <f>Q316*H316</f>
        <v>2.7</v>
      </c>
      <c r="S316" s="135">
        <v>0</v>
      </c>
      <c r="T316" s="136">
        <f>S316*H316</f>
        <v>0</v>
      </c>
      <c r="AR316" s="137" t="s">
        <v>172</v>
      </c>
      <c r="AT316" s="137" t="s">
        <v>315</v>
      </c>
      <c r="AU316" s="137" t="s">
        <v>89</v>
      </c>
      <c r="AY316" s="17" t="s">
        <v>134</v>
      </c>
      <c r="BE316" s="138">
        <f>IF(N316="základní",J316,0)</f>
        <v>0</v>
      </c>
      <c r="BF316" s="138">
        <f>IF(N316="snížená",J316,0)</f>
        <v>0</v>
      </c>
      <c r="BG316" s="138">
        <f>IF(N316="zákl. přenesená",J316,0)</f>
        <v>0</v>
      </c>
      <c r="BH316" s="138">
        <f>IF(N316="sníž. přenesená",J316,0)</f>
        <v>0</v>
      </c>
      <c r="BI316" s="138">
        <f>IF(N316="nulová",J316,0)</f>
        <v>0</v>
      </c>
      <c r="BJ316" s="17" t="s">
        <v>87</v>
      </c>
      <c r="BK316" s="138">
        <f>ROUND(I316*H316,2)</f>
        <v>0</v>
      </c>
      <c r="BL316" s="17" t="s">
        <v>133</v>
      </c>
      <c r="BM316" s="137" t="s">
        <v>796</v>
      </c>
    </row>
    <row r="317" spans="2:65" s="1" customFormat="1" ht="21.75" customHeight="1">
      <c r="B317" s="32"/>
      <c r="C317" s="174" t="s">
        <v>534</v>
      </c>
      <c r="D317" s="174" t="s">
        <v>315</v>
      </c>
      <c r="E317" s="175" t="s">
        <v>535</v>
      </c>
      <c r="F317" s="176" t="s">
        <v>536</v>
      </c>
      <c r="G317" s="177" t="s">
        <v>263</v>
      </c>
      <c r="H317" s="178">
        <v>4</v>
      </c>
      <c r="I317" s="179"/>
      <c r="J317" s="180">
        <f>ROUND(I317*H317,2)</f>
        <v>0</v>
      </c>
      <c r="K317" s="176" t="s">
        <v>139</v>
      </c>
      <c r="L317" s="181"/>
      <c r="M317" s="182" t="s">
        <v>1</v>
      </c>
      <c r="N317" s="183" t="s">
        <v>45</v>
      </c>
      <c r="P317" s="135">
        <f>O317*H317</f>
        <v>0</v>
      </c>
      <c r="Q317" s="135">
        <v>0.15</v>
      </c>
      <c r="R317" s="135">
        <f>Q317*H317</f>
        <v>0.6</v>
      </c>
      <c r="S317" s="135">
        <v>0</v>
      </c>
      <c r="T317" s="136">
        <f>S317*H317</f>
        <v>0</v>
      </c>
      <c r="AR317" s="137" t="s">
        <v>172</v>
      </c>
      <c r="AT317" s="137" t="s">
        <v>315</v>
      </c>
      <c r="AU317" s="137" t="s">
        <v>89</v>
      </c>
      <c r="AY317" s="17" t="s">
        <v>134</v>
      </c>
      <c r="BE317" s="138">
        <f>IF(N317="základní",J317,0)</f>
        <v>0</v>
      </c>
      <c r="BF317" s="138">
        <f>IF(N317="snížená",J317,0)</f>
        <v>0</v>
      </c>
      <c r="BG317" s="138">
        <f>IF(N317="zákl. přenesená",J317,0)</f>
        <v>0</v>
      </c>
      <c r="BH317" s="138">
        <f>IF(N317="sníž. přenesená",J317,0)</f>
        <v>0</v>
      </c>
      <c r="BI317" s="138">
        <f>IF(N317="nulová",J317,0)</f>
        <v>0</v>
      </c>
      <c r="BJ317" s="17" t="s">
        <v>87</v>
      </c>
      <c r="BK317" s="138">
        <f>ROUND(I317*H317,2)</f>
        <v>0</v>
      </c>
      <c r="BL317" s="17" t="s">
        <v>133</v>
      </c>
      <c r="BM317" s="137" t="s">
        <v>797</v>
      </c>
    </row>
    <row r="318" spans="2:65" s="12" customFormat="1" ht="10.199999999999999">
      <c r="B318" s="154"/>
      <c r="D318" s="139" t="s">
        <v>245</v>
      </c>
      <c r="E318" s="155" t="s">
        <v>1</v>
      </c>
      <c r="F318" s="156" t="s">
        <v>538</v>
      </c>
      <c r="H318" s="157">
        <v>2</v>
      </c>
      <c r="I318" s="158"/>
      <c r="L318" s="154"/>
      <c r="M318" s="159"/>
      <c r="T318" s="160"/>
      <c r="AT318" s="155" t="s">
        <v>245</v>
      </c>
      <c r="AU318" s="155" t="s">
        <v>89</v>
      </c>
      <c r="AV318" s="12" t="s">
        <v>89</v>
      </c>
      <c r="AW318" s="12" t="s">
        <v>36</v>
      </c>
      <c r="AX318" s="12" t="s">
        <v>80</v>
      </c>
      <c r="AY318" s="155" t="s">
        <v>134</v>
      </c>
    </row>
    <row r="319" spans="2:65" s="12" customFormat="1" ht="10.199999999999999">
      <c r="B319" s="154"/>
      <c r="D319" s="139" t="s">
        <v>245</v>
      </c>
      <c r="E319" s="155" t="s">
        <v>1</v>
      </c>
      <c r="F319" s="156" t="s">
        <v>539</v>
      </c>
      <c r="H319" s="157">
        <v>2</v>
      </c>
      <c r="I319" s="158"/>
      <c r="L319" s="154"/>
      <c r="M319" s="159"/>
      <c r="T319" s="160"/>
      <c r="AT319" s="155" t="s">
        <v>245</v>
      </c>
      <c r="AU319" s="155" t="s">
        <v>89</v>
      </c>
      <c r="AV319" s="12" t="s">
        <v>89</v>
      </c>
      <c r="AW319" s="12" t="s">
        <v>36</v>
      </c>
      <c r="AX319" s="12" t="s">
        <v>80</v>
      </c>
      <c r="AY319" s="155" t="s">
        <v>134</v>
      </c>
    </row>
    <row r="320" spans="2:65" s="13" customFormat="1" ht="10.199999999999999">
      <c r="B320" s="161"/>
      <c r="D320" s="139" t="s">
        <v>245</v>
      </c>
      <c r="E320" s="162" t="s">
        <v>1</v>
      </c>
      <c r="F320" s="163" t="s">
        <v>248</v>
      </c>
      <c r="H320" s="164">
        <v>4</v>
      </c>
      <c r="I320" s="165"/>
      <c r="L320" s="161"/>
      <c r="M320" s="166"/>
      <c r="T320" s="167"/>
      <c r="AT320" s="162" t="s">
        <v>245</v>
      </c>
      <c r="AU320" s="162" t="s">
        <v>89</v>
      </c>
      <c r="AV320" s="13" t="s">
        <v>133</v>
      </c>
      <c r="AW320" s="13" t="s">
        <v>36</v>
      </c>
      <c r="AX320" s="13" t="s">
        <v>87</v>
      </c>
      <c r="AY320" s="162" t="s">
        <v>134</v>
      </c>
    </row>
    <row r="321" spans="2:65" s="1" customFormat="1" ht="33" customHeight="1">
      <c r="B321" s="32"/>
      <c r="C321" s="126" t="s">
        <v>540</v>
      </c>
      <c r="D321" s="126" t="s">
        <v>135</v>
      </c>
      <c r="E321" s="127" t="s">
        <v>541</v>
      </c>
      <c r="F321" s="128" t="s">
        <v>542</v>
      </c>
      <c r="G321" s="129" t="s">
        <v>243</v>
      </c>
      <c r="H321" s="130">
        <v>136</v>
      </c>
      <c r="I321" s="131"/>
      <c r="J321" s="132">
        <f>ROUND(I321*H321,2)</f>
        <v>0</v>
      </c>
      <c r="K321" s="128" t="s">
        <v>139</v>
      </c>
      <c r="L321" s="32"/>
      <c r="M321" s="133" t="s">
        <v>1</v>
      </c>
      <c r="N321" s="134" t="s">
        <v>45</v>
      </c>
      <c r="P321" s="135">
        <f>O321*H321</f>
        <v>0</v>
      </c>
      <c r="Q321" s="135">
        <v>3.8800000000000002E-3</v>
      </c>
      <c r="R321" s="135">
        <f>Q321*H321</f>
        <v>0.52768000000000004</v>
      </c>
      <c r="S321" s="135">
        <v>0</v>
      </c>
      <c r="T321" s="136">
        <f>S321*H321</f>
        <v>0</v>
      </c>
      <c r="AR321" s="137" t="s">
        <v>133</v>
      </c>
      <c r="AT321" s="137" t="s">
        <v>135</v>
      </c>
      <c r="AU321" s="137" t="s">
        <v>89</v>
      </c>
      <c r="AY321" s="17" t="s">
        <v>134</v>
      </c>
      <c r="BE321" s="138">
        <f>IF(N321="základní",J321,0)</f>
        <v>0</v>
      </c>
      <c r="BF321" s="138">
        <f>IF(N321="snížená",J321,0)</f>
        <v>0</v>
      </c>
      <c r="BG321" s="138">
        <f>IF(N321="zákl. přenesená",J321,0)</f>
        <v>0</v>
      </c>
      <c r="BH321" s="138">
        <f>IF(N321="sníž. přenesená",J321,0)</f>
        <v>0</v>
      </c>
      <c r="BI321" s="138">
        <f>IF(N321="nulová",J321,0)</f>
        <v>0</v>
      </c>
      <c r="BJ321" s="17" t="s">
        <v>87</v>
      </c>
      <c r="BK321" s="138">
        <f>ROUND(I321*H321,2)</f>
        <v>0</v>
      </c>
      <c r="BL321" s="17" t="s">
        <v>133</v>
      </c>
      <c r="BM321" s="137" t="s">
        <v>798</v>
      </c>
    </row>
    <row r="322" spans="2:65" s="12" customFormat="1" ht="10.199999999999999">
      <c r="B322" s="154"/>
      <c r="D322" s="139" t="s">
        <v>245</v>
      </c>
      <c r="E322" s="155" t="s">
        <v>1</v>
      </c>
      <c r="F322" s="156" t="s">
        <v>799</v>
      </c>
      <c r="H322" s="157">
        <v>136</v>
      </c>
      <c r="I322" s="158"/>
      <c r="L322" s="154"/>
      <c r="M322" s="159"/>
      <c r="T322" s="160"/>
      <c r="AT322" s="155" t="s">
        <v>245</v>
      </c>
      <c r="AU322" s="155" t="s">
        <v>89</v>
      </c>
      <c r="AV322" s="12" t="s">
        <v>89</v>
      </c>
      <c r="AW322" s="12" t="s">
        <v>36</v>
      </c>
      <c r="AX322" s="12" t="s">
        <v>80</v>
      </c>
      <c r="AY322" s="155" t="s">
        <v>134</v>
      </c>
    </row>
    <row r="323" spans="2:65" s="13" customFormat="1" ht="10.199999999999999">
      <c r="B323" s="161"/>
      <c r="D323" s="139" t="s">
        <v>245</v>
      </c>
      <c r="E323" s="162" t="s">
        <v>1</v>
      </c>
      <c r="F323" s="163" t="s">
        <v>248</v>
      </c>
      <c r="H323" s="164">
        <v>136</v>
      </c>
      <c r="I323" s="165"/>
      <c r="L323" s="161"/>
      <c r="M323" s="166"/>
      <c r="T323" s="167"/>
      <c r="AT323" s="162" t="s">
        <v>245</v>
      </c>
      <c r="AU323" s="162" t="s">
        <v>89</v>
      </c>
      <c r="AV323" s="13" t="s">
        <v>133</v>
      </c>
      <c r="AW323" s="13" t="s">
        <v>36</v>
      </c>
      <c r="AX323" s="13" t="s">
        <v>87</v>
      </c>
      <c r="AY323" s="162" t="s">
        <v>134</v>
      </c>
    </row>
    <row r="324" spans="2:65" s="1" customFormat="1" ht="24.15" customHeight="1">
      <c r="B324" s="32"/>
      <c r="C324" s="126" t="s">
        <v>545</v>
      </c>
      <c r="D324" s="126" t="s">
        <v>135</v>
      </c>
      <c r="E324" s="127" t="s">
        <v>546</v>
      </c>
      <c r="F324" s="128" t="s">
        <v>547</v>
      </c>
      <c r="G324" s="129" t="s">
        <v>243</v>
      </c>
      <c r="H324" s="130">
        <v>161</v>
      </c>
      <c r="I324" s="131"/>
      <c r="J324" s="132">
        <f>ROUND(I324*H324,2)</f>
        <v>0</v>
      </c>
      <c r="K324" s="128" t="s">
        <v>139</v>
      </c>
      <c r="L324" s="32"/>
      <c r="M324" s="133" t="s">
        <v>1</v>
      </c>
      <c r="N324" s="134" t="s">
        <v>45</v>
      </c>
      <c r="P324" s="135">
        <f>O324*H324</f>
        <v>0</v>
      </c>
      <c r="Q324" s="135">
        <v>4.6999999999999999E-4</v>
      </c>
      <c r="R324" s="135">
        <f>Q324*H324</f>
        <v>7.5670000000000001E-2</v>
      </c>
      <c r="S324" s="135">
        <v>0</v>
      </c>
      <c r="T324" s="136">
        <f>S324*H324</f>
        <v>0</v>
      </c>
      <c r="AR324" s="137" t="s">
        <v>133</v>
      </c>
      <c r="AT324" s="137" t="s">
        <v>135</v>
      </c>
      <c r="AU324" s="137" t="s">
        <v>89</v>
      </c>
      <c r="AY324" s="17" t="s">
        <v>134</v>
      </c>
      <c r="BE324" s="138">
        <f>IF(N324="základní",J324,0)</f>
        <v>0</v>
      </c>
      <c r="BF324" s="138">
        <f>IF(N324="snížená",J324,0)</f>
        <v>0</v>
      </c>
      <c r="BG324" s="138">
        <f>IF(N324="zákl. přenesená",J324,0)</f>
        <v>0</v>
      </c>
      <c r="BH324" s="138">
        <f>IF(N324="sníž. přenesená",J324,0)</f>
        <v>0</v>
      </c>
      <c r="BI324" s="138">
        <f>IF(N324="nulová",J324,0)</f>
        <v>0</v>
      </c>
      <c r="BJ324" s="17" t="s">
        <v>87</v>
      </c>
      <c r="BK324" s="138">
        <f>ROUND(I324*H324,2)</f>
        <v>0</v>
      </c>
      <c r="BL324" s="17" t="s">
        <v>133</v>
      </c>
      <c r="BM324" s="137" t="s">
        <v>800</v>
      </c>
    </row>
    <row r="325" spans="2:65" s="12" customFormat="1" ht="10.199999999999999">
      <c r="B325" s="154"/>
      <c r="D325" s="139" t="s">
        <v>245</v>
      </c>
      <c r="E325" s="155" t="s">
        <v>1</v>
      </c>
      <c r="F325" s="156" t="s">
        <v>801</v>
      </c>
      <c r="H325" s="157">
        <v>161</v>
      </c>
      <c r="I325" s="158"/>
      <c r="L325" s="154"/>
      <c r="M325" s="159"/>
      <c r="T325" s="160"/>
      <c r="AT325" s="155" t="s">
        <v>245</v>
      </c>
      <c r="AU325" s="155" t="s">
        <v>89</v>
      </c>
      <c r="AV325" s="12" t="s">
        <v>89</v>
      </c>
      <c r="AW325" s="12" t="s">
        <v>36</v>
      </c>
      <c r="AX325" s="12" t="s">
        <v>80</v>
      </c>
      <c r="AY325" s="155" t="s">
        <v>134</v>
      </c>
    </row>
    <row r="326" spans="2:65" s="13" customFormat="1" ht="10.199999999999999">
      <c r="B326" s="161"/>
      <c r="D326" s="139" t="s">
        <v>245</v>
      </c>
      <c r="E326" s="162" t="s">
        <v>1</v>
      </c>
      <c r="F326" s="163" t="s">
        <v>248</v>
      </c>
      <c r="H326" s="164">
        <v>161</v>
      </c>
      <c r="I326" s="165"/>
      <c r="L326" s="161"/>
      <c r="M326" s="166"/>
      <c r="T326" s="167"/>
      <c r="AT326" s="162" t="s">
        <v>245</v>
      </c>
      <c r="AU326" s="162" t="s">
        <v>89</v>
      </c>
      <c r="AV326" s="13" t="s">
        <v>133</v>
      </c>
      <c r="AW326" s="13" t="s">
        <v>36</v>
      </c>
      <c r="AX326" s="13" t="s">
        <v>87</v>
      </c>
      <c r="AY326" s="162" t="s">
        <v>134</v>
      </c>
    </row>
    <row r="327" spans="2:65" s="1" customFormat="1" ht="24.15" customHeight="1">
      <c r="B327" s="32"/>
      <c r="C327" s="126" t="s">
        <v>550</v>
      </c>
      <c r="D327" s="126" t="s">
        <v>135</v>
      </c>
      <c r="E327" s="127" t="s">
        <v>551</v>
      </c>
      <c r="F327" s="128" t="s">
        <v>552</v>
      </c>
      <c r="G327" s="129" t="s">
        <v>243</v>
      </c>
      <c r="H327" s="130">
        <v>238</v>
      </c>
      <c r="I327" s="131"/>
      <c r="J327" s="132">
        <f>ROUND(I327*H327,2)</f>
        <v>0</v>
      </c>
      <c r="K327" s="128" t="s">
        <v>139</v>
      </c>
      <c r="L327" s="32"/>
      <c r="M327" s="133" t="s">
        <v>1</v>
      </c>
      <c r="N327" s="134" t="s">
        <v>45</v>
      </c>
      <c r="P327" s="135">
        <f>O327*H327</f>
        <v>0</v>
      </c>
      <c r="Q327" s="135">
        <v>6.8999999999999997E-4</v>
      </c>
      <c r="R327" s="135">
        <f>Q327*H327</f>
        <v>0.16422</v>
      </c>
      <c r="S327" s="135">
        <v>0</v>
      </c>
      <c r="T327" s="136">
        <f>S327*H327</f>
        <v>0</v>
      </c>
      <c r="AR327" s="137" t="s">
        <v>133</v>
      </c>
      <c r="AT327" s="137" t="s">
        <v>135</v>
      </c>
      <c r="AU327" s="137" t="s">
        <v>89</v>
      </c>
      <c r="AY327" s="17" t="s">
        <v>134</v>
      </c>
      <c r="BE327" s="138">
        <f>IF(N327="základní",J327,0)</f>
        <v>0</v>
      </c>
      <c r="BF327" s="138">
        <f>IF(N327="snížená",J327,0)</f>
        <v>0</v>
      </c>
      <c r="BG327" s="138">
        <f>IF(N327="zákl. přenesená",J327,0)</f>
        <v>0</v>
      </c>
      <c r="BH327" s="138">
        <f>IF(N327="sníž. přenesená",J327,0)</f>
        <v>0</v>
      </c>
      <c r="BI327" s="138">
        <f>IF(N327="nulová",J327,0)</f>
        <v>0</v>
      </c>
      <c r="BJ327" s="17" t="s">
        <v>87</v>
      </c>
      <c r="BK327" s="138">
        <f>ROUND(I327*H327,2)</f>
        <v>0</v>
      </c>
      <c r="BL327" s="17" t="s">
        <v>133</v>
      </c>
      <c r="BM327" s="137" t="s">
        <v>802</v>
      </c>
    </row>
    <row r="328" spans="2:65" s="12" customFormat="1" ht="20.399999999999999">
      <c r="B328" s="154"/>
      <c r="D328" s="139" t="s">
        <v>245</v>
      </c>
      <c r="E328" s="155" t="s">
        <v>1</v>
      </c>
      <c r="F328" s="156" t="s">
        <v>803</v>
      </c>
      <c r="H328" s="157">
        <v>238</v>
      </c>
      <c r="I328" s="158"/>
      <c r="L328" s="154"/>
      <c r="M328" s="159"/>
      <c r="T328" s="160"/>
      <c r="AT328" s="155" t="s">
        <v>245</v>
      </c>
      <c r="AU328" s="155" t="s">
        <v>89</v>
      </c>
      <c r="AV328" s="12" t="s">
        <v>89</v>
      </c>
      <c r="AW328" s="12" t="s">
        <v>36</v>
      </c>
      <c r="AX328" s="12" t="s">
        <v>80</v>
      </c>
      <c r="AY328" s="155" t="s">
        <v>134</v>
      </c>
    </row>
    <row r="329" spans="2:65" s="13" customFormat="1" ht="10.199999999999999">
      <c r="B329" s="161"/>
      <c r="D329" s="139" t="s">
        <v>245</v>
      </c>
      <c r="E329" s="162" t="s">
        <v>1</v>
      </c>
      <c r="F329" s="163" t="s">
        <v>248</v>
      </c>
      <c r="H329" s="164">
        <v>238</v>
      </c>
      <c r="I329" s="165"/>
      <c r="L329" s="161"/>
      <c r="M329" s="166"/>
      <c r="T329" s="167"/>
      <c r="AT329" s="162" t="s">
        <v>245</v>
      </c>
      <c r="AU329" s="162" t="s">
        <v>89</v>
      </c>
      <c r="AV329" s="13" t="s">
        <v>133</v>
      </c>
      <c r="AW329" s="13" t="s">
        <v>36</v>
      </c>
      <c r="AX329" s="13" t="s">
        <v>87</v>
      </c>
      <c r="AY329" s="162" t="s">
        <v>134</v>
      </c>
    </row>
    <row r="330" spans="2:65" s="1" customFormat="1" ht="33" customHeight="1">
      <c r="B330" s="32"/>
      <c r="C330" s="126" t="s">
        <v>555</v>
      </c>
      <c r="D330" s="126" t="s">
        <v>135</v>
      </c>
      <c r="E330" s="127" t="s">
        <v>556</v>
      </c>
      <c r="F330" s="128" t="s">
        <v>557</v>
      </c>
      <c r="G330" s="129" t="s">
        <v>263</v>
      </c>
      <c r="H330" s="130">
        <v>50</v>
      </c>
      <c r="I330" s="131"/>
      <c r="J330" s="132">
        <f>ROUND(I330*H330,2)</f>
        <v>0</v>
      </c>
      <c r="K330" s="128" t="s">
        <v>139</v>
      </c>
      <c r="L330" s="32"/>
      <c r="M330" s="133" t="s">
        <v>1</v>
      </c>
      <c r="N330" s="134" t="s">
        <v>45</v>
      </c>
      <c r="P330" s="135">
        <f>O330*H330</f>
        <v>0</v>
      </c>
      <c r="Q330" s="135">
        <v>6.0999999999999997E-4</v>
      </c>
      <c r="R330" s="135">
        <f>Q330*H330</f>
        <v>3.0499999999999999E-2</v>
      </c>
      <c r="S330" s="135">
        <v>0</v>
      </c>
      <c r="T330" s="136">
        <f>S330*H330</f>
        <v>0</v>
      </c>
      <c r="AR330" s="137" t="s">
        <v>133</v>
      </c>
      <c r="AT330" s="137" t="s">
        <v>135</v>
      </c>
      <c r="AU330" s="137" t="s">
        <v>89</v>
      </c>
      <c r="AY330" s="17" t="s">
        <v>134</v>
      </c>
      <c r="BE330" s="138">
        <f>IF(N330="základní",J330,0)</f>
        <v>0</v>
      </c>
      <c r="BF330" s="138">
        <f>IF(N330="snížená",J330,0)</f>
        <v>0</v>
      </c>
      <c r="BG330" s="138">
        <f>IF(N330="zákl. přenesená",J330,0)</f>
        <v>0</v>
      </c>
      <c r="BH330" s="138">
        <f>IF(N330="sníž. přenesená",J330,0)</f>
        <v>0</v>
      </c>
      <c r="BI330" s="138">
        <f>IF(N330="nulová",J330,0)</f>
        <v>0</v>
      </c>
      <c r="BJ330" s="17" t="s">
        <v>87</v>
      </c>
      <c r="BK330" s="138">
        <f>ROUND(I330*H330,2)</f>
        <v>0</v>
      </c>
      <c r="BL330" s="17" t="s">
        <v>133</v>
      </c>
      <c r="BM330" s="137" t="s">
        <v>804</v>
      </c>
    </row>
    <row r="331" spans="2:65" s="12" customFormat="1" ht="20.399999999999999">
      <c r="B331" s="154"/>
      <c r="D331" s="139" t="s">
        <v>245</v>
      </c>
      <c r="E331" s="155" t="s">
        <v>1</v>
      </c>
      <c r="F331" s="156" t="s">
        <v>559</v>
      </c>
      <c r="H331" s="157">
        <v>50</v>
      </c>
      <c r="I331" s="158"/>
      <c r="L331" s="154"/>
      <c r="M331" s="159"/>
      <c r="T331" s="160"/>
      <c r="AT331" s="155" t="s">
        <v>245</v>
      </c>
      <c r="AU331" s="155" t="s">
        <v>89</v>
      </c>
      <c r="AV331" s="12" t="s">
        <v>89</v>
      </c>
      <c r="AW331" s="12" t="s">
        <v>36</v>
      </c>
      <c r="AX331" s="12" t="s">
        <v>80</v>
      </c>
      <c r="AY331" s="155" t="s">
        <v>134</v>
      </c>
    </row>
    <row r="332" spans="2:65" s="13" customFormat="1" ht="10.199999999999999">
      <c r="B332" s="161"/>
      <c r="D332" s="139" t="s">
        <v>245</v>
      </c>
      <c r="E332" s="162" t="s">
        <v>1</v>
      </c>
      <c r="F332" s="163" t="s">
        <v>248</v>
      </c>
      <c r="H332" s="164">
        <v>50</v>
      </c>
      <c r="I332" s="165"/>
      <c r="L332" s="161"/>
      <c r="M332" s="166"/>
      <c r="T332" s="167"/>
      <c r="AT332" s="162" t="s">
        <v>245</v>
      </c>
      <c r="AU332" s="162" t="s">
        <v>89</v>
      </c>
      <c r="AV332" s="13" t="s">
        <v>133</v>
      </c>
      <c r="AW332" s="13" t="s">
        <v>36</v>
      </c>
      <c r="AX332" s="13" t="s">
        <v>87</v>
      </c>
      <c r="AY332" s="162" t="s">
        <v>134</v>
      </c>
    </row>
    <row r="333" spans="2:65" s="1" customFormat="1" ht="24.15" customHeight="1">
      <c r="B333" s="32"/>
      <c r="C333" s="126" t="s">
        <v>560</v>
      </c>
      <c r="D333" s="126" t="s">
        <v>135</v>
      </c>
      <c r="E333" s="127" t="s">
        <v>561</v>
      </c>
      <c r="F333" s="128" t="s">
        <v>562</v>
      </c>
      <c r="G333" s="129" t="s">
        <v>263</v>
      </c>
      <c r="H333" s="130">
        <v>43</v>
      </c>
      <c r="I333" s="131"/>
      <c r="J333" s="132">
        <f>ROUND(I333*H333,2)</f>
        <v>0</v>
      </c>
      <c r="K333" s="128" t="s">
        <v>139</v>
      </c>
      <c r="L333" s="32"/>
      <c r="M333" s="133" t="s">
        <v>1</v>
      </c>
      <c r="N333" s="134" t="s">
        <v>45</v>
      </c>
      <c r="P333" s="135">
        <f>O333*H333</f>
        <v>0</v>
      </c>
      <c r="Q333" s="135">
        <v>0</v>
      </c>
      <c r="R333" s="135">
        <f>Q333*H333</f>
        <v>0</v>
      </c>
      <c r="S333" s="135">
        <v>0</v>
      </c>
      <c r="T333" s="136">
        <f>S333*H333</f>
        <v>0</v>
      </c>
      <c r="AR333" s="137" t="s">
        <v>133</v>
      </c>
      <c r="AT333" s="137" t="s">
        <v>135</v>
      </c>
      <c r="AU333" s="137" t="s">
        <v>89</v>
      </c>
      <c r="AY333" s="17" t="s">
        <v>134</v>
      </c>
      <c r="BE333" s="138">
        <f>IF(N333="základní",J333,0)</f>
        <v>0</v>
      </c>
      <c r="BF333" s="138">
        <f>IF(N333="snížená",J333,0)</f>
        <v>0</v>
      </c>
      <c r="BG333" s="138">
        <f>IF(N333="zákl. přenesená",J333,0)</f>
        <v>0</v>
      </c>
      <c r="BH333" s="138">
        <f>IF(N333="sníž. přenesená",J333,0)</f>
        <v>0</v>
      </c>
      <c r="BI333" s="138">
        <f>IF(N333="nulová",J333,0)</f>
        <v>0</v>
      </c>
      <c r="BJ333" s="17" t="s">
        <v>87</v>
      </c>
      <c r="BK333" s="138">
        <f>ROUND(I333*H333,2)</f>
        <v>0</v>
      </c>
      <c r="BL333" s="17" t="s">
        <v>133</v>
      </c>
      <c r="BM333" s="137" t="s">
        <v>805</v>
      </c>
    </row>
    <row r="334" spans="2:65" s="12" customFormat="1" ht="10.199999999999999">
      <c r="B334" s="154"/>
      <c r="D334" s="139" t="s">
        <v>245</v>
      </c>
      <c r="E334" s="155" t="s">
        <v>1</v>
      </c>
      <c r="F334" s="156" t="s">
        <v>806</v>
      </c>
      <c r="H334" s="157">
        <v>43</v>
      </c>
      <c r="I334" s="158"/>
      <c r="L334" s="154"/>
      <c r="M334" s="159"/>
      <c r="T334" s="160"/>
      <c r="AT334" s="155" t="s">
        <v>245</v>
      </c>
      <c r="AU334" s="155" t="s">
        <v>89</v>
      </c>
      <c r="AV334" s="12" t="s">
        <v>89</v>
      </c>
      <c r="AW334" s="12" t="s">
        <v>36</v>
      </c>
      <c r="AX334" s="12" t="s">
        <v>80</v>
      </c>
      <c r="AY334" s="155" t="s">
        <v>134</v>
      </c>
    </row>
    <row r="335" spans="2:65" s="13" customFormat="1" ht="10.199999999999999">
      <c r="B335" s="161"/>
      <c r="D335" s="139" t="s">
        <v>245</v>
      </c>
      <c r="E335" s="162" t="s">
        <v>1</v>
      </c>
      <c r="F335" s="163" t="s">
        <v>248</v>
      </c>
      <c r="H335" s="164">
        <v>43</v>
      </c>
      <c r="I335" s="165"/>
      <c r="L335" s="161"/>
      <c r="M335" s="166"/>
      <c r="T335" s="167"/>
      <c r="AT335" s="162" t="s">
        <v>245</v>
      </c>
      <c r="AU335" s="162" t="s">
        <v>89</v>
      </c>
      <c r="AV335" s="13" t="s">
        <v>133</v>
      </c>
      <c r="AW335" s="13" t="s">
        <v>36</v>
      </c>
      <c r="AX335" s="13" t="s">
        <v>87</v>
      </c>
      <c r="AY335" s="162" t="s">
        <v>134</v>
      </c>
    </row>
    <row r="336" spans="2:65" s="1" customFormat="1" ht="24.15" customHeight="1">
      <c r="B336" s="32"/>
      <c r="C336" s="126" t="s">
        <v>565</v>
      </c>
      <c r="D336" s="126" t="s">
        <v>135</v>
      </c>
      <c r="E336" s="127" t="s">
        <v>566</v>
      </c>
      <c r="F336" s="128" t="s">
        <v>567</v>
      </c>
      <c r="G336" s="129" t="s">
        <v>428</v>
      </c>
      <c r="H336" s="130">
        <v>1</v>
      </c>
      <c r="I336" s="131"/>
      <c r="J336" s="132">
        <f>ROUND(I336*H336,2)</f>
        <v>0</v>
      </c>
      <c r="K336" s="128" t="s">
        <v>184</v>
      </c>
      <c r="L336" s="32"/>
      <c r="M336" s="133" t="s">
        <v>1</v>
      </c>
      <c r="N336" s="134" t="s">
        <v>45</v>
      </c>
      <c r="P336" s="135">
        <f>O336*H336</f>
        <v>0</v>
      </c>
      <c r="Q336" s="135">
        <v>0</v>
      </c>
      <c r="R336" s="135">
        <f>Q336*H336</f>
        <v>0</v>
      </c>
      <c r="S336" s="135">
        <v>0</v>
      </c>
      <c r="T336" s="136">
        <f>S336*H336</f>
        <v>0</v>
      </c>
      <c r="AR336" s="137" t="s">
        <v>133</v>
      </c>
      <c r="AT336" s="137" t="s">
        <v>135</v>
      </c>
      <c r="AU336" s="137" t="s">
        <v>89</v>
      </c>
      <c r="AY336" s="17" t="s">
        <v>134</v>
      </c>
      <c r="BE336" s="138">
        <f>IF(N336="základní",J336,0)</f>
        <v>0</v>
      </c>
      <c r="BF336" s="138">
        <f>IF(N336="snížená",J336,0)</f>
        <v>0</v>
      </c>
      <c r="BG336" s="138">
        <f>IF(N336="zákl. přenesená",J336,0)</f>
        <v>0</v>
      </c>
      <c r="BH336" s="138">
        <f>IF(N336="sníž. přenesená",J336,0)</f>
        <v>0</v>
      </c>
      <c r="BI336" s="138">
        <f>IF(N336="nulová",J336,0)</f>
        <v>0</v>
      </c>
      <c r="BJ336" s="17" t="s">
        <v>87</v>
      </c>
      <c r="BK336" s="138">
        <f>ROUND(I336*H336,2)</f>
        <v>0</v>
      </c>
      <c r="BL336" s="17" t="s">
        <v>133</v>
      </c>
      <c r="BM336" s="137" t="s">
        <v>807</v>
      </c>
    </row>
    <row r="337" spans="2:65" s="1" customFormat="1" ht="28.8">
      <c r="B337" s="32"/>
      <c r="D337" s="139" t="s">
        <v>142</v>
      </c>
      <c r="F337" s="140" t="s">
        <v>569</v>
      </c>
      <c r="I337" s="141"/>
      <c r="L337" s="32"/>
      <c r="M337" s="142"/>
      <c r="T337" s="56"/>
      <c r="AT337" s="17" t="s">
        <v>142</v>
      </c>
      <c r="AU337" s="17" t="s">
        <v>89</v>
      </c>
    </row>
    <row r="338" spans="2:65" s="12" customFormat="1" ht="20.399999999999999">
      <c r="B338" s="154"/>
      <c r="D338" s="139" t="s">
        <v>245</v>
      </c>
      <c r="E338" s="155" t="s">
        <v>1</v>
      </c>
      <c r="F338" s="156" t="s">
        <v>570</v>
      </c>
      <c r="H338" s="157">
        <v>1</v>
      </c>
      <c r="I338" s="158"/>
      <c r="L338" s="154"/>
      <c r="M338" s="159"/>
      <c r="T338" s="160"/>
      <c r="AT338" s="155" t="s">
        <v>245</v>
      </c>
      <c r="AU338" s="155" t="s">
        <v>89</v>
      </c>
      <c r="AV338" s="12" t="s">
        <v>89</v>
      </c>
      <c r="AW338" s="12" t="s">
        <v>36</v>
      </c>
      <c r="AX338" s="12" t="s">
        <v>80</v>
      </c>
      <c r="AY338" s="155" t="s">
        <v>134</v>
      </c>
    </row>
    <row r="339" spans="2:65" s="13" customFormat="1" ht="10.199999999999999">
      <c r="B339" s="161"/>
      <c r="D339" s="139" t="s">
        <v>245</v>
      </c>
      <c r="E339" s="162" t="s">
        <v>1</v>
      </c>
      <c r="F339" s="163" t="s">
        <v>248</v>
      </c>
      <c r="H339" s="164">
        <v>1</v>
      </c>
      <c r="I339" s="165"/>
      <c r="L339" s="161"/>
      <c r="M339" s="166"/>
      <c r="T339" s="167"/>
      <c r="AT339" s="162" t="s">
        <v>245</v>
      </c>
      <c r="AU339" s="162" t="s">
        <v>89</v>
      </c>
      <c r="AV339" s="13" t="s">
        <v>133</v>
      </c>
      <c r="AW339" s="13" t="s">
        <v>36</v>
      </c>
      <c r="AX339" s="13" t="s">
        <v>87</v>
      </c>
      <c r="AY339" s="162" t="s">
        <v>134</v>
      </c>
    </row>
    <row r="340" spans="2:65" s="1" customFormat="1" ht="16.5" customHeight="1">
      <c r="B340" s="32"/>
      <c r="C340" s="126" t="s">
        <v>571</v>
      </c>
      <c r="D340" s="126" t="s">
        <v>135</v>
      </c>
      <c r="E340" s="127" t="s">
        <v>572</v>
      </c>
      <c r="F340" s="128" t="s">
        <v>573</v>
      </c>
      <c r="G340" s="129" t="s">
        <v>428</v>
      </c>
      <c r="H340" s="130">
        <v>1</v>
      </c>
      <c r="I340" s="131"/>
      <c r="J340" s="132">
        <f>ROUND(I340*H340,2)</f>
        <v>0</v>
      </c>
      <c r="K340" s="128" t="s">
        <v>184</v>
      </c>
      <c r="L340" s="32"/>
      <c r="M340" s="133" t="s">
        <v>1</v>
      </c>
      <c r="N340" s="134" t="s">
        <v>45</v>
      </c>
      <c r="P340" s="135">
        <f>O340*H340</f>
        <v>0</v>
      </c>
      <c r="Q340" s="135">
        <v>0</v>
      </c>
      <c r="R340" s="135">
        <f>Q340*H340</f>
        <v>0</v>
      </c>
      <c r="S340" s="135">
        <v>0</v>
      </c>
      <c r="T340" s="136">
        <f>S340*H340</f>
        <v>0</v>
      </c>
      <c r="AR340" s="137" t="s">
        <v>133</v>
      </c>
      <c r="AT340" s="137" t="s">
        <v>135</v>
      </c>
      <c r="AU340" s="137" t="s">
        <v>89</v>
      </c>
      <c r="AY340" s="17" t="s">
        <v>134</v>
      </c>
      <c r="BE340" s="138">
        <f>IF(N340="základní",J340,0)</f>
        <v>0</v>
      </c>
      <c r="BF340" s="138">
        <f>IF(N340="snížená",J340,0)</f>
        <v>0</v>
      </c>
      <c r="BG340" s="138">
        <f>IF(N340="zákl. přenesená",J340,0)</f>
        <v>0</v>
      </c>
      <c r="BH340" s="138">
        <f>IF(N340="sníž. přenesená",J340,0)</f>
        <v>0</v>
      </c>
      <c r="BI340" s="138">
        <f>IF(N340="nulová",J340,0)</f>
        <v>0</v>
      </c>
      <c r="BJ340" s="17" t="s">
        <v>87</v>
      </c>
      <c r="BK340" s="138">
        <f>ROUND(I340*H340,2)</f>
        <v>0</v>
      </c>
      <c r="BL340" s="17" t="s">
        <v>133</v>
      </c>
      <c r="BM340" s="137" t="s">
        <v>808</v>
      </c>
    </row>
    <row r="341" spans="2:65" s="1" customFormat="1" ht="115.2">
      <c r="B341" s="32"/>
      <c r="D341" s="139" t="s">
        <v>142</v>
      </c>
      <c r="F341" s="140" t="s">
        <v>575</v>
      </c>
      <c r="I341" s="141"/>
      <c r="L341" s="32"/>
      <c r="M341" s="142"/>
      <c r="T341" s="56"/>
      <c r="AT341" s="17" t="s">
        <v>142</v>
      </c>
      <c r="AU341" s="17" t="s">
        <v>89</v>
      </c>
    </row>
    <row r="342" spans="2:65" s="1" customFormat="1" ht="16.5" customHeight="1">
      <c r="B342" s="32"/>
      <c r="C342" s="126" t="s">
        <v>576</v>
      </c>
      <c r="D342" s="126" t="s">
        <v>135</v>
      </c>
      <c r="E342" s="127" t="s">
        <v>577</v>
      </c>
      <c r="F342" s="128" t="s">
        <v>578</v>
      </c>
      <c r="G342" s="129" t="s">
        <v>579</v>
      </c>
      <c r="H342" s="130">
        <v>1</v>
      </c>
      <c r="I342" s="131"/>
      <c r="J342" s="132">
        <f>ROUND(I342*H342,2)</f>
        <v>0</v>
      </c>
      <c r="K342" s="128" t="s">
        <v>184</v>
      </c>
      <c r="L342" s="32"/>
      <c r="M342" s="133" t="s">
        <v>1</v>
      </c>
      <c r="N342" s="134" t="s">
        <v>45</v>
      </c>
      <c r="P342" s="135">
        <f>O342*H342</f>
        <v>0</v>
      </c>
      <c r="Q342" s="135">
        <v>10.32</v>
      </c>
      <c r="R342" s="135">
        <f>Q342*H342</f>
        <v>10.32</v>
      </c>
      <c r="S342" s="135">
        <v>0</v>
      </c>
      <c r="T342" s="136">
        <f>S342*H342</f>
        <v>0</v>
      </c>
      <c r="AR342" s="137" t="s">
        <v>133</v>
      </c>
      <c r="AT342" s="137" t="s">
        <v>135</v>
      </c>
      <c r="AU342" s="137" t="s">
        <v>89</v>
      </c>
      <c r="AY342" s="17" t="s">
        <v>134</v>
      </c>
      <c r="BE342" s="138">
        <f>IF(N342="základní",J342,0)</f>
        <v>0</v>
      </c>
      <c r="BF342" s="138">
        <f>IF(N342="snížená",J342,0)</f>
        <v>0</v>
      </c>
      <c r="BG342" s="138">
        <f>IF(N342="zákl. přenesená",J342,0)</f>
        <v>0</v>
      </c>
      <c r="BH342" s="138">
        <f>IF(N342="sníž. přenesená",J342,0)</f>
        <v>0</v>
      </c>
      <c r="BI342" s="138">
        <f>IF(N342="nulová",J342,0)</f>
        <v>0</v>
      </c>
      <c r="BJ342" s="17" t="s">
        <v>87</v>
      </c>
      <c r="BK342" s="138">
        <f>ROUND(I342*H342,2)</f>
        <v>0</v>
      </c>
      <c r="BL342" s="17" t="s">
        <v>133</v>
      </c>
      <c r="BM342" s="137" t="s">
        <v>809</v>
      </c>
    </row>
    <row r="343" spans="2:65" s="1" customFormat="1" ht="19.2">
      <c r="B343" s="32"/>
      <c r="D343" s="139" t="s">
        <v>142</v>
      </c>
      <c r="F343" s="140" t="s">
        <v>581</v>
      </c>
      <c r="I343" s="141"/>
      <c r="L343" s="32"/>
      <c r="M343" s="142"/>
      <c r="T343" s="56"/>
      <c r="AT343" s="17" t="s">
        <v>142</v>
      </c>
      <c r="AU343" s="17" t="s">
        <v>89</v>
      </c>
    </row>
    <row r="344" spans="2:65" s="1" customFormat="1" ht="33" customHeight="1">
      <c r="B344" s="32"/>
      <c r="C344" s="126" t="s">
        <v>582</v>
      </c>
      <c r="D344" s="126" t="s">
        <v>135</v>
      </c>
      <c r="E344" s="127" t="s">
        <v>583</v>
      </c>
      <c r="F344" s="128" t="s">
        <v>584</v>
      </c>
      <c r="G344" s="129" t="s">
        <v>428</v>
      </c>
      <c r="H344" s="130">
        <v>1</v>
      </c>
      <c r="I344" s="131"/>
      <c r="J344" s="132">
        <f>ROUND(I344*H344,2)</f>
        <v>0</v>
      </c>
      <c r="K344" s="128" t="s">
        <v>184</v>
      </c>
      <c r="L344" s="32"/>
      <c r="M344" s="133" t="s">
        <v>1</v>
      </c>
      <c r="N344" s="134" t="s">
        <v>45</v>
      </c>
      <c r="P344" s="135">
        <f>O344*H344</f>
        <v>0</v>
      </c>
      <c r="Q344" s="135">
        <v>0</v>
      </c>
      <c r="R344" s="135">
        <f>Q344*H344</f>
        <v>0</v>
      </c>
      <c r="S344" s="135">
        <v>0</v>
      </c>
      <c r="T344" s="136">
        <f>S344*H344</f>
        <v>0</v>
      </c>
      <c r="AR344" s="137" t="s">
        <v>133</v>
      </c>
      <c r="AT344" s="137" t="s">
        <v>135</v>
      </c>
      <c r="AU344" s="137" t="s">
        <v>89</v>
      </c>
      <c r="AY344" s="17" t="s">
        <v>134</v>
      </c>
      <c r="BE344" s="138">
        <f>IF(N344="základní",J344,0)</f>
        <v>0</v>
      </c>
      <c r="BF344" s="138">
        <f>IF(N344="snížená",J344,0)</f>
        <v>0</v>
      </c>
      <c r="BG344" s="138">
        <f>IF(N344="zákl. přenesená",J344,0)</f>
        <v>0</v>
      </c>
      <c r="BH344" s="138">
        <f>IF(N344="sníž. přenesená",J344,0)</f>
        <v>0</v>
      </c>
      <c r="BI344" s="138">
        <f>IF(N344="nulová",J344,0)</f>
        <v>0</v>
      </c>
      <c r="BJ344" s="17" t="s">
        <v>87</v>
      </c>
      <c r="BK344" s="138">
        <f>ROUND(I344*H344,2)</f>
        <v>0</v>
      </c>
      <c r="BL344" s="17" t="s">
        <v>133</v>
      </c>
      <c r="BM344" s="137" t="s">
        <v>810</v>
      </c>
    </row>
    <row r="345" spans="2:65" s="1" customFormat="1" ht="96">
      <c r="B345" s="32"/>
      <c r="D345" s="139" t="s">
        <v>142</v>
      </c>
      <c r="F345" s="140" t="s">
        <v>586</v>
      </c>
      <c r="I345" s="141"/>
      <c r="L345" s="32"/>
      <c r="M345" s="142"/>
      <c r="T345" s="56"/>
      <c r="AT345" s="17" t="s">
        <v>142</v>
      </c>
      <c r="AU345" s="17" t="s">
        <v>89</v>
      </c>
    </row>
    <row r="346" spans="2:65" s="1" customFormat="1" ht="24.15" customHeight="1">
      <c r="B346" s="32"/>
      <c r="C346" s="126" t="s">
        <v>587</v>
      </c>
      <c r="D346" s="126" t="s">
        <v>135</v>
      </c>
      <c r="E346" s="127" t="s">
        <v>588</v>
      </c>
      <c r="F346" s="128" t="s">
        <v>589</v>
      </c>
      <c r="G346" s="129" t="s">
        <v>428</v>
      </c>
      <c r="H346" s="130">
        <v>1</v>
      </c>
      <c r="I346" s="131"/>
      <c r="J346" s="132">
        <f>ROUND(I346*H346,2)</f>
        <v>0</v>
      </c>
      <c r="K346" s="128" t="s">
        <v>139</v>
      </c>
      <c r="L346" s="32"/>
      <c r="M346" s="133" t="s">
        <v>1</v>
      </c>
      <c r="N346" s="134" t="s">
        <v>45</v>
      </c>
      <c r="P346" s="135">
        <f>O346*H346</f>
        <v>0</v>
      </c>
      <c r="Q346" s="135">
        <v>0</v>
      </c>
      <c r="R346" s="135">
        <f>Q346*H346</f>
        <v>0</v>
      </c>
      <c r="S346" s="135">
        <v>8.2000000000000003E-2</v>
      </c>
      <c r="T346" s="136">
        <f>S346*H346</f>
        <v>8.2000000000000003E-2</v>
      </c>
      <c r="AR346" s="137" t="s">
        <v>133</v>
      </c>
      <c r="AT346" s="137" t="s">
        <v>135</v>
      </c>
      <c r="AU346" s="137" t="s">
        <v>89</v>
      </c>
      <c r="AY346" s="17" t="s">
        <v>134</v>
      </c>
      <c r="BE346" s="138">
        <f>IF(N346="základní",J346,0)</f>
        <v>0</v>
      </c>
      <c r="BF346" s="138">
        <f>IF(N346="snížená",J346,0)</f>
        <v>0</v>
      </c>
      <c r="BG346" s="138">
        <f>IF(N346="zákl. přenesená",J346,0)</f>
        <v>0</v>
      </c>
      <c r="BH346" s="138">
        <f>IF(N346="sníž. přenesená",J346,0)</f>
        <v>0</v>
      </c>
      <c r="BI346" s="138">
        <f>IF(N346="nulová",J346,0)</f>
        <v>0</v>
      </c>
      <c r="BJ346" s="17" t="s">
        <v>87</v>
      </c>
      <c r="BK346" s="138">
        <f>ROUND(I346*H346,2)</f>
        <v>0</v>
      </c>
      <c r="BL346" s="17" t="s">
        <v>133</v>
      </c>
      <c r="BM346" s="137" t="s">
        <v>811</v>
      </c>
    </row>
    <row r="347" spans="2:65" s="12" customFormat="1" ht="10.199999999999999">
      <c r="B347" s="154"/>
      <c r="D347" s="139" t="s">
        <v>245</v>
      </c>
      <c r="E347" s="155" t="s">
        <v>1</v>
      </c>
      <c r="F347" s="156" t="s">
        <v>812</v>
      </c>
      <c r="H347" s="157">
        <v>1</v>
      </c>
      <c r="I347" s="158"/>
      <c r="L347" s="154"/>
      <c r="M347" s="159"/>
      <c r="T347" s="160"/>
      <c r="AT347" s="155" t="s">
        <v>245</v>
      </c>
      <c r="AU347" s="155" t="s">
        <v>89</v>
      </c>
      <c r="AV347" s="12" t="s">
        <v>89</v>
      </c>
      <c r="AW347" s="12" t="s">
        <v>36</v>
      </c>
      <c r="AX347" s="12" t="s">
        <v>80</v>
      </c>
      <c r="AY347" s="155" t="s">
        <v>134</v>
      </c>
    </row>
    <row r="348" spans="2:65" s="13" customFormat="1" ht="10.199999999999999">
      <c r="B348" s="161"/>
      <c r="D348" s="139" t="s">
        <v>245</v>
      </c>
      <c r="E348" s="162" t="s">
        <v>1</v>
      </c>
      <c r="F348" s="163" t="s">
        <v>248</v>
      </c>
      <c r="H348" s="164">
        <v>1</v>
      </c>
      <c r="I348" s="165"/>
      <c r="L348" s="161"/>
      <c r="M348" s="166"/>
      <c r="T348" s="167"/>
      <c r="AT348" s="162" t="s">
        <v>245</v>
      </c>
      <c r="AU348" s="162" t="s">
        <v>89</v>
      </c>
      <c r="AV348" s="13" t="s">
        <v>133</v>
      </c>
      <c r="AW348" s="13" t="s">
        <v>36</v>
      </c>
      <c r="AX348" s="13" t="s">
        <v>87</v>
      </c>
      <c r="AY348" s="162" t="s">
        <v>134</v>
      </c>
    </row>
    <row r="349" spans="2:65" s="1" customFormat="1" ht="24.15" customHeight="1">
      <c r="B349" s="32"/>
      <c r="C349" s="126" t="s">
        <v>592</v>
      </c>
      <c r="D349" s="126" t="s">
        <v>135</v>
      </c>
      <c r="E349" s="127" t="s">
        <v>593</v>
      </c>
      <c r="F349" s="128" t="s">
        <v>594</v>
      </c>
      <c r="G349" s="129" t="s">
        <v>428</v>
      </c>
      <c r="H349" s="130">
        <v>2</v>
      </c>
      <c r="I349" s="131"/>
      <c r="J349" s="132">
        <f>ROUND(I349*H349,2)</f>
        <v>0</v>
      </c>
      <c r="K349" s="128" t="s">
        <v>139</v>
      </c>
      <c r="L349" s="32"/>
      <c r="M349" s="133" t="s">
        <v>1</v>
      </c>
      <c r="N349" s="134" t="s">
        <v>45</v>
      </c>
      <c r="P349" s="135">
        <f>O349*H349</f>
        <v>0</v>
      </c>
      <c r="Q349" s="135">
        <v>0</v>
      </c>
      <c r="R349" s="135">
        <f>Q349*H349</f>
        <v>0</v>
      </c>
      <c r="S349" s="135">
        <v>4.0000000000000001E-3</v>
      </c>
      <c r="T349" s="136">
        <f>S349*H349</f>
        <v>8.0000000000000002E-3</v>
      </c>
      <c r="AR349" s="137" t="s">
        <v>133</v>
      </c>
      <c r="AT349" s="137" t="s">
        <v>135</v>
      </c>
      <c r="AU349" s="137" t="s">
        <v>89</v>
      </c>
      <c r="AY349" s="17" t="s">
        <v>134</v>
      </c>
      <c r="BE349" s="138">
        <f>IF(N349="základní",J349,0)</f>
        <v>0</v>
      </c>
      <c r="BF349" s="138">
        <f>IF(N349="snížená",J349,0)</f>
        <v>0</v>
      </c>
      <c r="BG349" s="138">
        <f>IF(N349="zákl. přenesená",J349,0)</f>
        <v>0</v>
      </c>
      <c r="BH349" s="138">
        <f>IF(N349="sníž. přenesená",J349,0)</f>
        <v>0</v>
      </c>
      <c r="BI349" s="138">
        <f>IF(N349="nulová",J349,0)</f>
        <v>0</v>
      </c>
      <c r="BJ349" s="17" t="s">
        <v>87</v>
      </c>
      <c r="BK349" s="138">
        <f>ROUND(I349*H349,2)</f>
        <v>0</v>
      </c>
      <c r="BL349" s="17" t="s">
        <v>133</v>
      </c>
      <c r="BM349" s="137" t="s">
        <v>813</v>
      </c>
    </row>
    <row r="350" spans="2:65" s="14" customFormat="1" ht="10.199999999999999">
      <c r="B350" s="168"/>
      <c r="D350" s="139" t="s">
        <v>245</v>
      </c>
      <c r="E350" s="169" t="s">
        <v>1</v>
      </c>
      <c r="F350" s="170" t="s">
        <v>596</v>
      </c>
      <c r="H350" s="169" t="s">
        <v>1</v>
      </c>
      <c r="I350" s="171"/>
      <c r="L350" s="168"/>
      <c r="M350" s="172"/>
      <c r="T350" s="173"/>
      <c r="AT350" s="169" t="s">
        <v>245</v>
      </c>
      <c r="AU350" s="169" t="s">
        <v>89</v>
      </c>
      <c r="AV350" s="14" t="s">
        <v>87</v>
      </c>
      <c r="AW350" s="14" t="s">
        <v>36</v>
      </c>
      <c r="AX350" s="14" t="s">
        <v>80</v>
      </c>
      <c r="AY350" s="169" t="s">
        <v>134</v>
      </c>
    </row>
    <row r="351" spans="2:65" s="12" customFormat="1" ht="10.199999999999999">
      <c r="B351" s="154"/>
      <c r="D351" s="139" t="s">
        <v>245</v>
      </c>
      <c r="E351" s="155" t="s">
        <v>1</v>
      </c>
      <c r="F351" s="156" t="s">
        <v>598</v>
      </c>
      <c r="H351" s="157">
        <v>2</v>
      </c>
      <c r="I351" s="158"/>
      <c r="L351" s="154"/>
      <c r="M351" s="159"/>
      <c r="T351" s="160"/>
      <c r="AT351" s="155" t="s">
        <v>245</v>
      </c>
      <c r="AU351" s="155" t="s">
        <v>89</v>
      </c>
      <c r="AV351" s="12" t="s">
        <v>89</v>
      </c>
      <c r="AW351" s="12" t="s">
        <v>36</v>
      </c>
      <c r="AX351" s="12" t="s">
        <v>80</v>
      </c>
      <c r="AY351" s="155" t="s">
        <v>134</v>
      </c>
    </row>
    <row r="352" spans="2:65" s="13" customFormat="1" ht="10.199999999999999">
      <c r="B352" s="161"/>
      <c r="D352" s="139" t="s">
        <v>245</v>
      </c>
      <c r="E352" s="162" t="s">
        <v>1</v>
      </c>
      <c r="F352" s="163" t="s">
        <v>248</v>
      </c>
      <c r="H352" s="164">
        <v>2</v>
      </c>
      <c r="I352" s="165"/>
      <c r="L352" s="161"/>
      <c r="M352" s="166"/>
      <c r="T352" s="167"/>
      <c r="AT352" s="162" t="s">
        <v>245</v>
      </c>
      <c r="AU352" s="162" t="s">
        <v>89</v>
      </c>
      <c r="AV352" s="13" t="s">
        <v>133</v>
      </c>
      <c r="AW352" s="13" t="s">
        <v>36</v>
      </c>
      <c r="AX352" s="13" t="s">
        <v>87</v>
      </c>
      <c r="AY352" s="162" t="s">
        <v>134</v>
      </c>
    </row>
    <row r="353" spans="2:65" s="1" customFormat="1" ht="24.15" customHeight="1">
      <c r="B353" s="32"/>
      <c r="C353" s="126" t="s">
        <v>599</v>
      </c>
      <c r="D353" s="126" t="s">
        <v>135</v>
      </c>
      <c r="E353" s="127" t="s">
        <v>600</v>
      </c>
      <c r="F353" s="128" t="s">
        <v>601</v>
      </c>
      <c r="G353" s="129" t="s">
        <v>243</v>
      </c>
      <c r="H353" s="130">
        <v>119</v>
      </c>
      <c r="I353" s="131"/>
      <c r="J353" s="132">
        <f>ROUND(I353*H353,2)</f>
        <v>0</v>
      </c>
      <c r="K353" s="128" t="s">
        <v>139</v>
      </c>
      <c r="L353" s="32"/>
      <c r="M353" s="133" t="s">
        <v>1</v>
      </c>
      <c r="N353" s="134" t="s">
        <v>45</v>
      </c>
      <c r="P353" s="135">
        <f>O353*H353</f>
        <v>0</v>
      </c>
      <c r="Q353" s="135">
        <v>0</v>
      </c>
      <c r="R353" s="135">
        <f>Q353*H353</f>
        <v>0</v>
      </c>
      <c r="S353" s="135">
        <v>0</v>
      </c>
      <c r="T353" s="136">
        <f>S353*H353</f>
        <v>0</v>
      </c>
      <c r="AR353" s="137" t="s">
        <v>133</v>
      </c>
      <c r="AT353" s="137" t="s">
        <v>135</v>
      </c>
      <c r="AU353" s="137" t="s">
        <v>89</v>
      </c>
      <c r="AY353" s="17" t="s">
        <v>134</v>
      </c>
      <c r="BE353" s="138">
        <f>IF(N353="základní",J353,0)</f>
        <v>0</v>
      </c>
      <c r="BF353" s="138">
        <f>IF(N353="snížená",J353,0)</f>
        <v>0</v>
      </c>
      <c r="BG353" s="138">
        <f>IF(N353="zákl. přenesená",J353,0)</f>
        <v>0</v>
      </c>
      <c r="BH353" s="138">
        <f>IF(N353="sníž. přenesená",J353,0)</f>
        <v>0</v>
      </c>
      <c r="BI353" s="138">
        <f>IF(N353="nulová",J353,0)</f>
        <v>0</v>
      </c>
      <c r="BJ353" s="17" t="s">
        <v>87</v>
      </c>
      <c r="BK353" s="138">
        <f>ROUND(I353*H353,2)</f>
        <v>0</v>
      </c>
      <c r="BL353" s="17" t="s">
        <v>133</v>
      </c>
      <c r="BM353" s="137" t="s">
        <v>814</v>
      </c>
    </row>
    <row r="354" spans="2:65" s="12" customFormat="1" ht="10.199999999999999">
      <c r="B354" s="154"/>
      <c r="D354" s="139" t="s">
        <v>245</v>
      </c>
      <c r="E354" s="155" t="s">
        <v>1</v>
      </c>
      <c r="F354" s="156" t="s">
        <v>815</v>
      </c>
      <c r="H354" s="157">
        <v>109</v>
      </c>
      <c r="I354" s="158"/>
      <c r="L354" s="154"/>
      <c r="M354" s="159"/>
      <c r="T354" s="160"/>
      <c r="AT354" s="155" t="s">
        <v>245</v>
      </c>
      <c r="AU354" s="155" t="s">
        <v>89</v>
      </c>
      <c r="AV354" s="12" t="s">
        <v>89</v>
      </c>
      <c r="AW354" s="12" t="s">
        <v>36</v>
      </c>
      <c r="AX354" s="12" t="s">
        <v>80</v>
      </c>
      <c r="AY354" s="155" t="s">
        <v>134</v>
      </c>
    </row>
    <row r="355" spans="2:65" s="12" customFormat="1" ht="10.199999999999999">
      <c r="B355" s="154"/>
      <c r="D355" s="139" t="s">
        <v>245</v>
      </c>
      <c r="E355" s="155" t="s">
        <v>1</v>
      </c>
      <c r="F355" s="156" t="s">
        <v>816</v>
      </c>
      <c r="H355" s="157">
        <v>10</v>
      </c>
      <c r="I355" s="158"/>
      <c r="L355" s="154"/>
      <c r="M355" s="159"/>
      <c r="T355" s="160"/>
      <c r="AT355" s="155" t="s">
        <v>245</v>
      </c>
      <c r="AU355" s="155" t="s">
        <v>89</v>
      </c>
      <c r="AV355" s="12" t="s">
        <v>89</v>
      </c>
      <c r="AW355" s="12" t="s">
        <v>36</v>
      </c>
      <c r="AX355" s="12" t="s">
        <v>80</v>
      </c>
      <c r="AY355" s="155" t="s">
        <v>134</v>
      </c>
    </row>
    <row r="356" spans="2:65" s="13" customFormat="1" ht="10.199999999999999">
      <c r="B356" s="161"/>
      <c r="D356" s="139" t="s">
        <v>245</v>
      </c>
      <c r="E356" s="162" t="s">
        <v>1</v>
      </c>
      <c r="F356" s="163" t="s">
        <v>248</v>
      </c>
      <c r="H356" s="164">
        <v>119</v>
      </c>
      <c r="I356" s="165"/>
      <c r="L356" s="161"/>
      <c r="M356" s="166"/>
      <c r="T356" s="167"/>
      <c r="AT356" s="162" t="s">
        <v>245</v>
      </c>
      <c r="AU356" s="162" t="s">
        <v>89</v>
      </c>
      <c r="AV356" s="13" t="s">
        <v>133</v>
      </c>
      <c r="AW356" s="13" t="s">
        <v>36</v>
      </c>
      <c r="AX356" s="13" t="s">
        <v>87</v>
      </c>
      <c r="AY356" s="162" t="s">
        <v>134</v>
      </c>
    </row>
    <row r="357" spans="2:65" s="1" customFormat="1" ht="24.15" customHeight="1">
      <c r="B357" s="32"/>
      <c r="C357" s="126" t="s">
        <v>605</v>
      </c>
      <c r="D357" s="126" t="s">
        <v>135</v>
      </c>
      <c r="E357" s="127" t="s">
        <v>606</v>
      </c>
      <c r="F357" s="128" t="s">
        <v>607</v>
      </c>
      <c r="G357" s="129" t="s">
        <v>243</v>
      </c>
      <c r="H357" s="130">
        <v>7.7</v>
      </c>
      <c r="I357" s="131"/>
      <c r="J357" s="132">
        <f>ROUND(I357*H357,2)</f>
        <v>0</v>
      </c>
      <c r="K357" s="128" t="s">
        <v>139</v>
      </c>
      <c r="L357" s="32"/>
      <c r="M357" s="133" t="s">
        <v>1</v>
      </c>
      <c r="N357" s="134" t="s">
        <v>45</v>
      </c>
      <c r="P357" s="135">
        <f>O357*H357</f>
        <v>0</v>
      </c>
      <c r="Q357" s="135">
        <v>0</v>
      </c>
      <c r="R357" s="135">
        <f>Q357*H357</f>
        <v>0</v>
      </c>
      <c r="S357" s="135">
        <v>0</v>
      </c>
      <c r="T357" s="136">
        <f>S357*H357</f>
        <v>0</v>
      </c>
      <c r="AR357" s="137" t="s">
        <v>133</v>
      </c>
      <c r="AT357" s="137" t="s">
        <v>135</v>
      </c>
      <c r="AU357" s="137" t="s">
        <v>89</v>
      </c>
      <c r="AY357" s="17" t="s">
        <v>134</v>
      </c>
      <c r="BE357" s="138">
        <f>IF(N357="základní",J357,0)</f>
        <v>0</v>
      </c>
      <c r="BF357" s="138">
        <f>IF(N357="snížená",J357,0)</f>
        <v>0</v>
      </c>
      <c r="BG357" s="138">
        <f>IF(N357="zákl. přenesená",J357,0)</f>
        <v>0</v>
      </c>
      <c r="BH357" s="138">
        <f>IF(N357="sníž. přenesená",J357,0)</f>
        <v>0</v>
      </c>
      <c r="BI357" s="138">
        <f>IF(N357="nulová",J357,0)</f>
        <v>0</v>
      </c>
      <c r="BJ357" s="17" t="s">
        <v>87</v>
      </c>
      <c r="BK357" s="138">
        <f>ROUND(I357*H357,2)</f>
        <v>0</v>
      </c>
      <c r="BL357" s="17" t="s">
        <v>133</v>
      </c>
      <c r="BM357" s="137" t="s">
        <v>817</v>
      </c>
    </row>
    <row r="358" spans="2:65" s="12" customFormat="1" ht="10.199999999999999">
      <c r="B358" s="154"/>
      <c r="D358" s="139" t="s">
        <v>245</v>
      </c>
      <c r="E358" s="155" t="s">
        <v>1</v>
      </c>
      <c r="F358" s="156" t="s">
        <v>818</v>
      </c>
      <c r="H358" s="157">
        <v>7.7</v>
      </c>
      <c r="I358" s="158"/>
      <c r="L358" s="154"/>
      <c r="M358" s="159"/>
      <c r="T358" s="160"/>
      <c r="AT358" s="155" t="s">
        <v>245</v>
      </c>
      <c r="AU358" s="155" t="s">
        <v>89</v>
      </c>
      <c r="AV358" s="12" t="s">
        <v>89</v>
      </c>
      <c r="AW358" s="12" t="s">
        <v>36</v>
      </c>
      <c r="AX358" s="12" t="s">
        <v>80</v>
      </c>
      <c r="AY358" s="155" t="s">
        <v>134</v>
      </c>
    </row>
    <row r="359" spans="2:65" s="13" customFormat="1" ht="10.199999999999999">
      <c r="B359" s="161"/>
      <c r="D359" s="139" t="s">
        <v>245</v>
      </c>
      <c r="E359" s="162" t="s">
        <v>1</v>
      </c>
      <c r="F359" s="163" t="s">
        <v>248</v>
      </c>
      <c r="H359" s="164">
        <v>7.7</v>
      </c>
      <c r="I359" s="165"/>
      <c r="L359" s="161"/>
      <c r="M359" s="166"/>
      <c r="T359" s="167"/>
      <c r="AT359" s="162" t="s">
        <v>245</v>
      </c>
      <c r="AU359" s="162" t="s">
        <v>89</v>
      </c>
      <c r="AV359" s="13" t="s">
        <v>133</v>
      </c>
      <c r="AW359" s="13" t="s">
        <v>36</v>
      </c>
      <c r="AX359" s="13" t="s">
        <v>87</v>
      </c>
      <c r="AY359" s="162" t="s">
        <v>134</v>
      </c>
    </row>
    <row r="360" spans="2:65" s="10" customFormat="1" ht="22.8" customHeight="1">
      <c r="B360" s="116"/>
      <c r="D360" s="117" t="s">
        <v>79</v>
      </c>
      <c r="E360" s="152" t="s">
        <v>610</v>
      </c>
      <c r="F360" s="152" t="s">
        <v>611</v>
      </c>
      <c r="I360" s="119"/>
      <c r="J360" s="153">
        <f>BK360</f>
        <v>0</v>
      </c>
      <c r="L360" s="116"/>
      <c r="M360" s="121"/>
      <c r="P360" s="122">
        <f>SUM(P361:P407)</f>
        <v>0</v>
      </c>
      <c r="R360" s="122">
        <f>SUM(R361:R407)</f>
        <v>0</v>
      </c>
      <c r="T360" s="123">
        <f>SUM(T361:T407)</f>
        <v>0</v>
      </c>
      <c r="AR360" s="117" t="s">
        <v>87</v>
      </c>
      <c r="AT360" s="124" t="s">
        <v>79</v>
      </c>
      <c r="AU360" s="124" t="s">
        <v>87</v>
      </c>
      <c r="AY360" s="117" t="s">
        <v>134</v>
      </c>
      <c r="BK360" s="125">
        <f>SUM(BK361:BK407)</f>
        <v>0</v>
      </c>
    </row>
    <row r="361" spans="2:65" s="1" customFormat="1" ht="21.75" customHeight="1">
      <c r="B361" s="32"/>
      <c r="C361" s="126" t="s">
        <v>612</v>
      </c>
      <c r="D361" s="126" t="s">
        <v>135</v>
      </c>
      <c r="E361" s="127" t="s">
        <v>613</v>
      </c>
      <c r="F361" s="128" t="s">
        <v>614</v>
      </c>
      <c r="G361" s="129" t="s">
        <v>299</v>
      </c>
      <c r="H361" s="130">
        <v>54.68</v>
      </c>
      <c r="I361" s="131"/>
      <c r="J361" s="132">
        <f>ROUND(I361*H361,2)</f>
        <v>0</v>
      </c>
      <c r="K361" s="128" t="s">
        <v>139</v>
      </c>
      <c r="L361" s="32"/>
      <c r="M361" s="133" t="s">
        <v>1</v>
      </c>
      <c r="N361" s="134" t="s">
        <v>45</v>
      </c>
      <c r="P361" s="135">
        <f>O361*H361</f>
        <v>0</v>
      </c>
      <c r="Q361" s="135">
        <v>0</v>
      </c>
      <c r="R361" s="135">
        <f>Q361*H361</f>
        <v>0</v>
      </c>
      <c r="S361" s="135">
        <v>0</v>
      </c>
      <c r="T361" s="136">
        <f>S361*H361</f>
        <v>0</v>
      </c>
      <c r="AR361" s="137" t="s">
        <v>133</v>
      </c>
      <c r="AT361" s="137" t="s">
        <v>135</v>
      </c>
      <c r="AU361" s="137" t="s">
        <v>89</v>
      </c>
      <c r="AY361" s="17" t="s">
        <v>134</v>
      </c>
      <c r="BE361" s="138">
        <f>IF(N361="základní",J361,0)</f>
        <v>0</v>
      </c>
      <c r="BF361" s="138">
        <f>IF(N361="snížená",J361,0)</f>
        <v>0</v>
      </c>
      <c r="BG361" s="138">
        <f>IF(N361="zákl. přenesená",J361,0)</f>
        <v>0</v>
      </c>
      <c r="BH361" s="138">
        <f>IF(N361="sníž. přenesená",J361,0)</f>
        <v>0</v>
      </c>
      <c r="BI361" s="138">
        <f>IF(N361="nulová",J361,0)</f>
        <v>0</v>
      </c>
      <c r="BJ361" s="17" t="s">
        <v>87</v>
      </c>
      <c r="BK361" s="138">
        <f>ROUND(I361*H361,2)</f>
        <v>0</v>
      </c>
      <c r="BL361" s="17" t="s">
        <v>133</v>
      </c>
      <c r="BM361" s="137" t="s">
        <v>819</v>
      </c>
    </row>
    <row r="362" spans="2:65" s="12" customFormat="1" ht="20.399999999999999">
      <c r="B362" s="154"/>
      <c r="D362" s="139" t="s">
        <v>245</v>
      </c>
      <c r="E362" s="155" t="s">
        <v>1</v>
      </c>
      <c r="F362" s="156" t="s">
        <v>820</v>
      </c>
      <c r="H362" s="157">
        <v>31.61</v>
      </c>
      <c r="I362" s="158"/>
      <c r="L362" s="154"/>
      <c r="M362" s="159"/>
      <c r="T362" s="160"/>
      <c r="AT362" s="155" t="s">
        <v>245</v>
      </c>
      <c r="AU362" s="155" t="s">
        <v>89</v>
      </c>
      <c r="AV362" s="12" t="s">
        <v>89</v>
      </c>
      <c r="AW362" s="12" t="s">
        <v>36</v>
      </c>
      <c r="AX362" s="12" t="s">
        <v>80</v>
      </c>
      <c r="AY362" s="155" t="s">
        <v>134</v>
      </c>
    </row>
    <row r="363" spans="2:65" s="12" customFormat="1" ht="10.199999999999999">
      <c r="B363" s="154"/>
      <c r="D363" s="139" t="s">
        <v>245</v>
      </c>
      <c r="E363" s="155" t="s">
        <v>1</v>
      </c>
      <c r="F363" s="156" t="s">
        <v>821</v>
      </c>
      <c r="H363" s="157">
        <v>0.7</v>
      </c>
      <c r="I363" s="158"/>
      <c r="L363" s="154"/>
      <c r="M363" s="159"/>
      <c r="T363" s="160"/>
      <c r="AT363" s="155" t="s">
        <v>245</v>
      </c>
      <c r="AU363" s="155" t="s">
        <v>89</v>
      </c>
      <c r="AV363" s="12" t="s">
        <v>89</v>
      </c>
      <c r="AW363" s="12" t="s">
        <v>36</v>
      </c>
      <c r="AX363" s="12" t="s">
        <v>80</v>
      </c>
      <c r="AY363" s="155" t="s">
        <v>134</v>
      </c>
    </row>
    <row r="364" spans="2:65" s="12" customFormat="1" ht="20.399999999999999">
      <c r="B364" s="154"/>
      <c r="D364" s="139" t="s">
        <v>245</v>
      </c>
      <c r="E364" s="155" t="s">
        <v>1</v>
      </c>
      <c r="F364" s="156" t="s">
        <v>822</v>
      </c>
      <c r="H364" s="157">
        <v>6.96</v>
      </c>
      <c r="I364" s="158"/>
      <c r="L364" s="154"/>
      <c r="M364" s="159"/>
      <c r="T364" s="160"/>
      <c r="AT364" s="155" t="s">
        <v>245</v>
      </c>
      <c r="AU364" s="155" t="s">
        <v>89</v>
      </c>
      <c r="AV364" s="12" t="s">
        <v>89</v>
      </c>
      <c r="AW364" s="12" t="s">
        <v>36</v>
      </c>
      <c r="AX364" s="12" t="s">
        <v>80</v>
      </c>
      <c r="AY364" s="155" t="s">
        <v>134</v>
      </c>
    </row>
    <row r="365" spans="2:65" s="15" customFormat="1" ht="10.199999999999999">
      <c r="B365" s="184"/>
      <c r="D365" s="139" t="s">
        <v>245</v>
      </c>
      <c r="E365" s="185" t="s">
        <v>1</v>
      </c>
      <c r="F365" s="186" t="s">
        <v>619</v>
      </c>
      <c r="H365" s="187">
        <v>39.270000000000003</v>
      </c>
      <c r="I365" s="188"/>
      <c r="L365" s="184"/>
      <c r="M365" s="189"/>
      <c r="T365" s="190"/>
      <c r="AT365" s="185" t="s">
        <v>245</v>
      </c>
      <c r="AU365" s="185" t="s">
        <v>89</v>
      </c>
      <c r="AV365" s="15" t="s">
        <v>148</v>
      </c>
      <c r="AW365" s="15" t="s">
        <v>36</v>
      </c>
      <c r="AX365" s="15" t="s">
        <v>80</v>
      </c>
      <c r="AY365" s="185" t="s">
        <v>134</v>
      </c>
    </row>
    <row r="366" spans="2:65" s="12" customFormat="1" ht="10.199999999999999">
      <c r="B366" s="154"/>
      <c r="D366" s="139" t="s">
        <v>245</v>
      </c>
      <c r="E366" s="155" t="s">
        <v>1</v>
      </c>
      <c r="F366" s="156" t="s">
        <v>823</v>
      </c>
      <c r="H366" s="157">
        <v>15.41</v>
      </c>
      <c r="I366" s="158"/>
      <c r="L366" s="154"/>
      <c r="M366" s="159"/>
      <c r="T366" s="160"/>
      <c r="AT366" s="155" t="s">
        <v>245</v>
      </c>
      <c r="AU366" s="155" t="s">
        <v>89</v>
      </c>
      <c r="AV366" s="12" t="s">
        <v>89</v>
      </c>
      <c r="AW366" s="12" t="s">
        <v>36</v>
      </c>
      <c r="AX366" s="12" t="s">
        <v>80</v>
      </c>
      <c r="AY366" s="155" t="s">
        <v>134</v>
      </c>
    </row>
    <row r="367" spans="2:65" s="15" customFormat="1" ht="10.199999999999999">
      <c r="B367" s="184"/>
      <c r="D367" s="139" t="s">
        <v>245</v>
      </c>
      <c r="E367" s="185" t="s">
        <v>1</v>
      </c>
      <c r="F367" s="186" t="s">
        <v>619</v>
      </c>
      <c r="H367" s="187">
        <v>15.41</v>
      </c>
      <c r="I367" s="188"/>
      <c r="L367" s="184"/>
      <c r="M367" s="189"/>
      <c r="T367" s="190"/>
      <c r="AT367" s="185" t="s">
        <v>245</v>
      </c>
      <c r="AU367" s="185" t="s">
        <v>89</v>
      </c>
      <c r="AV367" s="15" t="s">
        <v>148</v>
      </c>
      <c r="AW367" s="15" t="s">
        <v>36</v>
      </c>
      <c r="AX367" s="15" t="s">
        <v>80</v>
      </c>
      <c r="AY367" s="185" t="s">
        <v>134</v>
      </c>
    </row>
    <row r="368" spans="2:65" s="13" customFormat="1" ht="10.199999999999999">
      <c r="B368" s="161"/>
      <c r="D368" s="139" t="s">
        <v>245</v>
      </c>
      <c r="E368" s="162" t="s">
        <v>1</v>
      </c>
      <c r="F368" s="163" t="s">
        <v>248</v>
      </c>
      <c r="H368" s="164">
        <v>54.68</v>
      </c>
      <c r="I368" s="165"/>
      <c r="L368" s="161"/>
      <c r="M368" s="166"/>
      <c r="T368" s="167"/>
      <c r="AT368" s="162" t="s">
        <v>245</v>
      </c>
      <c r="AU368" s="162" t="s">
        <v>89</v>
      </c>
      <c r="AV368" s="13" t="s">
        <v>133</v>
      </c>
      <c r="AW368" s="13" t="s">
        <v>36</v>
      </c>
      <c r="AX368" s="13" t="s">
        <v>87</v>
      </c>
      <c r="AY368" s="162" t="s">
        <v>134</v>
      </c>
    </row>
    <row r="369" spans="2:65" s="1" customFormat="1" ht="24.15" customHeight="1">
      <c r="B369" s="32"/>
      <c r="C369" s="126" t="s">
        <v>621</v>
      </c>
      <c r="D369" s="126" t="s">
        <v>135</v>
      </c>
      <c r="E369" s="127" t="s">
        <v>622</v>
      </c>
      <c r="F369" s="128" t="s">
        <v>623</v>
      </c>
      <c r="G369" s="129" t="s">
        <v>299</v>
      </c>
      <c r="H369" s="130">
        <v>765.52</v>
      </c>
      <c r="I369" s="131"/>
      <c r="J369" s="132">
        <f>ROUND(I369*H369,2)</f>
        <v>0</v>
      </c>
      <c r="K369" s="128" t="s">
        <v>139</v>
      </c>
      <c r="L369" s="32"/>
      <c r="M369" s="133" t="s">
        <v>1</v>
      </c>
      <c r="N369" s="134" t="s">
        <v>45</v>
      </c>
      <c r="P369" s="135">
        <f>O369*H369</f>
        <v>0</v>
      </c>
      <c r="Q369" s="135">
        <v>0</v>
      </c>
      <c r="R369" s="135">
        <f>Q369*H369</f>
        <v>0</v>
      </c>
      <c r="S369" s="135">
        <v>0</v>
      </c>
      <c r="T369" s="136">
        <f>S369*H369</f>
        <v>0</v>
      </c>
      <c r="AR369" s="137" t="s">
        <v>133</v>
      </c>
      <c r="AT369" s="137" t="s">
        <v>135</v>
      </c>
      <c r="AU369" s="137" t="s">
        <v>89</v>
      </c>
      <c r="AY369" s="17" t="s">
        <v>134</v>
      </c>
      <c r="BE369" s="138">
        <f>IF(N369="základní",J369,0)</f>
        <v>0</v>
      </c>
      <c r="BF369" s="138">
        <f>IF(N369="snížená",J369,0)</f>
        <v>0</v>
      </c>
      <c r="BG369" s="138">
        <f>IF(N369="zákl. přenesená",J369,0)</f>
        <v>0</v>
      </c>
      <c r="BH369" s="138">
        <f>IF(N369="sníž. přenesená",J369,0)</f>
        <v>0</v>
      </c>
      <c r="BI369" s="138">
        <f>IF(N369="nulová",J369,0)</f>
        <v>0</v>
      </c>
      <c r="BJ369" s="17" t="s">
        <v>87</v>
      </c>
      <c r="BK369" s="138">
        <f>ROUND(I369*H369,2)</f>
        <v>0</v>
      </c>
      <c r="BL369" s="17" t="s">
        <v>133</v>
      </c>
      <c r="BM369" s="137" t="s">
        <v>824</v>
      </c>
    </row>
    <row r="370" spans="2:65" s="14" customFormat="1" ht="10.199999999999999">
      <c r="B370" s="168"/>
      <c r="D370" s="139" t="s">
        <v>245</v>
      </c>
      <c r="E370" s="169" t="s">
        <v>1</v>
      </c>
      <c r="F370" s="170" t="s">
        <v>625</v>
      </c>
      <c r="H370" s="169" t="s">
        <v>1</v>
      </c>
      <c r="I370" s="171"/>
      <c r="L370" s="168"/>
      <c r="M370" s="172"/>
      <c r="T370" s="173"/>
      <c r="AT370" s="169" t="s">
        <v>245</v>
      </c>
      <c r="AU370" s="169" t="s">
        <v>89</v>
      </c>
      <c r="AV370" s="14" t="s">
        <v>87</v>
      </c>
      <c r="AW370" s="14" t="s">
        <v>36</v>
      </c>
      <c r="AX370" s="14" t="s">
        <v>80</v>
      </c>
      <c r="AY370" s="169" t="s">
        <v>134</v>
      </c>
    </row>
    <row r="371" spans="2:65" s="12" customFormat="1" ht="20.399999999999999">
      <c r="B371" s="154"/>
      <c r="D371" s="139" t="s">
        <v>245</v>
      </c>
      <c r="E371" s="155" t="s">
        <v>1</v>
      </c>
      <c r="F371" s="156" t="s">
        <v>825</v>
      </c>
      <c r="H371" s="157">
        <v>442.54</v>
      </c>
      <c r="I371" s="158"/>
      <c r="L371" s="154"/>
      <c r="M371" s="159"/>
      <c r="T371" s="160"/>
      <c r="AT371" s="155" t="s">
        <v>245</v>
      </c>
      <c r="AU371" s="155" t="s">
        <v>89</v>
      </c>
      <c r="AV371" s="12" t="s">
        <v>89</v>
      </c>
      <c r="AW371" s="12" t="s">
        <v>36</v>
      </c>
      <c r="AX371" s="12" t="s">
        <v>80</v>
      </c>
      <c r="AY371" s="155" t="s">
        <v>134</v>
      </c>
    </row>
    <row r="372" spans="2:65" s="12" customFormat="1" ht="10.199999999999999">
      <c r="B372" s="154"/>
      <c r="D372" s="139" t="s">
        <v>245</v>
      </c>
      <c r="E372" s="155" t="s">
        <v>1</v>
      </c>
      <c r="F372" s="156" t="s">
        <v>826</v>
      </c>
      <c r="H372" s="157">
        <v>9.8000000000000007</v>
      </c>
      <c r="I372" s="158"/>
      <c r="L372" s="154"/>
      <c r="M372" s="159"/>
      <c r="T372" s="160"/>
      <c r="AT372" s="155" t="s">
        <v>245</v>
      </c>
      <c r="AU372" s="155" t="s">
        <v>89</v>
      </c>
      <c r="AV372" s="12" t="s">
        <v>89</v>
      </c>
      <c r="AW372" s="12" t="s">
        <v>36</v>
      </c>
      <c r="AX372" s="12" t="s">
        <v>80</v>
      </c>
      <c r="AY372" s="155" t="s">
        <v>134</v>
      </c>
    </row>
    <row r="373" spans="2:65" s="12" customFormat="1" ht="10.199999999999999">
      <c r="B373" s="154"/>
      <c r="D373" s="139" t="s">
        <v>245</v>
      </c>
      <c r="E373" s="155" t="s">
        <v>1</v>
      </c>
      <c r="F373" s="156" t="s">
        <v>827</v>
      </c>
      <c r="H373" s="157">
        <v>215.74</v>
      </c>
      <c r="I373" s="158"/>
      <c r="L373" s="154"/>
      <c r="M373" s="159"/>
      <c r="T373" s="160"/>
      <c r="AT373" s="155" t="s">
        <v>245</v>
      </c>
      <c r="AU373" s="155" t="s">
        <v>89</v>
      </c>
      <c r="AV373" s="12" t="s">
        <v>89</v>
      </c>
      <c r="AW373" s="12" t="s">
        <v>36</v>
      </c>
      <c r="AX373" s="12" t="s">
        <v>80</v>
      </c>
      <c r="AY373" s="155" t="s">
        <v>134</v>
      </c>
    </row>
    <row r="374" spans="2:65" s="12" customFormat="1" ht="20.399999999999999">
      <c r="B374" s="154"/>
      <c r="D374" s="139" t="s">
        <v>245</v>
      </c>
      <c r="E374" s="155" t="s">
        <v>1</v>
      </c>
      <c r="F374" s="156" t="s">
        <v>828</v>
      </c>
      <c r="H374" s="157">
        <v>97.44</v>
      </c>
      <c r="I374" s="158"/>
      <c r="L374" s="154"/>
      <c r="M374" s="159"/>
      <c r="T374" s="160"/>
      <c r="AT374" s="155" t="s">
        <v>245</v>
      </c>
      <c r="AU374" s="155" t="s">
        <v>89</v>
      </c>
      <c r="AV374" s="12" t="s">
        <v>89</v>
      </c>
      <c r="AW374" s="12" t="s">
        <v>36</v>
      </c>
      <c r="AX374" s="12" t="s">
        <v>80</v>
      </c>
      <c r="AY374" s="155" t="s">
        <v>134</v>
      </c>
    </row>
    <row r="375" spans="2:65" s="13" customFormat="1" ht="10.199999999999999">
      <c r="B375" s="161"/>
      <c r="D375" s="139" t="s">
        <v>245</v>
      </c>
      <c r="E375" s="162" t="s">
        <v>1</v>
      </c>
      <c r="F375" s="163" t="s">
        <v>248</v>
      </c>
      <c r="H375" s="164">
        <v>765.52</v>
      </c>
      <c r="I375" s="165"/>
      <c r="L375" s="161"/>
      <c r="M375" s="166"/>
      <c r="T375" s="167"/>
      <c r="AT375" s="162" t="s">
        <v>245</v>
      </c>
      <c r="AU375" s="162" t="s">
        <v>89</v>
      </c>
      <c r="AV375" s="13" t="s">
        <v>133</v>
      </c>
      <c r="AW375" s="13" t="s">
        <v>36</v>
      </c>
      <c r="AX375" s="13" t="s">
        <v>87</v>
      </c>
      <c r="AY375" s="162" t="s">
        <v>134</v>
      </c>
    </row>
    <row r="376" spans="2:65" s="1" customFormat="1" ht="21.75" customHeight="1">
      <c r="B376" s="32"/>
      <c r="C376" s="126" t="s">
        <v>630</v>
      </c>
      <c r="D376" s="126" t="s">
        <v>135</v>
      </c>
      <c r="E376" s="127" t="s">
        <v>631</v>
      </c>
      <c r="F376" s="128" t="s">
        <v>632</v>
      </c>
      <c r="G376" s="129" t="s">
        <v>299</v>
      </c>
      <c r="H376" s="130">
        <v>22.19</v>
      </c>
      <c r="I376" s="131"/>
      <c r="J376" s="132">
        <f>ROUND(I376*H376,2)</f>
        <v>0</v>
      </c>
      <c r="K376" s="128" t="s">
        <v>139</v>
      </c>
      <c r="L376" s="32"/>
      <c r="M376" s="133" t="s">
        <v>1</v>
      </c>
      <c r="N376" s="134" t="s">
        <v>45</v>
      </c>
      <c r="P376" s="135">
        <f>O376*H376</f>
        <v>0</v>
      </c>
      <c r="Q376" s="135">
        <v>0</v>
      </c>
      <c r="R376" s="135">
        <f>Q376*H376</f>
        <v>0</v>
      </c>
      <c r="S376" s="135">
        <v>0</v>
      </c>
      <c r="T376" s="136">
        <f>S376*H376</f>
        <v>0</v>
      </c>
      <c r="AR376" s="137" t="s">
        <v>133</v>
      </c>
      <c r="AT376" s="137" t="s">
        <v>135</v>
      </c>
      <c r="AU376" s="137" t="s">
        <v>89</v>
      </c>
      <c r="AY376" s="17" t="s">
        <v>134</v>
      </c>
      <c r="BE376" s="138">
        <f>IF(N376="základní",J376,0)</f>
        <v>0</v>
      </c>
      <c r="BF376" s="138">
        <f>IF(N376="snížená",J376,0)</f>
        <v>0</v>
      </c>
      <c r="BG376" s="138">
        <f>IF(N376="zákl. přenesená",J376,0)</f>
        <v>0</v>
      </c>
      <c r="BH376" s="138">
        <f>IF(N376="sníž. přenesená",J376,0)</f>
        <v>0</v>
      </c>
      <c r="BI376" s="138">
        <f>IF(N376="nulová",J376,0)</f>
        <v>0</v>
      </c>
      <c r="BJ376" s="17" t="s">
        <v>87</v>
      </c>
      <c r="BK376" s="138">
        <f>ROUND(I376*H376,2)</f>
        <v>0</v>
      </c>
      <c r="BL376" s="17" t="s">
        <v>133</v>
      </c>
      <c r="BM376" s="137" t="s">
        <v>829</v>
      </c>
    </row>
    <row r="377" spans="2:65" s="12" customFormat="1" ht="20.399999999999999">
      <c r="B377" s="154"/>
      <c r="D377" s="139" t="s">
        <v>245</v>
      </c>
      <c r="E377" s="155" t="s">
        <v>1</v>
      </c>
      <c r="F377" s="156" t="s">
        <v>830</v>
      </c>
      <c r="H377" s="157">
        <v>6.93</v>
      </c>
      <c r="I377" s="158"/>
      <c r="L377" s="154"/>
      <c r="M377" s="159"/>
      <c r="T377" s="160"/>
      <c r="AT377" s="155" t="s">
        <v>245</v>
      </c>
      <c r="AU377" s="155" t="s">
        <v>89</v>
      </c>
      <c r="AV377" s="12" t="s">
        <v>89</v>
      </c>
      <c r="AW377" s="12" t="s">
        <v>36</v>
      </c>
      <c r="AX377" s="12" t="s">
        <v>80</v>
      </c>
      <c r="AY377" s="155" t="s">
        <v>134</v>
      </c>
    </row>
    <row r="378" spans="2:65" s="12" customFormat="1" ht="20.399999999999999">
      <c r="B378" s="154"/>
      <c r="D378" s="139" t="s">
        <v>245</v>
      </c>
      <c r="E378" s="155" t="s">
        <v>1</v>
      </c>
      <c r="F378" s="156" t="s">
        <v>831</v>
      </c>
      <c r="H378" s="157">
        <v>15.26</v>
      </c>
      <c r="I378" s="158"/>
      <c r="L378" s="154"/>
      <c r="M378" s="159"/>
      <c r="T378" s="160"/>
      <c r="AT378" s="155" t="s">
        <v>245</v>
      </c>
      <c r="AU378" s="155" t="s">
        <v>89</v>
      </c>
      <c r="AV378" s="12" t="s">
        <v>89</v>
      </c>
      <c r="AW378" s="12" t="s">
        <v>36</v>
      </c>
      <c r="AX378" s="12" t="s">
        <v>80</v>
      </c>
      <c r="AY378" s="155" t="s">
        <v>134</v>
      </c>
    </row>
    <row r="379" spans="2:65" s="13" customFormat="1" ht="10.199999999999999">
      <c r="B379" s="161"/>
      <c r="D379" s="139" t="s">
        <v>245</v>
      </c>
      <c r="E379" s="162" t="s">
        <v>1</v>
      </c>
      <c r="F379" s="163" t="s">
        <v>248</v>
      </c>
      <c r="H379" s="164">
        <v>22.19</v>
      </c>
      <c r="I379" s="165"/>
      <c r="L379" s="161"/>
      <c r="M379" s="166"/>
      <c r="T379" s="167"/>
      <c r="AT379" s="162" t="s">
        <v>245</v>
      </c>
      <c r="AU379" s="162" t="s">
        <v>89</v>
      </c>
      <c r="AV379" s="13" t="s">
        <v>133</v>
      </c>
      <c r="AW379" s="13" t="s">
        <v>36</v>
      </c>
      <c r="AX379" s="13" t="s">
        <v>87</v>
      </c>
      <c r="AY379" s="162" t="s">
        <v>134</v>
      </c>
    </row>
    <row r="380" spans="2:65" s="1" customFormat="1" ht="24.15" customHeight="1">
      <c r="B380" s="32"/>
      <c r="C380" s="126" t="s">
        <v>636</v>
      </c>
      <c r="D380" s="126" t="s">
        <v>135</v>
      </c>
      <c r="E380" s="127" t="s">
        <v>637</v>
      </c>
      <c r="F380" s="128" t="s">
        <v>638</v>
      </c>
      <c r="G380" s="129" t="s">
        <v>299</v>
      </c>
      <c r="H380" s="130">
        <v>188.58</v>
      </c>
      <c r="I380" s="131"/>
      <c r="J380" s="132">
        <f>ROUND(I380*H380,2)</f>
        <v>0</v>
      </c>
      <c r="K380" s="128" t="s">
        <v>139</v>
      </c>
      <c r="L380" s="32"/>
      <c r="M380" s="133" t="s">
        <v>1</v>
      </c>
      <c r="N380" s="134" t="s">
        <v>45</v>
      </c>
      <c r="P380" s="135">
        <f>O380*H380</f>
        <v>0</v>
      </c>
      <c r="Q380" s="135">
        <v>0</v>
      </c>
      <c r="R380" s="135">
        <f>Q380*H380</f>
        <v>0</v>
      </c>
      <c r="S380" s="135">
        <v>0</v>
      </c>
      <c r="T380" s="136">
        <f>S380*H380</f>
        <v>0</v>
      </c>
      <c r="AR380" s="137" t="s">
        <v>133</v>
      </c>
      <c r="AT380" s="137" t="s">
        <v>135</v>
      </c>
      <c r="AU380" s="137" t="s">
        <v>89</v>
      </c>
      <c r="AY380" s="17" t="s">
        <v>134</v>
      </c>
      <c r="BE380" s="138">
        <f>IF(N380="základní",J380,0)</f>
        <v>0</v>
      </c>
      <c r="BF380" s="138">
        <f>IF(N380="snížená",J380,0)</f>
        <v>0</v>
      </c>
      <c r="BG380" s="138">
        <f>IF(N380="zákl. přenesená",J380,0)</f>
        <v>0</v>
      </c>
      <c r="BH380" s="138">
        <f>IF(N380="sníž. přenesená",J380,0)</f>
        <v>0</v>
      </c>
      <c r="BI380" s="138">
        <f>IF(N380="nulová",J380,0)</f>
        <v>0</v>
      </c>
      <c r="BJ380" s="17" t="s">
        <v>87</v>
      </c>
      <c r="BK380" s="138">
        <f>ROUND(I380*H380,2)</f>
        <v>0</v>
      </c>
      <c r="BL380" s="17" t="s">
        <v>133</v>
      </c>
      <c r="BM380" s="137" t="s">
        <v>832</v>
      </c>
    </row>
    <row r="381" spans="2:65" s="14" customFormat="1" ht="10.199999999999999">
      <c r="B381" s="168"/>
      <c r="D381" s="139" t="s">
        <v>245</v>
      </c>
      <c r="E381" s="169" t="s">
        <v>1</v>
      </c>
      <c r="F381" s="170" t="s">
        <v>625</v>
      </c>
      <c r="H381" s="169" t="s">
        <v>1</v>
      </c>
      <c r="I381" s="171"/>
      <c r="L381" s="168"/>
      <c r="M381" s="172"/>
      <c r="T381" s="173"/>
      <c r="AT381" s="169" t="s">
        <v>245</v>
      </c>
      <c r="AU381" s="169" t="s">
        <v>89</v>
      </c>
      <c r="AV381" s="14" t="s">
        <v>87</v>
      </c>
      <c r="AW381" s="14" t="s">
        <v>36</v>
      </c>
      <c r="AX381" s="14" t="s">
        <v>80</v>
      </c>
      <c r="AY381" s="169" t="s">
        <v>134</v>
      </c>
    </row>
    <row r="382" spans="2:65" s="12" customFormat="1" ht="20.399999999999999">
      <c r="B382" s="154"/>
      <c r="D382" s="139" t="s">
        <v>245</v>
      </c>
      <c r="E382" s="155" t="s">
        <v>1</v>
      </c>
      <c r="F382" s="156" t="s">
        <v>833</v>
      </c>
      <c r="H382" s="157">
        <v>97.02</v>
      </c>
      <c r="I382" s="158"/>
      <c r="L382" s="154"/>
      <c r="M382" s="159"/>
      <c r="T382" s="160"/>
      <c r="AT382" s="155" t="s">
        <v>245</v>
      </c>
      <c r="AU382" s="155" t="s">
        <v>89</v>
      </c>
      <c r="AV382" s="12" t="s">
        <v>89</v>
      </c>
      <c r="AW382" s="12" t="s">
        <v>36</v>
      </c>
      <c r="AX382" s="12" t="s">
        <v>80</v>
      </c>
      <c r="AY382" s="155" t="s">
        <v>134</v>
      </c>
    </row>
    <row r="383" spans="2:65" s="14" customFormat="1" ht="10.199999999999999">
      <c r="B383" s="168"/>
      <c r="D383" s="139" t="s">
        <v>245</v>
      </c>
      <c r="E383" s="169" t="s">
        <v>1</v>
      </c>
      <c r="F383" s="170" t="s">
        <v>641</v>
      </c>
      <c r="H383" s="169" t="s">
        <v>1</v>
      </c>
      <c r="I383" s="171"/>
      <c r="L383" s="168"/>
      <c r="M383" s="172"/>
      <c r="T383" s="173"/>
      <c r="AT383" s="169" t="s">
        <v>245</v>
      </c>
      <c r="AU383" s="169" t="s">
        <v>89</v>
      </c>
      <c r="AV383" s="14" t="s">
        <v>87</v>
      </c>
      <c r="AW383" s="14" t="s">
        <v>36</v>
      </c>
      <c r="AX383" s="14" t="s">
        <v>80</v>
      </c>
      <c r="AY383" s="169" t="s">
        <v>134</v>
      </c>
    </row>
    <row r="384" spans="2:65" s="12" customFormat="1" ht="20.399999999999999">
      <c r="B384" s="154"/>
      <c r="D384" s="139" t="s">
        <v>245</v>
      </c>
      <c r="E384" s="155" t="s">
        <v>1</v>
      </c>
      <c r="F384" s="156" t="s">
        <v>834</v>
      </c>
      <c r="H384" s="157">
        <v>91.56</v>
      </c>
      <c r="I384" s="158"/>
      <c r="L384" s="154"/>
      <c r="M384" s="159"/>
      <c r="T384" s="160"/>
      <c r="AT384" s="155" t="s">
        <v>245</v>
      </c>
      <c r="AU384" s="155" t="s">
        <v>89</v>
      </c>
      <c r="AV384" s="12" t="s">
        <v>89</v>
      </c>
      <c r="AW384" s="12" t="s">
        <v>36</v>
      </c>
      <c r="AX384" s="12" t="s">
        <v>80</v>
      </c>
      <c r="AY384" s="155" t="s">
        <v>134</v>
      </c>
    </row>
    <row r="385" spans="2:65" s="13" customFormat="1" ht="10.199999999999999">
      <c r="B385" s="161"/>
      <c r="D385" s="139" t="s">
        <v>245</v>
      </c>
      <c r="E385" s="162" t="s">
        <v>1</v>
      </c>
      <c r="F385" s="163" t="s">
        <v>248</v>
      </c>
      <c r="H385" s="164">
        <v>188.58</v>
      </c>
      <c r="I385" s="165"/>
      <c r="L385" s="161"/>
      <c r="M385" s="166"/>
      <c r="T385" s="167"/>
      <c r="AT385" s="162" t="s">
        <v>245</v>
      </c>
      <c r="AU385" s="162" t="s">
        <v>89</v>
      </c>
      <c r="AV385" s="13" t="s">
        <v>133</v>
      </c>
      <c r="AW385" s="13" t="s">
        <v>36</v>
      </c>
      <c r="AX385" s="13" t="s">
        <v>87</v>
      </c>
      <c r="AY385" s="162" t="s">
        <v>134</v>
      </c>
    </row>
    <row r="386" spans="2:65" s="1" customFormat="1" ht="16.5" customHeight="1">
      <c r="B386" s="32"/>
      <c r="C386" s="126" t="s">
        <v>643</v>
      </c>
      <c r="D386" s="126" t="s">
        <v>135</v>
      </c>
      <c r="E386" s="127" t="s">
        <v>644</v>
      </c>
      <c r="F386" s="128" t="s">
        <v>645</v>
      </c>
      <c r="G386" s="129" t="s">
        <v>299</v>
      </c>
      <c r="H386" s="130">
        <v>26.445</v>
      </c>
      <c r="I386" s="131"/>
      <c r="J386" s="132">
        <f>ROUND(I386*H386,2)</f>
        <v>0</v>
      </c>
      <c r="K386" s="128" t="s">
        <v>139</v>
      </c>
      <c r="L386" s="32"/>
      <c r="M386" s="133" t="s">
        <v>1</v>
      </c>
      <c r="N386" s="134" t="s">
        <v>45</v>
      </c>
      <c r="P386" s="135">
        <f>O386*H386</f>
        <v>0</v>
      </c>
      <c r="Q386" s="135">
        <v>0</v>
      </c>
      <c r="R386" s="135">
        <f>Q386*H386</f>
        <v>0</v>
      </c>
      <c r="S386" s="135">
        <v>0</v>
      </c>
      <c r="T386" s="136">
        <f>S386*H386</f>
        <v>0</v>
      </c>
      <c r="AR386" s="137" t="s">
        <v>133</v>
      </c>
      <c r="AT386" s="137" t="s">
        <v>135</v>
      </c>
      <c r="AU386" s="137" t="s">
        <v>89</v>
      </c>
      <c r="AY386" s="17" t="s">
        <v>134</v>
      </c>
      <c r="BE386" s="138">
        <f>IF(N386="základní",J386,0)</f>
        <v>0</v>
      </c>
      <c r="BF386" s="138">
        <f>IF(N386="snížená",J386,0)</f>
        <v>0</v>
      </c>
      <c r="BG386" s="138">
        <f>IF(N386="zákl. přenesená",J386,0)</f>
        <v>0</v>
      </c>
      <c r="BH386" s="138">
        <f>IF(N386="sníž. přenesená",J386,0)</f>
        <v>0</v>
      </c>
      <c r="BI386" s="138">
        <f>IF(N386="nulová",J386,0)</f>
        <v>0</v>
      </c>
      <c r="BJ386" s="17" t="s">
        <v>87</v>
      </c>
      <c r="BK386" s="138">
        <f>ROUND(I386*H386,2)</f>
        <v>0</v>
      </c>
      <c r="BL386" s="17" t="s">
        <v>133</v>
      </c>
      <c r="BM386" s="137" t="s">
        <v>835</v>
      </c>
    </row>
    <row r="387" spans="2:65" s="12" customFormat="1" ht="20.399999999999999">
      <c r="B387" s="154"/>
      <c r="D387" s="139" t="s">
        <v>245</v>
      </c>
      <c r="E387" s="155" t="s">
        <v>1</v>
      </c>
      <c r="F387" s="156" t="s">
        <v>836</v>
      </c>
      <c r="H387" s="157">
        <v>26.445</v>
      </c>
      <c r="I387" s="158"/>
      <c r="L387" s="154"/>
      <c r="M387" s="159"/>
      <c r="T387" s="160"/>
      <c r="AT387" s="155" t="s">
        <v>245</v>
      </c>
      <c r="AU387" s="155" t="s">
        <v>89</v>
      </c>
      <c r="AV387" s="12" t="s">
        <v>89</v>
      </c>
      <c r="AW387" s="12" t="s">
        <v>36</v>
      </c>
      <c r="AX387" s="12" t="s">
        <v>80</v>
      </c>
      <c r="AY387" s="155" t="s">
        <v>134</v>
      </c>
    </row>
    <row r="388" spans="2:65" s="13" customFormat="1" ht="10.199999999999999">
      <c r="B388" s="161"/>
      <c r="D388" s="139" t="s">
        <v>245</v>
      </c>
      <c r="E388" s="162" t="s">
        <v>1</v>
      </c>
      <c r="F388" s="163" t="s">
        <v>248</v>
      </c>
      <c r="H388" s="164">
        <v>26.445</v>
      </c>
      <c r="I388" s="165"/>
      <c r="L388" s="161"/>
      <c r="M388" s="166"/>
      <c r="T388" s="167"/>
      <c r="AT388" s="162" t="s">
        <v>245</v>
      </c>
      <c r="AU388" s="162" t="s">
        <v>89</v>
      </c>
      <c r="AV388" s="13" t="s">
        <v>133</v>
      </c>
      <c r="AW388" s="13" t="s">
        <v>36</v>
      </c>
      <c r="AX388" s="13" t="s">
        <v>87</v>
      </c>
      <c r="AY388" s="162" t="s">
        <v>134</v>
      </c>
    </row>
    <row r="389" spans="2:65" s="1" customFormat="1" ht="24.15" customHeight="1">
      <c r="B389" s="32"/>
      <c r="C389" s="126" t="s">
        <v>648</v>
      </c>
      <c r="D389" s="126" t="s">
        <v>135</v>
      </c>
      <c r="E389" s="127" t="s">
        <v>649</v>
      </c>
      <c r="F389" s="128" t="s">
        <v>650</v>
      </c>
      <c r="G389" s="129" t="s">
        <v>299</v>
      </c>
      <c r="H389" s="130">
        <v>370.23</v>
      </c>
      <c r="I389" s="131"/>
      <c r="J389" s="132">
        <f>ROUND(I389*H389,2)</f>
        <v>0</v>
      </c>
      <c r="K389" s="128" t="s">
        <v>139</v>
      </c>
      <c r="L389" s="32"/>
      <c r="M389" s="133" t="s">
        <v>1</v>
      </c>
      <c r="N389" s="134" t="s">
        <v>45</v>
      </c>
      <c r="P389" s="135">
        <f>O389*H389</f>
        <v>0</v>
      </c>
      <c r="Q389" s="135">
        <v>0</v>
      </c>
      <c r="R389" s="135">
        <f>Q389*H389</f>
        <v>0</v>
      </c>
      <c r="S389" s="135">
        <v>0</v>
      </c>
      <c r="T389" s="136">
        <f>S389*H389</f>
        <v>0</v>
      </c>
      <c r="AR389" s="137" t="s">
        <v>133</v>
      </c>
      <c r="AT389" s="137" t="s">
        <v>135</v>
      </c>
      <c r="AU389" s="137" t="s">
        <v>89</v>
      </c>
      <c r="AY389" s="17" t="s">
        <v>134</v>
      </c>
      <c r="BE389" s="138">
        <f>IF(N389="základní",J389,0)</f>
        <v>0</v>
      </c>
      <c r="BF389" s="138">
        <f>IF(N389="snížená",J389,0)</f>
        <v>0</v>
      </c>
      <c r="BG389" s="138">
        <f>IF(N389="zákl. přenesená",J389,0)</f>
        <v>0</v>
      </c>
      <c r="BH389" s="138">
        <f>IF(N389="sníž. přenesená",J389,0)</f>
        <v>0</v>
      </c>
      <c r="BI389" s="138">
        <f>IF(N389="nulová",J389,0)</f>
        <v>0</v>
      </c>
      <c r="BJ389" s="17" t="s">
        <v>87</v>
      </c>
      <c r="BK389" s="138">
        <f>ROUND(I389*H389,2)</f>
        <v>0</v>
      </c>
      <c r="BL389" s="17" t="s">
        <v>133</v>
      </c>
      <c r="BM389" s="137" t="s">
        <v>837</v>
      </c>
    </row>
    <row r="390" spans="2:65" s="14" customFormat="1" ht="10.199999999999999">
      <c r="B390" s="168"/>
      <c r="D390" s="139" t="s">
        <v>245</v>
      </c>
      <c r="E390" s="169" t="s">
        <v>1</v>
      </c>
      <c r="F390" s="170" t="s">
        <v>625</v>
      </c>
      <c r="H390" s="169" t="s">
        <v>1</v>
      </c>
      <c r="I390" s="171"/>
      <c r="L390" s="168"/>
      <c r="M390" s="172"/>
      <c r="T390" s="173"/>
      <c r="AT390" s="169" t="s">
        <v>245</v>
      </c>
      <c r="AU390" s="169" t="s">
        <v>89</v>
      </c>
      <c r="AV390" s="14" t="s">
        <v>87</v>
      </c>
      <c r="AW390" s="14" t="s">
        <v>36</v>
      </c>
      <c r="AX390" s="14" t="s">
        <v>80</v>
      </c>
      <c r="AY390" s="169" t="s">
        <v>134</v>
      </c>
    </row>
    <row r="391" spans="2:65" s="12" customFormat="1" ht="20.399999999999999">
      <c r="B391" s="154"/>
      <c r="D391" s="139" t="s">
        <v>245</v>
      </c>
      <c r="E391" s="155" t="s">
        <v>1</v>
      </c>
      <c r="F391" s="156" t="s">
        <v>838</v>
      </c>
      <c r="H391" s="157">
        <v>370.23</v>
      </c>
      <c r="I391" s="158"/>
      <c r="L391" s="154"/>
      <c r="M391" s="159"/>
      <c r="T391" s="160"/>
      <c r="AT391" s="155" t="s">
        <v>245</v>
      </c>
      <c r="AU391" s="155" t="s">
        <v>89</v>
      </c>
      <c r="AV391" s="12" t="s">
        <v>89</v>
      </c>
      <c r="AW391" s="12" t="s">
        <v>36</v>
      </c>
      <c r="AX391" s="12" t="s">
        <v>80</v>
      </c>
      <c r="AY391" s="155" t="s">
        <v>134</v>
      </c>
    </row>
    <row r="392" spans="2:65" s="13" customFormat="1" ht="10.199999999999999">
      <c r="B392" s="161"/>
      <c r="D392" s="139" t="s">
        <v>245</v>
      </c>
      <c r="E392" s="162" t="s">
        <v>1</v>
      </c>
      <c r="F392" s="163" t="s">
        <v>248</v>
      </c>
      <c r="H392" s="164">
        <v>370.23</v>
      </c>
      <c r="I392" s="165"/>
      <c r="L392" s="161"/>
      <c r="M392" s="166"/>
      <c r="T392" s="167"/>
      <c r="AT392" s="162" t="s">
        <v>245</v>
      </c>
      <c r="AU392" s="162" t="s">
        <v>89</v>
      </c>
      <c r="AV392" s="13" t="s">
        <v>133</v>
      </c>
      <c r="AW392" s="13" t="s">
        <v>36</v>
      </c>
      <c r="AX392" s="13" t="s">
        <v>87</v>
      </c>
      <c r="AY392" s="162" t="s">
        <v>134</v>
      </c>
    </row>
    <row r="393" spans="2:65" s="1" customFormat="1" ht="24.15" customHeight="1">
      <c r="B393" s="32"/>
      <c r="C393" s="126" t="s">
        <v>653</v>
      </c>
      <c r="D393" s="126" t="s">
        <v>135</v>
      </c>
      <c r="E393" s="127" t="s">
        <v>654</v>
      </c>
      <c r="F393" s="128" t="s">
        <v>655</v>
      </c>
      <c r="G393" s="129" t="s">
        <v>299</v>
      </c>
      <c r="H393" s="130">
        <v>15.26</v>
      </c>
      <c r="I393" s="131"/>
      <c r="J393" s="132">
        <f>ROUND(I393*H393,2)</f>
        <v>0</v>
      </c>
      <c r="K393" s="128" t="s">
        <v>139</v>
      </c>
      <c r="L393" s="32"/>
      <c r="M393" s="133" t="s">
        <v>1</v>
      </c>
      <c r="N393" s="134" t="s">
        <v>45</v>
      </c>
      <c r="P393" s="135">
        <f>O393*H393</f>
        <v>0</v>
      </c>
      <c r="Q393" s="135">
        <v>0</v>
      </c>
      <c r="R393" s="135">
        <f>Q393*H393</f>
        <v>0</v>
      </c>
      <c r="S393" s="135">
        <v>0</v>
      </c>
      <c r="T393" s="136">
        <f>S393*H393</f>
        <v>0</v>
      </c>
      <c r="AR393" s="137" t="s">
        <v>133</v>
      </c>
      <c r="AT393" s="137" t="s">
        <v>135</v>
      </c>
      <c r="AU393" s="137" t="s">
        <v>89</v>
      </c>
      <c r="AY393" s="17" t="s">
        <v>134</v>
      </c>
      <c r="BE393" s="138">
        <f>IF(N393="základní",J393,0)</f>
        <v>0</v>
      </c>
      <c r="BF393" s="138">
        <f>IF(N393="snížená",J393,0)</f>
        <v>0</v>
      </c>
      <c r="BG393" s="138">
        <f>IF(N393="zákl. přenesená",J393,0)</f>
        <v>0</v>
      </c>
      <c r="BH393" s="138">
        <f>IF(N393="sníž. přenesená",J393,0)</f>
        <v>0</v>
      </c>
      <c r="BI393" s="138">
        <f>IF(N393="nulová",J393,0)</f>
        <v>0</v>
      </c>
      <c r="BJ393" s="17" t="s">
        <v>87</v>
      </c>
      <c r="BK393" s="138">
        <f>ROUND(I393*H393,2)</f>
        <v>0</v>
      </c>
      <c r="BL393" s="17" t="s">
        <v>133</v>
      </c>
      <c r="BM393" s="137" t="s">
        <v>839</v>
      </c>
    </row>
    <row r="394" spans="2:65" s="12" customFormat="1" ht="20.399999999999999">
      <c r="B394" s="154"/>
      <c r="D394" s="139" t="s">
        <v>245</v>
      </c>
      <c r="E394" s="155" t="s">
        <v>1</v>
      </c>
      <c r="F394" s="156" t="s">
        <v>840</v>
      </c>
      <c r="H394" s="157">
        <v>15.26</v>
      </c>
      <c r="I394" s="158"/>
      <c r="L394" s="154"/>
      <c r="M394" s="159"/>
      <c r="T394" s="160"/>
      <c r="AT394" s="155" t="s">
        <v>245</v>
      </c>
      <c r="AU394" s="155" t="s">
        <v>89</v>
      </c>
      <c r="AV394" s="12" t="s">
        <v>89</v>
      </c>
      <c r="AW394" s="12" t="s">
        <v>36</v>
      </c>
      <c r="AX394" s="12" t="s">
        <v>80</v>
      </c>
      <c r="AY394" s="155" t="s">
        <v>134</v>
      </c>
    </row>
    <row r="395" spans="2:65" s="13" customFormat="1" ht="10.199999999999999">
      <c r="B395" s="161"/>
      <c r="D395" s="139" t="s">
        <v>245</v>
      </c>
      <c r="E395" s="162" t="s">
        <v>1</v>
      </c>
      <c r="F395" s="163" t="s">
        <v>248</v>
      </c>
      <c r="H395" s="164">
        <v>15.26</v>
      </c>
      <c r="I395" s="165"/>
      <c r="L395" s="161"/>
      <c r="M395" s="166"/>
      <c r="T395" s="167"/>
      <c r="AT395" s="162" t="s">
        <v>245</v>
      </c>
      <c r="AU395" s="162" t="s">
        <v>89</v>
      </c>
      <c r="AV395" s="13" t="s">
        <v>133</v>
      </c>
      <c r="AW395" s="13" t="s">
        <v>36</v>
      </c>
      <c r="AX395" s="13" t="s">
        <v>87</v>
      </c>
      <c r="AY395" s="162" t="s">
        <v>134</v>
      </c>
    </row>
    <row r="396" spans="2:65" s="1" customFormat="1" ht="37.799999999999997" customHeight="1">
      <c r="B396" s="32"/>
      <c r="C396" s="126" t="s">
        <v>658</v>
      </c>
      <c r="D396" s="126" t="s">
        <v>135</v>
      </c>
      <c r="E396" s="127" t="s">
        <v>659</v>
      </c>
      <c r="F396" s="128" t="s">
        <v>660</v>
      </c>
      <c r="G396" s="129" t="s">
        <v>299</v>
      </c>
      <c r="H396" s="130">
        <v>33.375</v>
      </c>
      <c r="I396" s="131"/>
      <c r="J396" s="132">
        <f>ROUND(I396*H396,2)</f>
        <v>0</v>
      </c>
      <c r="K396" s="128" t="s">
        <v>139</v>
      </c>
      <c r="L396" s="32"/>
      <c r="M396" s="133" t="s">
        <v>1</v>
      </c>
      <c r="N396" s="134" t="s">
        <v>45</v>
      </c>
      <c r="P396" s="135">
        <f>O396*H396</f>
        <v>0</v>
      </c>
      <c r="Q396" s="135">
        <v>0</v>
      </c>
      <c r="R396" s="135">
        <f>Q396*H396</f>
        <v>0</v>
      </c>
      <c r="S396" s="135">
        <v>0</v>
      </c>
      <c r="T396" s="136">
        <f>S396*H396</f>
        <v>0</v>
      </c>
      <c r="AR396" s="137" t="s">
        <v>133</v>
      </c>
      <c r="AT396" s="137" t="s">
        <v>135</v>
      </c>
      <c r="AU396" s="137" t="s">
        <v>89</v>
      </c>
      <c r="AY396" s="17" t="s">
        <v>134</v>
      </c>
      <c r="BE396" s="138">
        <f>IF(N396="základní",J396,0)</f>
        <v>0</v>
      </c>
      <c r="BF396" s="138">
        <f>IF(N396="snížená",J396,0)</f>
        <v>0</v>
      </c>
      <c r="BG396" s="138">
        <f>IF(N396="zákl. přenesená",J396,0)</f>
        <v>0</v>
      </c>
      <c r="BH396" s="138">
        <f>IF(N396="sníž. přenesená",J396,0)</f>
        <v>0</v>
      </c>
      <c r="BI396" s="138">
        <f>IF(N396="nulová",J396,0)</f>
        <v>0</v>
      </c>
      <c r="BJ396" s="17" t="s">
        <v>87</v>
      </c>
      <c r="BK396" s="138">
        <f>ROUND(I396*H396,2)</f>
        <v>0</v>
      </c>
      <c r="BL396" s="17" t="s">
        <v>133</v>
      </c>
      <c r="BM396" s="137" t="s">
        <v>841</v>
      </c>
    </row>
    <row r="397" spans="2:65" s="12" customFormat="1" ht="20.399999999999999">
      <c r="B397" s="154"/>
      <c r="D397" s="139" t="s">
        <v>245</v>
      </c>
      <c r="E397" s="155" t="s">
        <v>1</v>
      </c>
      <c r="F397" s="156" t="s">
        <v>842</v>
      </c>
      <c r="H397" s="157">
        <v>26.445</v>
      </c>
      <c r="I397" s="158"/>
      <c r="L397" s="154"/>
      <c r="M397" s="159"/>
      <c r="T397" s="160"/>
      <c r="AT397" s="155" t="s">
        <v>245</v>
      </c>
      <c r="AU397" s="155" t="s">
        <v>89</v>
      </c>
      <c r="AV397" s="12" t="s">
        <v>89</v>
      </c>
      <c r="AW397" s="12" t="s">
        <v>36</v>
      </c>
      <c r="AX397" s="12" t="s">
        <v>80</v>
      </c>
      <c r="AY397" s="155" t="s">
        <v>134</v>
      </c>
    </row>
    <row r="398" spans="2:65" s="12" customFormat="1" ht="20.399999999999999">
      <c r="B398" s="154"/>
      <c r="D398" s="139" t="s">
        <v>245</v>
      </c>
      <c r="E398" s="155" t="s">
        <v>1</v>
      </c>
      <c r="F398" s="156" t="s">
        <v>843</v>
      </c>
      <c r="H398" s="157">
        <v>6.93</v>
      </c>
      <c r="I398" s="158"/>
      <c r="L398" s="154"/>
      <c r="M398" s="159"/>
      <c r="T398" s="160"/>
      <c r="AT398" s="155" t="s">
        <v>245</v>
      </c>
      <c r="AU398" s="155" t="s">
        <v>89</v>
      </c>
      <c r="AV398" s="12" t="s">
        <v>89</v>
      </c>
      <c r="AW398" s="12" t="s">
        <v>36</v>
      </c>
      <c r="AX398" s="12" t="s">
        <v>80</v>
      </c>
      <c r="AY398" s="155" t="s">
        <v>134</v>
      </c>
    </row>
    <row r="399" spans="2:65" s="13" customFormat="1" ht="10.199999999999999">
      <c r="B399" s="161"/>
      <c r="D399" s="139" t="s">
        <v>245</v>
      </c>
      <c r="E399" s="162" t="s">
        <v>1</v>
      </c>
      <c r="F399" s="163" t="s">
        <v>248</v>
      </c>
      <c r="H399" s="164">
        <v>33.375</v>
      </c>
      <c r="I399" s="165"/>
      <c r="L399" s="161"/>
      <c r="M399" s="166"/>
      <c r="T399" s="167"/>
      <c r="AT399" s="162" t="s">
        <v>245</v>
      </c>
      <c r="AU399" s="162" t="s">
        <v>89</v>
      </c>
      <c r="AV399" s="13" t="s">
        <v>133</v>
      </c>
      <c r="AW399" s="13" t="s">
        <v>36</v>
      </c>
      <c r="AX399" s="13" t="s">
        <v>87</v>
      </c>
      <c r="AY399" s="162" t="s">
        <v>134</v>
      </c>
    </row>
    <row r="400" spans="2:65" s="1" customFormat="1" ht="44.25" customHeight="1">
      <c r="B400" s="32"/>
      <c r="C400" s="126" t="s">
        <v>664</v>
      </c>
      <c r="D400" s="126" t="s">
        <v>135</v>
      </c>
      <c r="E400" s="127" t="s">
        <v>665</v>
      </c>
      <c r="F400" s="128" t="s">
        <v>666</v>
      </c>
      <c r="G400" s="129" t="s">
        <v>299</v>
      </c>
      <c r="H400" s="130">
        <v>39.270000000000003</v>
      </c>
      <c r="I400" s="131"/>
      <c r="J400" s="132">
        <f>ROUND(I400*H400,2)</f>
        <v>0</v>
      </c>
      <c r="K400" s="128" t="s">
        <v>139</v>
      </c>
      <c r="L400" s="32"/>
      <c r="M400" s="133" t="s">
        <v>1</v>
      </c>
      <c r="N400" s="134" t="s">
        <v>45</v>
      </c>
      <c r="P400" s="135">
        <f>O400*H400</f>
        <v>0</v>
      </c>
      <c r="Q400" s="135">
        <v>0</v>
      </c>
      <c r="R400" s="135">
        <f>Q400*H400</f>
        <v>0</v>
      </c>
      <c r="S400" s="135">
        <v>0</v>
      </c>
      <c r="T400" s="136">
        <f>S400*H400</f>
        <v>0</v>
      </c>
      <c r="AR400" s="137" t="s">
        <v>133</v>
      </c>
      <c r="AT400" s="137" t="s">
        <v>135</v>
      </c>
      <c r="AU400" s="137" t="s">
        <v>89</v>
      </c>
      <c r="AY400" s="17" t="s">
        <v>134</v>
      </c>
      <c r="BE400" s="138">
        <f>IF(N400="základní",J400,0)</f>
        <v>0</v>
      </c>
      <c r="BF400" s="138">
        <f>IF(N400="snížená",J400,0)</f>
        <v>0</v>
      </c>
      <c r="BG400" s="138">
        <f>IF(N400="zákl. přenesená",J400,0)</f>
        <v>0</v>
      </c>
      <c r="BH400" s="138">
        <f>IF(N400="sníž. přenesená",J400,0)</f>
        <v>0</v>
      </c>
      <c r="BI400" s="138">
        <f>IF(N400="nulová",J400,0)</f>
        <v>0</v>
      </c>
      <c r="BJ400" s="17" t="s">
        <v>87</v>
      </c>
      <c r="BK400" s="138">
        <f>ROUND(I400*H400,2)</f>
        <v>0</v>
      </c>
      <c r="BL400" s="17" t="s">
        <v>133</v>
      </c>
      <c r="BM400" s="137" t="s">
        <v>844</v>
      </c>
    </row>
    <row r="401" spans="2:65" s="12" customFormat="1" ht="20.399999999999999">
      <c r="B401" s="154"/>
      <c r="D401" s="139" t="s">
        <v>245</v>
      </c>
      <c r="E401" s="155" t="s">
        <v>1</v>
      </c>
      <c r="F401" s="156" t="s">
        <v>845</v>
      </c>
      <c r="H401" s="157">
        <v>31.61</v>
      </c>
      <c r="I401" s="158"/>
      <c r="L401" s="154"/>
      <c r="M401" s="159"/>
      <c r="T401" s="160"/>
      <c r="AT401" s="155" t="s">
        <v>245</v>
      </c>
      <c r="AU401" s="155" t="s">
        <v>89</v>
      </c>
      <c r="AV401" s="12" t="s">
        <v>89</v>
      </c>
      <c r="AW401" s="12" t="s">
        <v>36</v>
      </c>
      <c r="AX401" s="12" t="s">
        <v>80</v>
      </c>
      <c r="AY401" s="155" t="s">
        <v>134</v>
      </c>
    </row>
    <row r="402" spans="2:65" s="12" customFormat="1" ht="10.199999999999999">
      <c r="B402" s="154"/>
      <c r="D402" s="139" t="s">
        <v>245</v>
      </c>
      <c r="E402" s="155" t="s">
        <v>1</v>
      </c>
      <c r="F402" s="156" t="s">
        <v>846</v>
      </c>
      <c r="H402" s="157">
        <v>0.7</v>
      </c>
      <c r="I402" s="158"/>
      <c r="L402" s="154"/>
      <c r="M402" s="159"/>
      <c r="T402" s="160"/>
      <c r="AT402" s="155" t="s">
        <v>245</v>
      </c>
      <c r="AU402" s="155" t="s">
        <v>89</v>
      </c>
      <c r="AV402" s="12" t="s">
        <v>89</v>
      </c>
      <c r="AW402" s="12" t="s">
        <v>36</v>
      </c>
      <c r="AX402" s="12" t="s">
        <v>80</v>
      </c>
      <c r="AY402" s="155" t="s">
        <v>134</v>
      </c>
    </row>
    <row r="403" spans="2:65" s="12" customFormat="1" ht="20.399999999999999">
      <c r="B403" s="154"/>
      <c r="D403" s="139" t="s">
        <v>245</v>
      </c>
      <c r="E403" s="155" t="s">
        <v>1</v>
      </c>
      <c r="F403" s="156" t="s">
        <v>847</v>
      </c>
      <c r="H403" s="157">
        <v>6.96</v>
      </c>
      <c r="I403" s="158"/>
      <c r="L403" s="154"/>
      <c r="M403" s="159"/>
      <c r="T403" s="160"/>
      <c r="AT403" s="155" t="s">
        <v>245</v>
      </c>
      <c r="AU403" s="155" t="s">
        <v>89</v>
      </c>
      <c r="AV403" s="12" t="s">
        <v>89</v>
      </c>
      <c r="AW403" s="12" t="s">
        <v>36</v>
      </c>
      <c r="AX403" s="12" t="s">
        <v>80</v>
      </c>
      <c r="AY403" s="155" t="s">
        <v>134</v>
      </c>
    </row>
    <row r="404" spans="2:65" s="13" customFormat="1" ht="10.199999999999999">
      <c r="B404" s="161"/>
      <c r="D404" s="139" t="s">
        <v>245</v>
      </c>
      <c r="E404" s="162" t="s">
        <v>1</v>
      </c>
      <c r="F404" s="163" t="s">
        <v>248</v>
      </c>
      <c r="H404" s="164">
        <v>39.270000000000003</v>
      </c>
      <c r="I404" s="165"/>
      <c r="L404" s="161"/>
      <c r="M404" s="166"/>
      <c r="T404" s="167"/>
      <c r="AT404" s="162" t="s">
        <v>245</v>
      </c>
      <c r="AU404" s="162" t="s">
        <v>89</v>
      </c>
      <c r="AV404" s="13" t="s">
        <v>133</v>
      </c>
      <c r="AW404" s="13" t="s">
        <v>36</v>
      </c>
      <c r="AX404" s="13" t="s">
        <v>87</v>
      </c>
      <c r="AY404" s="162" t="s">
        <v>134</v>
      </c>
    </row>
    <row r="405" spans="2:65" s="1" customFormat="1" ht="44.25" customHeight="1">
      <c r="B405" s="32"/>
      <c r="C405" s="126" t="s">
        <v>671</v>
      </c>
      <c r="D405" s="126" t="s">
        <v>135</v>
      </c>
      <c r="E405" s="127" t="s">
        <v>672</v>
      </c>
      <c r="F405" s="128" t="s">
        <v>673</v>
      </c>
      <c r="G405" s="129" t="s">
        <v>299</v>
      </c>
      <c r="H405" s="130">
        <v>15.41</v>
      </c>
      <c r="I405" s="131"/>
      <c r="J405" s="132">
        <f>ROUND(I405*H405,2)</f>
        <v>0</v>
      </c>
      <c r="K405" s="128" t="s">
        <v>139</v>
      </c>
      <c r="L405" s="32"/>
      <c r="M405" s="133" t="s">
        <v>1</v>
      </c>
      <c r="N405" s="134" t="s">
        <v>45</v>
      </c>
      <c r="P405" s="135">
        <f>O405*H405</f>
        <v>0</v>
      </c>
      <c r="Q405" s="135">
        <v>0</v>
      </c>
      <c r="R405" s="135">
        <f>Q405*H405</f>
        <v>0</v>
      </c>
      <c r="S405" s="135">
        <v>0</v>
      </c>
      <c r="T405" s="136">
        <f>S405*H405</f>
        <v>0</v>
      </c>
      <c r="AR405" s="137" t="s">
        <v>133</v>
      </c>
      <c r="AT405" s="137" t="s">
        <v>135</v>
      </c>
      <c r="AU405" s="137" t="s">
        <v>89</v>
      </c>
      <c r="AY405" s="17" t="s">
        <v>134</v>
      </c>
      <c r="BE405" s="138">
        <f>IF(N405="základní",J405,0)</f>
        <v>0</v>
      </c>
      <c r="BF405" s="138">
        <f>IF(N405="snížená",J405,0)</f>
        <v>0</v>
      </c>
      <c r="BG405" s="138">
        <f>IF(N405="zákl. přenesená",J405,0)</f>
        <v>0</v>
      </c>
      <c r="BH405" s="138">
        <f>IF(N405="sníž. přenesená",J405,0)</f>
        <v>0</v>
      </c>
      <c r="BI405" s="138">
        <f>IF(N405="nulová",J405,0)</f>
        <v>0</v>
      </c>
      <c r="BJ405" s="17" t="s">
        <v>87</v>
      </c>
      <c r="BK405" s="138">
        <f>ROUND(I405*H405,2)</f>
        <v>0</v>
      </c>
      <c r="BL405" s="17" t="s">
        <v>133</v>
      </c>
      <c r="BM405" s="137" t="s">
        <v>848</v>
      </c>
    </row>
    <row r="406" spans="2:65" s="12" customFormat="1" ht="10.199999999999999">
      <c r="B406" s="154"/>
      <c r="D406" s="139" t="s">
        <v>245</v>
      </c>
      <c r="E406" s="155" t="s">
        <v>1</v>
      </c>
      <c r="F406" s="156" t="s">
        <v>849</v>
      </c>
      <c r="H406" s="157">
        <v>15.41</v>
      </c>
      <c r="I406" s="158"/>
      <c r="L406" s="154"/>
      <c r="M406" s="159"/>
      <c r="T406" s="160"/>
      <c r="AT406" s="155" t="s">
        <v>245</v>
      </c>
      <c r="AU406" s="155" t="s">
        <v>89</v>
      </c>
      <c r="AV406" s="12" t="s">
        <v>89</v>
      </c>
      <c r="AW406" s="12" t="s">
        <v>36</v>
      </c>
      <c r="AX406" s="12" t="s">
        <v>80</v>
      </c>
      <c r="AY406" s="155" t="s">
        <v>134</v>
      </c>
    </row>
    <row r="407" spans="2:65" s="13" customFormat="1" ht="10.199999999999999">
      <c r="B407" s="161"/>
      <c r="D407" s="139" t="s">
        <v>245</v>
      </c>
      <c r="E407" s="162" t="s">
        <v>1</v>
      </c>
      <c r="F407" s="163" t="s">
        <v>248</v>
      </c>
      <c r="H407" s="164">
        <v>15.41</v>
      </c>
      <c r="I407" s="165"/>
      <c r="L407" s="161"/>
      <c r="M407" s="166"/>
      <c r="T407" s="167"/>
      <c r="AT407" s="162" t="s">
        <v>245</v>
      </c>
      <c r="AU407" s="162" t="s">
        <v>89</v>
      </c>
      <c r="AV407" s="13" t="s">
        <v>133</v>
      </c>
      <c r="AW407" s="13" t="s">
        <v>36</v>
      </c>
      <c r="AX407" s="13" t="s">
        <v>87</v>
      </c>
      <c r="AY407" s="162" t="s">
        <v>134</v>
      </c>
    </row>
    <row r="408" spans="2:65" s="10" customFormat="1" ht="22.8" customHeight="1">
      <c r="B408" s="116"/>
      <c r="D408" s="117" t="s">
        <v>79</v>
      </c>
      <c r="E408" s="152" t="s">
        <v>676</v>
      </c>
      <c r="F408" s="152" t="s">
        <v>677</v>
      </c>
      <c r="I408" s="119"/>
      <c r="J408" s="153">
        <f>BK408</f>
        <v>0</v>
      </c>
      <c r="L408" s="116"/>
      <c r="M408" s="121"/>
      <c r="P408" s="122">
        <f>P409</f>
        <v>0</v>
      </c>
      <c r="R408" s="122">
        <f>R409</f>
        <v>0</v>
      </c>
      <c r="T408" s="123">
        <f>T409</f>
        <v>0</v>
      </c>
      <c r="AR408" s="117" t="s">
        <v>87</v>
      </c>
      <c r="AT408" s="124" t="s">
        <v>79</v>
      </c>
      <c r="AU408" s="124" t="s">
        <v>87</v>
      </c>
      <c r="AY408" s="117" t="s">
        <v>134</v>
      </c>
      <c r="BK408" s="125">
        <f>BK409</f>
        <v>0</v>
      </c>
    </row>
    <row r="409" spans="2:65" s="1" customFormat="1" ht="24.15" customHeight="1">
      <c r="B409" s="32"/>
      <c r="C409" s="126" t="s">
        <v>678</v>
      </c>
      <c r="D409" s="126" t="s">
        <v>135</v>
      </c>
      <c r="E409" s="127" t="s">
        <v>679</v>
      </c>
      <c r="F409" s="128" t="s">
        <v>680</v>
      </c>
      <c r="G409" s="129" t="s">
        <v>299</v>
      </c>
      <c r="H409" s="130">
        <v>116.553</v>
      </c>
      <c r="I409" s="131"/>
      <c r="J409" s="132">
        <f>ROUND(I409*H409,2)</f>
        <v>0</v>
      </c>
      <c r="K409" s="128" t="s">
        <v>139</v>
      </c>
      <c r="L409" s="32"/>
      <c r="M409" s="143" t="s">
        <v>1</v>
      </c>
      <c r="N409" s="144" t="s">
        <v>45</v>
      </c>
      <c r="O409" s="145"/>
      <c r="P409" s="146">
        <f>O409*H409</f>
        <v>0</v>
      </c>
      <c r="Q409" s="146">
        <v>0</v>
      </c>
      <c r="R409" s="146">
        <f>Q409*H409</f>
        <v>0</v>
      </c>
      <c r="S409" s="146">
        <v>0</v>
      </c>
      <c r="T409" s="147">
        <f>S409*H409</f>
        <v>0</v>
      </c>
      <c r="AR409" s="137" t="s">
        <v>133</v>
      </c>
      <c r="AT409" s="137" t="s">
        <v>135</v>
      </c>
      <c r="AU409" s="137" t="s">
        <v>89</v>
      </c>
      <c r="AY409" s="17" t="s">
        <v>134</v>
      </c>
      <c r="BE409" s="138">
        <f>IF(N409="základní",J409,0)</f>
        <v>0</v>
      </c>
      <c r="BF409" s="138">
        <f>IF(N409="snížená",J409,0)</f>
        <v>0</v>
      </c>
      <c r="BG409" s="138">
        <f>IF(N409="zákl. přenesená",J409,0)</f>
        <v>0</v>
      </c>
      <c r="BH409" s="138">
        <f>IF(N409="sníž. přenesená",J409,0)</f>
        <v>0</v>
      </c>
      <c r="BI409" s="138">
        <f>IF(N409="nulová",J409,0)</f>
        <v>0</v>
      </c>
      <c r="BJ409" s="17" t="s">
        <v>87</v>
      </c>
      <c r="BK409" s="138">
        <f>ROUND(I409*H409,2)</f>
        <v>0</v>
      </c>
      <c r="BL409" s="17" t="s">
        <v>133</v>
      </c>
      <c r="BM409" s="137" t="s">
        <v>850</v>
      </c>
    </row>
    <row r="410" spans="2:65" s="1" customFormat="1" ht="6.9" customHeight="1">
      <c r="B410" s="44"/>
      <c r="C410" s="45"/>
      <c r="D410" s="45"/>
      <c r="E410" s="45"/>
      <c r="F410" s="45"/>
      <c r="G410" s="45"/>
      <c r="H410" s="45"/>
      <c r="I410" s="45"/>
      <c r="J410" s="45"/>
      <c r="K410" s="45"/>
      <c r="L410" s="32"/>
    </row>
  </sheetData>
  <sheetProtection algorithmName="SHA-512" hashValue="G2y6a+snTzOPMouE3Xb2WHt8mB/sjXpsilRUx/E3u3bptdOCGSW5JDtDAyUBmUtZujxYRqWS8wK1l9ciRl3ZpA==" saltValue="qP2cNOV9pMG/5lqfr+bouTxwMhTR3u9zPppVsqDuxo6pGYdeHlhy6m/+6VbOXkj0pDuglepVXwxgWwU91O16ew==" spinCount="100000" sheet="1" objects="1" scenarios="1" formatColumns="0" formatRows="0" autoFilter="0"/>
  <autoFilter ref="C122:K409" xr:uid="{00000000-0009-0000-0000-00000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38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98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" customHeight="1">
      <c r="B4" s="20"/>
      <c r="D4" s="21" t="s">
        <v>108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0" t="str">
        <f>'Rekapitulace stavby'!K6</f>
        <v>Autobusové zastávky na ul. Králova a na ul. Příční</v>
      </c>
      <c r="F7" s="231"/>
      <c r="G7" s="231"/>
      <c r="H7" s="231"/>
      <c r="L7" s="20"/>
    </row>
    <row r="8" spans="2:46" s="1" customFormat="1" ht="12" customHeight="1">
      <c r="B8" s="32"/>
      <c r="D8" s="27" t="s">
        <v>109</v>
      </c>
      <c r="L8" s="32"/>
    </row>
    <row r="9" spans="2:46" s="1" customFormat="1" ht="30" customHeight="1">
      <c r="B9" s="32"/>
      <c r="E9" s="192" t="s">
        <v>851</v>
      </c>
      <c r="F9" s="232"/>
      <c r="G9" s="232"/>
      <c r="H9" s="232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10. 3. 2025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3" t="str">
        <f>'Rekapitulace stavby'!E14</f>
        <v>Vyplň údaj</v>
      </c>
      <c r="F18" s="214"/>
      <c r="G18" s="214"/>
      <c r="H18" s="214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9"/>
      <c r="E27" s="219" t="s">
        <v>1</v>
      </c>
      <c r="F27" s="219"/>
      <c r="G27" s="219"/>
      <c r="H27" s="219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40</v>
      </c>
      <c r="J30" s="66">
        <f>ROUND(J122,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" customHeight="1">
      <c r="B33" s="32"/>
      <c r="D33" s="55" t="s">
        <v>44</v>
      </c>
      <c r="E33" s="27" t="s">
        <v>45</v>
      </c>
      <c r="F33" s="91">
        <f>ROUND((SUM(BE122:BE379)),  2)</f>
        <v>0</v>
      </c>
      <c r="I33" s="92">
        <v>0.21</v>
      </c>
      <c r="J33" s="91">
        <f>ROUND(((SUM(BE122:BE379))*I33),  2)</f>
        <v>0</v>
      </c>
      <c r="L33" s="32"/>
    </row>
    <row r="34" spans="2:12" s="1" customFormat="1" ht="14.4" customHeight="1">
      <c r="B34" s="32"/>
      <c r="E34" s="27" t="s">
        <v>46</v>
      </c>
      <c r="F34" s="91">
        <f>ROUND((SUM(BF122:BF379)),  2)</f>
        <v>0</v>
      </c>
      <c r="I34" s="92">
        <v>0.12</v>
      </c>
      <c r="J34" s="91">
        <f>ROUND(((SUM(BF122:BF379))*I34),  2)</f>
        <v>0</v>
      </c>
      <c r="L34" s="32"/>
    </row>
    <row r="35" spans="2:12" s="1" customFormat="1" ht="14.4" hidden="1" customHeight="1">
      <c r="B35" s="32"/>
      <c r="E35" s="27" t="s">
        <v>47</v>
      </c>
      <c r="F35" s="91">
        <f>ROUND((SUM(BG122:BG379)),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48</v>
      </c>
      <c r="F36" s="91">
        <f>ROUND((SUM(BH122:BH379)),  2)</f>
        <v>0</v>
      </c>
      <c r="I36" s="92">
        <v>0.12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49</v>
      </c>
      <c r="F37" s="91">
        <f>ROUND((SUM(BI122:BI379)),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50</v>
      </c>
      <c r="E39" s="57"/>
      <c r="F39" s="57"/>
      <c r="G39" s="95" t="s">
        <v>51</v>
      </c>
      <c r="H39" s="96" t="s">
        <v>52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55</v>
      </c>
      <c r="E61" s="34"/>
      <c r="F61" s="99" t="s">
        <v>56</v>
      </c>
      <c r="G61" s="43" t="s">
        <v>55</v>
      </c>
      <c r="H61" s="34"/>
      <c r="I61" s="34"/>
      <c r="J61" s="100" t="s">
        <v>56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55</v>
      </c>
      <c r="E76" s="34"/>
      <c r="F76" s="99" t="s">
        <v>56</v>
      </c>
      <c r="G76" s="43" t="s">
        <v>55</v>
      </c>
      <c r="H76" s="34"/>
      <c r="I76" s="34"/>
      <c r="J76" s="100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111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Autobusové zastávky na ul. Králova a na ul. Příční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109</v>
      </c>
      <c r="L86" s="32"/>
    </row>
    <row r="87" spans="2:47" s="1" customFormat="1" ht="30" customHeight="1">
      <c r="B87" s="32"/>
      <c r="E87" s="192" t="str">
        <f>E9</f>
        <v>102.1 - AZ Příční - směr Palackého vč. místa pro přecházení na ul. Havlíčkova</v>
      </c>
      <c r="F87" s="232"/>
      <c r="G87" s="232"/>
      <c r="H87" s="232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Valašské Meziříčí</v>
      </c>
      <c r="I89" s="27" t="s">
        <v>22</v>
      </c>
      <c r="J89" s="52" t="str">
        <f>IF(J12="","",J12)</f>
        <v>10. 3. 2025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Město Valašské Meziříčí</v>
      </c>
      <c r="I91" s="27" t="s">
        <v>32</v>
      </c>
      <c r="J91" s="30" t="str">
        <f>E21</f>
        <v>via-pds s.r.o.</v>
      </c>
      <c r="L91" s="32"/>
    </row>
    <row r="92" spans="2:47" s="1" customFormat="1" ht="15.15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112</v>
      </c>
      <c r="D94" s="93"/>
      <c r="E94" s="93"/>
      <c r="F94" s="93"/>
      <c r="G94" s="93"/>
      <c r="H94" s="93"/>
      <c r="I94" s="93"/>
      <c r="J94" s="102" t="s">
        <v>113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3" t="s">
        <v>114</v>
      </c>
      <c r="J96" s="66">
        <f>J122</f>
        <v>0</v>
      </c>
      <c r="L96" s="32"/>
      <c r="AU96" s="17" t="s">
        <v>115</v>
      </c>
    </row>
    <row r="97" spans="2:12" s="8" customFormat="1" ht="24.9" customHeight="1">
      <c r="B97" s="104"/>
      <c r="D97" s="105" t="s">
        <v>231</v>
      </c>
      <c r="E97" s="106"/>
      <c r="F97" s="106"/>
      <c r="G97" s="106"/>
      <c r="H97" s="106"/>
      <c r="I97" s="106"/>
      <c r="J97" s="107">
        <f>J123</f>
        <v>0</v>
      </c>
      <c r="L97" s="104"/>
    </row>
    <row r="98" spans="2:12" s="11" customFormat="1" ht="19.95" customHeight="1">
      <c r="B98" s="148"/>
      <c r="D98" s="149" t="s">
        <v>232</v>
      </c>
      <c r="E98" s="150"/>
      <c r="F98" s="150"/>
      <c r="G98" s="150"/>
      <c r="H98" s="150"/>
      <c r="I98" s="150"/>
      <c r="J98" s="151">
        <f>J124</f>
        <v>0</v>
      </c>
      <c r="L98" s="148"/>
    </row>
    <row r="99" spans="2:12" s="11" customFormat="1" ht="19.95" customHeight="1">
      <c r="B99" s="148"/>
      <c r="D99" s="149" t="s">
        <v>233</v>
      </c>
      <c r="E99" s="150"/>
      <c r="F99" s="150"/>
      <c r="G99" s="150"/>
      <c r="H99" s="150"/>
      <c r="I99" s="150"/>
      <c r="J99" s="151">
        <f>J213</f>
        <v>0</v>
      </c>
      <c r="L99" s="148"/>
    </row>
    <row r="100" spans="2:12" s="11" customFormat="1" ht="19.95" customHeight="1">
      <c r="B100" s="148"/>
      <c r="D100" s="149" t="s">
        <v>235</v>
      </c>
      <c r="E100" s="150"/>
      <c r="F100" s="150"/>
      <c r="G100" s="150"/>
      <c r="H100" s="150"/>
      <c r="I100" s="150"/>
      <c r="J100" s="151">
        <f>J269</f>
        <v>0</v>
      </c>
      <c r="L100" s="148"/>
    </row>
    <row r="101" spans="2:12" s="11" customFormat="1" ht="19.95" customHeight="1">
      <c r="B101" s="148"/>
      <c r="D101" s="149" t="s">
        <v>236</v>
      </c>
      <c r="E101" s="150"/>
      <c r="F101" s="150"/>
      <c r="G101" s="150"/>
      <c r="H101" s="150"/>
      <c r="I101" s="150"/>
      <c r="J101" s="151">
        <f>J334</f>
        <v>0</v>
      </c>
      <c r="L101" s="148"/>
    </row>
    <row r="102" spans="2:12" s="11" customFormat="1" ht="19.95" customHeight="1">
      <c r="B102" s="148"/>
      <c r="D102" s="149" t="s">
        <v>237</v>
      </c>
      <c r="E102" s="150"/>
      <c r="F102" s="150"/>
      <c r="G102" s="150"/>
      <c r="H102" s="150"/>
      <c r="I102" s="150"/>
      <c r="J102" s="151">
        <f>J378</f>
        <v>0</v>
      </c>
      <c r="L102" s="148"/>
    </row>
    <row r="103" spans="2:12" s="1" customFormat="1" ht="21.75" customHeight="1">
      <c r="B103" s="32"/>
      <c r="L103" s="32"/>
    </row>
    <row r="104" spans="2:12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" customHeight="1">
      <c r="B109" s="32"/>
      <c r="C109" s="21" t="s">
        <v>118</v>
      </c>
      <c r="L109" s="32"/>
    </row>
    <row r="110" spans="2:12" s="1" customFormat="1" ht="6.9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30" t="str">
        <f>E7</f>
        <v>Autobusové zastávky na ul. Králova a na ul. Příční</v>
      </c>
      <c r="F112" s="231"/>
      <c r="G112" s="231"/>
      <c r="H112" s="231"/>
      <c r="L112" s="32"/>
    </row>
    <row r="113" spans="2:65" s="1" customFormat="1" ht="12" customHeight="1">
      <c r="B113" s="32"/>
      <c r="C113" s="27" t="s">
        <v>109</v>
      </c>
      <c r="L113" s="32"/>
    </row>
    <row r="114" spans="2:65" s="1" customFormat="1" ht="30" customHeight="1">
      <c r="B114" s="32"/>
      <c r="E114" s="192" t="str">
        <f>E9</f>
        <v>102.1 - AZ Příční - směr Palackého vč. místa pro přecházení na ul. Havlíčkova</v>
      </c>
      <c r="F114" s="232"/>
      <c r="G114" s="232"/>
      <c r="H114" s="232"/>
      <c r="L114" s="32"/>
    </row>
    <row r="115" spans="2:65" s="1" customFormat="1" ht="6.9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>Valašské Meziříčí</v>
      </c>
      <c r="I116" s="27" t="s">
        <v>22</v>
      </c>
      <c r="J116" s="52" t="str">
        <f>IF(J12="","",J12)</f>
        <v>10. 3. 2025</v>
      </c>
      <c r="L116" s="32"/>
    </row>
    <row r="117" spans="2:65" s="1" customFormat="1" ht="6.9" customHeight="1">
      <c r="B117" s="32"/>
      <c r="L117" s="32"/>
    </row>
    <row r="118" spans="2:65" s="1" customFormat="1" ht="15.15" customHeight="1">
      <c r="B118" s="32"/>
      <c r="C118" s="27" t="s">
        <v>24</v>
      </c>
      <c r="F118" s="25" t="str">
        <f>E15</f>
        <v>Město Valašské Meziříčí</v>
      </c>
      <c r="I118" s="27" t="s">
        <v>32</v>
      </c>
      <c r="J118" s="30" t="str">
        <f>E21</f>
        <v>via-pds s.r.o.</v>
      </c>
      <c r="L118" s="32"/>
    </row>
    <row r="119" spans="2:65" s="1" customFormat="1" ht="15.15" customHeight="1">
      <c r="B119" s="32"/>
      <c r="C119" s="27" t="s">
        <v>30</v>
      </c>
      <c r="F119" s="25" t="str">
        <f>IF(E18="","",E18)</f>
        <v>Vyplň údaj</v>
      </c>
      <c r="I119" s="27" t="s">
        <v>37</v>
      </c>
      <c r="J119" s="30" t="str">
        <f>E24</f>
        <v xml:space="preserve"> </v>
      </c>
      <c r="L119" s="32"/>
    </row>
    <row r="120" spans="2:65" s="1" customFormat="1" ht="10.35" customHeight="1">
      <c r="B120" s="32"/>
      <c r="L120" s="32"/>
    </row>
    <row r="121" spans="2:65" s="9" customFormat="1" ht="29.25" customHeight="1">
      <c r="B121" s="108"/>
      <c r="C121" s="109" t="s">
        <v>119</v>
      </c>
      <c r="D121" s="110" t="s">
        <v>65</v>
      </c>
      <c r="E121" s="110" t="s">
        <v>61</v>
      </c>
      <c r="F121" s="110" t="s">
        <v>62</v>
      </c>
      <c r="G121" s="110" t="s">
        <v>120</v>
      </c>
      <c r="H121" s="110" t="s">
        <v>121</v>
      </c>
      <c r="I121" s="110" t="s">
        <v>122</v>
      </c>
      <c r="J121" s="110" t="s">
        <v>113</v>
      </c>
      <c r="K121" s="111" t="s">
        <v>123</v>
      </c>
      <c r="L121" s="108"/>
      <c r="M121" s="59" t="s">
        <v>1</v>
      </c>
      <c r="N121" s="60" t="s">
        <v>44</v>
      </c>
      <c r="O121" s="60" t="s">
        <v>124</v>
      </c>
      <c r="P121" s="60" t="s">
        <v>125</v>
      </c>
      <c r="Q121" s="60" t="s">
        <v>126</v>
      </c>
      <c r="R121" s="60" t="s">
        <v>127</v>
      </c>
      <c r="S121" s="60" t="s">
        <v>128</v>
      </c>
      <c r="T121" s="61" t="s">
        <v>129</v>
      </c>
    </row>
    <row r="122" spans="2:65" s="1" customFormat="1" ht="22.8" customHeight="1">
      <c r="B122" s="32"/>
      <c r="C122" s="64" t="s">
        <v>130</v>
      </c>
      <c r="J122" s="112">
        <f>BK122</f>
        <v>0</v>
      </c>
      <c r="L122" s="32"/>
      <c r="M122" s="62"/>
      <c r="N122" s="53"/>
      <c r="O122" s="53"/>
      <c r="P122" s="113">
        <f>P123</f>
        <v>0</v>
      </c>
      <c r="Q122" s="53"/>
      <c r="R122" s="113">
        <f>R123</f>
        <v>50.199793</v>
      </c>
      <c r="S122" s="53"/>
      <c r="T122" s="114">
        <f>T123</f>
        <v>65.075000000000003</v>
      </c>
      <c r="AT122" s="17" t="s">
        <v>79</v>
      </c>
      <c r="AU122" s="17" t="s">
        <v>115</v>
      </c>
      <c r="BK122" s="115">
        <f>BK123</f>
        <v>0</v>
      </c>
    </row>
    <row r="123" spans="2:65" s="10" customFormat="1" ht="25.95" customHeight="1">
      <c r="B123" s="116"/>
      <c r="D123" s="117" t="s">
        <v>79</v>
      </c>
      <c r="E123" s="118" t="s">
        <v>238</v>
      </c>
      <c r="F123" s="118" t="s">
        <v>239</v>
      </c>
      <c r="I123" s="119"/>
      <c r="J123" s="120">
        <f>BK123</f>
        <v>0</v>
      </c>
      <c r="L123" s="116"/>
      <c r="M123" s="121"/>
      <c r="P123" s="122">
        <f>P124+P213+P269+P334+P378</f>
        <v>0</v>
      </c>
      <c r="R123" s="122">
        <f>R124+R213+R269+R334+R378</f>
        <v>50.199793</v>
      </c>
      <c r="T123" s="123">
        <f>T124+T213+T269+T334+T378</f>
        <v>65.075000000000003</v>
      </c>
      <c r="AR123" s="117" t="s">
        <v>87</v>
      </c>
      <c r="AT123" s="124" t="s">
        <v>79</v>
      </c>
      <c r="AU123" s="124" t="s">
        <v>80</v>
      </c>
      <c r="AY123" s="117" t="s">
        <v>134</v>
      </c>
      <c r="BK123" s="125">
        <f>BK124+BK213+BK269+BK334+BK378</f>
        <v>0</v>
      </c>
    </row>
    <row r="124" spans="2:65" s="10" customFormat="1" ht="22.8" customHeight="1">
      <c r="B124" s="116"/>
      <c r="D124" s="117" t="s">
        <v>79</v>
      </c>
      <c r="E124" s="152" t="s">
        <v>87</v>
      </c>
      <c r="F124" s="152" t="s">
        <v>240</v>
      </c>
      <c r="I124" s="119"/>
      <c r="J124" s="153">
        <f>BK124</f>
        <v>0</v>
      </c>
      <c r="L124" s="116"/>
      <c r="M124" s="121"/>
      <c r="P124" s="122">
        <f>SUM(P125:P212)</f>
        <v>0</v>
      </c>
      <c r="R124" s="122">
        <f>SUM(R125:R212)</f>
        <v>2.2123899999999996</v>
      </c>
      <c r="T124" s="123">
        <f>SUM(T125:T212)</f>
        <v>65.075000000000003</v>
      </c>
      <c r="AR124" s="117" t="s">
        <v>87</v>
      </c>
      <c r="AT124" s="124" t="s">
        <v>79</v>
      </c>
      <c r="AU124" s="124" t="s">
        <v>87</v>
      </c>
      <c r="AY124" s="117" t="s">
        <v>134</v>
      </c>
      <c r="BK124" s="125">
        <f>SUM(BK125:BK212)</f>
        <v>0</v>
      </c>
    </row>
    <row r="125" spans="2:65" s="1" customFormat="1" ht="21.75" customHeight="1">
      <c r="B125" s="32"/>
      <c r="C125" s="126" t="s">
        <v>87</v>
      </c>
      <c r="D125" s="126" t="s">
        <v>135</v>
      </c>
      <c r="E125" s="127" t="s">
        <v>852</v>
      </c>
      <c r="F125" s="128" t="s">
        <v>853</v>
      </c>
      <c r="G125" s="129" t="s">
        <v>428</v>
      </c>
      <c r="H125" s="130">
        <v>25</v>
      </c>
      <c r="I125" s="131"/>
      <c r="J125" s="132">
        <f>ROUND(I125*H125,2)</f>
        <v>0</v>
      </c>
      <c r="K125" s="128" t="s">
        <v>854</v>
      </c>
      <c r="L125" s="32"/>
      <c r="M125" s="133" t="s">
        <v>1</v>
      </c>
      <c r="N125" s="134" t="s">
        <v>45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133</v>
      </c>
      <c r="AT125" s="137" t="s">
        <v>135</v>
      </c>
      <c r="AU125" s="137" t="s">
        <v>89</v>
      </c>
      <c r="AY125" s="17" t="s">
        <v>134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7" t="s">
        <v>87</v>
      </c>
      <c r="BK125" s="138">
        <f>ROUND(I125*H125,2)</f>
        <v>0</v>
      </c>
      <c r="BL125" s="17" t="s">
        <v>133</v>
      </c>
      <c r="BM125" s="137" t="s">
        <v>855</v>
      </c>
    </row>
    <row r="126" spans="2:65" s="12" customFormat="1" ht="10.199999999999999">
      <c r="B126" s="154"/>
      <c r="D126" s="139" t="s">
        <v>245</v>
      </c>
      <c r="E126" s="155" t="s">
        <v>1</v>
      </c>
      <c r="F126" s="156" t="s">
        <v>856</v>
      </c>
      <c r="H126" s="157">
        <v>25</v>
      </c>
      <c r="I126" s="158"/>
      <c r="L126" s="154"/>
      <c r="M126" s="159"/>
      <c r="T126" s="160"/>
      <c r="AT126" s="155" t="s">
        <v>245</v>
      </c>
      <c r="AU126" s="155" t="s">
        <v>89</v>
      </c>
      <c r="AV126" s="12" t="s">
        <v>89</v>
      </c>
      <c r="AW126" s="12" t="s">
        <v>36</v>
      </c>
      <c r="AX126" s="12" t="s">
        <v>80</v>
      </c>
      <c r="AY126" s="155" t="s">
        <v>134</v>
      </c>
    </row>
    <row r="127" spans="2:65" s="13" customFormat="1" ht="10.199999999999999">
      <c r="B127" s="161"/>
      <c r="D127" s="139" t="s">
        <v>245</v>
      </c>
      <c r="E127" s="162" t="s">
        <v>1</v>
      </c>
      <c r="F127" s="163" t="s">
        <v>248</v>
      </c>
      <c r="H127" s="164">
        <v>25</v>
      </c>
      <c r="I127" s="165"/>
      <c r="L127" s="161"/>
      <c r="M127" s="166"/>
      <c r="T127" s="167"/>
      <c r="AT127" s="162" t="s">
        <v>245</v>
      </c>
      <c r="AU127" s="162" t="s">
        <v>89</v>
      </c>
      <c r="AV127" s="13" t="s">
        <v>133</v>
      </c>
      <c r="AW127" s="13" t="s">
        <v>36</v>
      </c>
      <c r="AX127" s="13" t="s">
        <v>87</v>
      </c>
      <c r="AY127" s="162" t="s">
        <v>134</v>
      </c>
    </row>
    <row r="128" spans="2:65" s="1" customFormat="1" ht="24.15" customHeight="1">
      <c r="B128" s="32"/>
      <c r="C128" s="126" t="s">
        <v>89</v>
      </c>
      <c r="D128" s="126" t="s">
        <v>135</v>
      </c>
      <c r="E128" s="127" t="s">
        <v>241</v>
      </c>
      <c r="F128" s="128" t="s">
        <v>242</v>
      </c>
      <c r="G128" s="129" t="s">
        <v>243</v>
      </c>
      <c r="H128" s="130">
        <v>63</v>
      </c>
      <c r="I128" s="131"/>
      <c r="J128" s="132">
        <f>ROUND(I128*H128,2)</f>
        <v>0</v>
      </c>
      <c r="K128" s="128" t="s">
        <v>139</v>
      </c>
      <c r="L128" s="32"/>
      <c r="M128" s="133" t="s">
        <v>1</v>
      </c>
      <c r="N128" s="134" t="s">
        <v>45</v>
      </c>
      <c r="P128" s="135">
        <f>O128*H128</f>
        <v>0</v>
      </c>
      <c r="Q128" s="135">
        <v>0</v>
      </c>
      <c r="R128" s="135">
        <f>Q128*H128</f>
        <v>0</v>
      </c>
      <c r="S128" s="135">
        <v>0.26</v>
      </c>
      <c r="T128" s="136">
        <f>S128*H128</f>
        <v>16.38</v>
      </c>
      <c r="AR128" s="137" t="s">
        <v>133</v>
      </c>
      <c r="AT128" s="137" t="s">
        <v>135</v>
      </c>
      <c r="AU128" s="137" t="s">
        <v>89</v>
      </c>
      <c r="AY128" s="17" t="s">
        <v>134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7" t="s">
        <v>87</v>
      </c>
      <c r="BK128" s="138">
        <f>ROUND(I128*H128,2)</f>
        <v>0</v>
      </c>
      <c r="BL128" s="17" t="s">
        <v>133</v>
      </c>
      <c r="BM128" s="137" t="s">
        <v>857</v>
      </c>
    </row>
    <row r="129" spans="2:65" s="12" customFormat="1" ht="20.399999999999999">
      <c r="B129" s="154"/>
      <c r="D129" s="139" t="s">
        <v>245</v>
      </c>
      <c r="E129" s="155" t="s">
        <v>1</v>
      </c>
      <c r="F129" s="156" t="s">
        <v>858</v>
      </c>
      <c r="H129" s="157">
        <v>55</v>
      </c>
      <c r="I129" s="158"/>
      <c r="L129" s="154"/>
      <c r="M129" s="159"/>
      <c r="T129" s="160"/>
      <c r="AT129" s="155" t="s">
        <v>245</v>
      </c>
      <c r="AU129" s="155" t="s">
        <v>89</v>
      </c>
      <c r="AV129" s="12" t="s">
        <v>89</v>
      </c>
      <c r="AW129" s="12" t="s">
        <v>36</v>
      </c>
      <c r="AX129" s="12" t="s">
        <v>80</v>
      </c>
      <c r="AY129" s="155" t="s">
        <v>134</v>
      </c>
    </row>
    <row r="130" spans="2:65" s="12" customFormat="1" ht="10.199999999999999">
      <c r="B130" s="154"/>
      <c r="D130" s="139" t="s">
        <v>245</v>
      </c>
      <c r="E130" s="155" t="s">
        <v>1</v>
      </c>
      <c r="F130" s="156" t="s">
        <v>859</v>
      </c>
      <c r="H130" s="157">
        <v>8</v>
      </c>
      <c r="I130" s="158"/>
      <c r="L130" s="154"/>
      <c r="M130" s="159"/>
      <c r="T130" s="160"/>
      <c r="AT130" s="155" t="s">
        <v>245</v>
      </c>
      <c r="AU130" s="155" t="s">
        <v>89</v>
      </c>
      <c r="AV130" s="12" t="s">
        <v>89</v>
      </c>
      <c r="AW130" s="12" t="s">
        <v>36</v>
      </c>
      <c r="AX130" s="12" t="s">
        <v>80</v>
      </c>
      <c r="AY130" s="155" t="s">
        <v>134</v>
      </c>
    </row>
    <row r="131" spans="2:65" s="13" customFormat="1" ht="10.199999999999999">
      <c r="B131" s="161"/>
      <c r="D131" s="139" t="s">
        <v>245</v>
      </c>
      <c r="E131" s="162" t="s">
        <v>1</v>
      </c>
      <c r="F131" s="163" t="s">
        <v>248</v>
      </c>
      <c r="H131" s="164">
        <v>63</v>
      </c>
      <c r="I131" s="165"/>
      <c r="L131" s="161"/>
      <c r="M131" s="166"/>
      <c r="T131" s="167"/>
      <c r="AT131" s="162" t="s">
        <v>245</v>
      </c>
      <c r="AU131" s="162" t="s">
        <v>89</v>
      </c>
      <c r="AV131" s="13" t="s">
        <v>133</v>
      </c>
      <c r="AW131" s="13" t="s">
        <v>36</v>
      </c>
      <c r="AX131" s="13" t="s">
        <v>87</v>
      </c>
      <c r="AY131" s="162" t="s">
        <v>134</v>
      </c>
    </row>
    <row r="132" spans="2:65" s="1" customFormat="1" ht="24.15" customHeight="1">
      <c r="B132" s="32"/>
      <c r="C132" s="126" t="s">
        <v>148</v>
      </c>
      <c r="D132" s="126" t="s">
        <v>135</v>
      </c>
      <c r="E132" s="127" t="s">
        <v>249</v>
      </c>
      <c r="F132" s="128" t="s">
        <v>250</v>
      </c>
      <c r="G132" s="129" t="s">
        <v>243</v>
      </c>
      <c r="H132" s="130">
        <v>55</v>
      </c>
      <c r="I132" s="131"/>
      <c r="J132" s="132">
        <f>ROUND(I132*H132,2)</f>
        <v>0</v>
      </c>
      <c r="K132" s="128" t="s">
        <v>139</v>
      </c>
      <c r="L132" s="32"/>
      <c r="M132" s="133" t="s">
        <v>1</v>
      </c>
      <c r="N132" s="134" t="s">
        <v>45</v>
      </c>
      <c r="P132" s="135">
        <f>O132*H132</f>
        <v>0</v>
      </c>
      <c r="Q132" s="135">
        <v>0</v>
      </c>
      <c r="R132" s="135">
        <f>Q132*H132</f>
        <v>0</v>
      </c>
      <c r="S132" s="135">
        <v>0.28999999999999998</v>
      </c>
      <c r="T132" s="136">
        <f>S132*H132</f>
        <v>15.95</v>
      </c>
      <c r="AR132" s="137" t="s">
        <v>133</v>
      </c>
      <c r="AT132" s="137" t="s">
        <v>135</v>
      </c>
      <c r="AU132" s="137" t="s">
        <v>89</v>
      </c>
      <c r="AY132" s="17" t="s">
        <v>134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7" t="s">
        <v>87</v>
      </c>
      <c r="BK132" s="138">
        <f>ROUND(I132*H132,2)</f>
        <v>0</v>
      </c>
      <c r="BL132" s="17" t="s">
        <v>133</v>
      </c>
      <c r="BM132" s="137" t="s">
        <v>860</v>
      </c>
    </row>
    <row r="133" spans="2:65" s="12" customFormat="1" ht="20.399999999999999">
      <c r="B133" s="154"/>
      <c r="D133" s="139" t="s">
        <v>245</v>
      </c>
      <c r="E133" s="155" t="s">
        <v>1</v>
      </c>
      <c r="F133" s="156" t="s">
        <v>861</v>
      </c>
      <c r="H133" s="157">
        <v>55</v>
      </c>
      <c r="I133" s="158"/>
      <c r="L133" s="154"/>
      <c r="M133" s="159"/>
      <c r="T133" s="160"/>
      <c r="AT133" s="155" t="s">
        <v>245</v>
      </c>
      <c r="AU133" s="155" t="s">
        <v>89</v>
      </c>
      <c r="AV133" s="12" t="s">
        <v>89</v>
      </c>
      <c r="AW133" s="12" t="s">
        <v>36</v>
      </c>
      <c r="AX133" s="12" t="s">
        <v>80</v>
      </c>
      <c r="AY133" s="155" t="s">
        <v>134</v>
      </c>
    </row>
    <row r="134" spans="2:65" s="13" customFormat="1" ht="10.199999999999999">
      <c r="B134" s="161"/>
      <c r="D134" s="139" t="s">
        <v>245</v>
      </c>
      <c r="E134" s="162" t="s">
        <v>1</v>
      </c>
      <c r="F134" s="163" t="s">
        <v>248</v>
      </c>
      <c r="H134" s="164">
        <v>55</v>
      </c>
      <c r="I134" s="165"/>
      <c r="L134" s="161"/>
      <c r="M134" s="166"/>
      <c r="T134" s="167"/>
      <c r="AT134" s="162" t="s">
        <v>245</v>
      </c>
      <c r="AU134" s="162" t="s">
        <v>89</v>
      </c>
      <c r="AV134" s="13" t="s">
        <v>133</v>
      </c>
      <c r="AW134" s="13" t="s">
        <v>36</v>
      </c>
      <c r="AX134" s="13" t="s">
        <v>87</v>
      </c>
      <c r="AY134" s="162" t="s">
        <v>134</v>
      </c>
    </row>
    <row r="135" spans="2:65" s="1" customFormat="1" ht="33" customHeight="1">
      <c r="B135" s="32"/>
      <c r="C135" s="126" t="s">
        <v>133</v>
      </c>
      <c r="D135" s="126" t="s">
        <v>135</v>
      </c>
      <c r="E135" s="127" t="s">
        <v>253</v>
      </c>
      <c r="F135" s="128" t="s">
        <v>254</v>
      </c>
      <c r="G135" s="129" t="s">
        <v>243</v>
      </c>
      <c r="H135" s="130">
        <v>26</v>
      </c>
      <c r="I135" s="131"/>
      <c r="J135" s="132">
        <f>ROUND(I135*H135,2)</f>
        <v>0</v>
      </c>
      <c r="K135" s="128" t="s">
        <v>139</v>
      </c>
      <c r="L135" s="32"/>
      <c r="M135" s="133" t="s">
        <v>1</v>
      </c>
      <c r="N135" s="134" t="s">
        <v>45</v>
      </c>
      <c r="P135" s="135">
        <f>O135*H135</f>
        <v>0</v>
      </c>
      <c r="Q135" s="135">
        <v>0</v>
      </c>
      <c r="R135" s="135">
        <f>Q135*H135</f>
        <v>0</v>
      </c>
      <c r="S135" s="135">
        <v>0.57999999999999996</v>
      </c>
      <c r="T135" s="136">
        <f>S135*H135</f>
        <v>15.079999999999998</v>
      </c>
      <c r="AR135" s="137" t="s">
        <v>133</v>
      </c>
      <c r="AT135" s="137" t="s">
        <v>135</v>
      </c>
      <c r="AU135" s="137" t="s">
        <v>89</v>
      </c>
      <c r="AY135" s="17" t="s">
        <v>134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7" t="s">
        <v>87</v>
      </c>
      <c r="BK135" s="138">
        <f>ROUND(I135*H135,2)</f>
        <v>0</v>
      </c>
      <c r="BL135" s="17" t="s">
        <v>133</v>
      </c>
      <c r="BM135" s="137" t="s">
        <v>862</v>
      </c>
    </row>
    <row r="136" spans="2:65" s="12" customFormat="1" ht="20.399999999999999">
      <c r="B136" s="154"/>
      <c r="D136" s="139" t="s">
        <v>245</v>
      </c>
      <c r="E136" s="155" t="s">
        <v>1</v>
      </c>
      <c r="F136" s="156" t="s">
        <v>863</v>
      </c>
      <c r="H136" s="157">
        <v>26</v>
      </c>
      <c r="I136" s="158"/>
      <c r="L136" s="154"/>
      <c r="M136" s="159"/>
      <c r="T136" s="160"/>
      <c r="AT136" s="155" t="s">
        <v>245</v>
      </c>
      <c r="AU136" s="155" t="s">
        <v>89</v>
      </c>
      <c r="AV136" s="12" t="s">
        <v>89</v>
      </c>
      <c r="AW136" s="12" t="s">
        <v>36</v>
      </c>
      <c r="AX136" s="12" t="s">
        <v>80</v>
      </c>
      <c r="AY136" s="155" t="s">
        <v>134</v>
      </c>
    </row>
    <row r="137" spans="2:65" s="13" customFormat="1" ht="10.199999999999999">
      <c r="B137" s="161"/>
      <c r="D137" s="139" t="s">
        <v>245</v>
      </c>
      <c r="E137" s="162" t="s">
        <v>1</v>
      </c>
      <c r="F137" s="163" t="s">
        <v>248</v>
      </c>
      <c r="H137" s="164">
        <v>26</v>
      </c>
      <c r="I137" s="165"/>
      <c r="L137" s="161"/>
      <c r="M137" s="166"/>
      <c r="T137" s="167"/>
      <c r="AT137" s="162" t="s">
        <v>245</v>
      </c>
      <c r="AU137" s="162" t="s">
        <v>89</v>
      </c>
      <c r="AV137" s="13" t="s">
        <v>133</v>
      </c>
      <c r="AW137" s="13" t="s">
        <v>36</v>
      </c>
      <c r="AX137" s="13" t="s">
        <v>87</v>
      </c>
      <c r="AY137" s="162" t="s">
        <v>134</v>
      </c>
    </row>
    <row r="138" spans="2:65" s="1" customFormat="1" ht="24.15" customHeight="1">
      <c r="B138" s="32"/>
      <c r="C138" s="126" t="s">
        <v>157</v>
      </c>
      <c r="D138" s="126" t="s">
        <v>135</v>
      </c>
      <c r="E138" s="127" t="s">
        <v>257</v>
      </c>
      <c r="F138" s="128" t="s">
        <v>258</v>
      </c>
      <c r="G138" s="129" t="s">
        <v>243</v>
      </c>
      <c r="H138" s="130">
        <v>26</v>
      </c>
      <c r="I138" s="131"/>
      <c r="J138" s="132">
        <f>ROUND(I138*H138,2)</f>
        <v>0</v>
      </c>
      <c r="K138" s="128" t="s">
        <v>139</v>
      </c>
      <c r="L138" s="32"/>
      <c r="M138" s="133" t="s">
        <v>1</v>
      </c>
      <c r="N138" s="134" t="s">
        <v>45</v>
      </c>
      <c r="P138" s="135">
        <f>O138*H138</f>
        <v>0</v>
      </c>
      <c r="Q138" s="135">
        <v>3.0000000000000001E-5</v>
      </c>
      <c r="R138" s="135">
        <f>Q138*H138</f>
        <v>7.7999999999999999E-4</v>
      </c>
      <c r="S138" s="135">
        <v>0.23</v>
      </c>
      <c r="T138" s="136">
        <f>S138*H138</f>
        <v>5.98</v>
      </c>
      <c r="AR138" s="137" t="s">
        <v>133</v>
      </c>
      <c r="AT138" s="137" t="s">
        <v>135</v>
      </c>
      <c r="AU138" s="137" t="s">
        <v>89</v>
      </c>
      <c r="AY138" s="17" t="s">
        <v>134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7" t="s">
        <v>87</v>
      </c>
      <c r="BK138" s="138">
        <f>ROUND(I138*H138,2)</f>
        <v>0</v>
      </c>
      <c r="BL138" s="17" t="s">
        <v>133</v>
      </c>
      <c r="BM138" s="137" t="s">
        <v>864</v>
      </c>
    </row>
    <row r="139" spans="2:65" s="12" customFormat="1" ht="10.199999999999999">
      <c r="B139" s="154"/>
      <c r="D139" s="139" t="s">
        <v>245</v>
      </c>
      <c r="E139" s="155" t="s">
        <v>1</v>
      </c>
      <c r="F139" s="156" t="s">
        <v>865</v>
      </c>
      <c r="H139" s="157">
        <v>26</v>
      </c>
      <c r="I139" s="158"/>
      <c r="L139" s="154"/>
      <c r="M139" s="159"/>
      <c r="T139" s="160"/>
      <c r="AT139" s="155" t="s">
        <v>245</v>
      </c>
      <c r="AU139" s="155" t="s">
        <v>89</v>
      </c>
      <c r="AV139" s="12" t="s">
        <v>89</v>
      </c>
      <c r="AW139" s="12" t="s">
        <v>36</v>
      </c>
      <c r="AX139" s="12" t="s">
        <v>80</v>
      </c>
      <c r="AY139" s="155" t="s">
        <v>134</v>
      </c>
    </row>
    <row r="140" spans="2:65" s="13" customFormat="1" ht="10.199999999999999">
      <c r="B140" s="161"/>
      <c r="D140" s="139" t="s">
        <v>245</v>
      </c>
      <c r="E140" s="162" t="s">
        <v>1</v>
      </c>
      <c r="F140" s="163" t="s">
        <v>248</v>
      </c>
      <c r="H140" s="164">
        <v>26</v>
      </c>
      <c r="I140" s="165"/>
      <c r="L140" s="161"/>
      <c r="M140" s="166"/>
      <c r="T140" s="167"/>
      <c r="AT140" s="162" t="s">
        <v>245</v>
      </c>
      <c r="AU140" s="162" t="s">
        <v>89</v>
      </c>
      <c r="AV140" s="13" t="s">
        <v>133</v>
      </c>
      <c r="AW140" s="13" t="s">
        <v>36</v>
      </c>
      <c r="AX140" s="13" t="s">
        <v>87</v>
      </c>
      <c r="AY140" s="162" t="s">
        <v>134</v>
      </c>
    </row>
    <row r="141" spans="2:65" s="1" customFormat="1" ht="16.5" customHeight="1">
      <c r="B141" s="32"/>
      <c r="C141" s="126" t="s">
        <v>162</v>
      </c>
      <c r="D141" s="126" t="s">
        <v>135</v>
      </c>
      <c r="E141" s="127" t="s">
        <v>261</v>
      </c>
      <c r="F141" s="128" t="s">
        <v>262</v>
      </c>
      <c r="G141" s="129" t="s">
        <v>263</v>
      </c>
      <c r="H141" s="130">
        <v>57</v>
      </c>
      <c r="I141" s="131"/>
      <c r="J141" s="132">
        <f>ROUND(I141*H141,2)</f>
        <v>0</v>
      </c>
      <c r="K141" s="128" t="s">
        <v>139</v>
      </c>
      <c r="L141" s="32"/>
      <c r="M141" s="133" t="s">
        <v>1</v>
      </c>
      <c r="N141" s="134" t="s">
        <v>45</v>
      </c>
      <c r="P141" s="135">
        <f>O141*H141</f>
        <v>0</v>
      </c>
      <c r="Q141" s="135">
        <v>0</v>
      </c>
      <c r="R141" s="135">
        <f>Q141*H141</f>
        <v>0</v>
      </c>
      <c r="S141" s="135">
        <v>0.20499999999999999</v>
      </c>
      <c r="T141" s="136">
        <f>S141*H141</f>
        <v>11.684999999999999</v>
      </c>
      <c r="AR141" s="137" t="s">
        <v>133</v>
      </c>
      <c r="AT141" s="137" t="s">
        <v>135</v>
      </c>
      <c r="AU141" s="137" t="s">
        <v>89</v>
      </c>
      <c r="AY141" s="17" t="s">
        <v>134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7" t="s">
        <v>87</v>
      </c>
      <c r="BK141" s="138">
        <f>ROUND(I141*H141,2)</f>
        <v>0</v>
      </c>
      <c r="BL141" s="17" t="s">
        <v>133</v>
      </c>
      <c r="BM141" s="137" t="s">
        <v>866</v>
      </c>
    </row>
    <row r="142" spans="2:65" s="12" customFormat="1" ht="10.199999999999999">
      <c r="B142" s="154"/>
      <c r="D142" s="139" t="s">
        <v>245</v>
      </c>
      <c r="E142" s="155" t="s">
        <v>1</v>
      </c>
      <c r="F142" s="156" t="s">
        <v>867</v>
      </c>
      <c r="H142" s="157">
        <v>57</v>
      </c>
      <c r="I142" s="158"/>
      <c r="L142" s="154"/>
      <c r="M142" s="159"/>
      <c r="T142" s="160"/>
      <c r="AT142" s="155" t="s">
        <v>245</v>
      </c>
      <c r="AU142" s="155" t="s">
        <v>89</v>
      </c>
      <c r="AV142" s="12" t="s">
        <v>89</v>
      </c>
      <c r="AW142" s="12" t="s">
        <v>36</v>
      </c>
      <c r="AX142" s="12" t="s">
        <v>80</v>
      </c>
      <c r="AY142" s="155" t="s">
        <v>134</v>
      </c>
    </row>
    <row r="143" spans="2:65" s="13" customFormat="1" ht="10.199999999999999">
      <c r="B143" s="161"/>
      <c r="D143" s="139" t="s">
        <v>245</v>
      </c>
      <c r="E143" s="162" t="s">
        <v>1</v>
      </c>
      <c r="F143" s="163" t="s">
        <v>248</v>
      </c>
      <c r="H143" s="164">
        <v>57</v>
      </c>
      <c r="I143" s="165"/>
      <c r="L143" s="161"/>
      <c r="M143" s="166"/>
      <c r="T143" s="167"/>
      <c r="AT143" s="162" t="s">
        <v>245</v>
      </c>
      <c r="AU143" s="162" t="s">
        <v>89</v>
      </c>
      <c r="AV143" s="13" t="s">
        <v>133</v>
      </c>
      <c r="AW143" s="13" t="s">
        <v>36</v>
      </c>
      <c r="AX143" s="13" t="s">
        <v>87</v>
      </c>
      <c r="AY143" s="162" t="s">
        <v>134</v>
      </c>
    </row>
    <row r="144" spans="2:65" s="1" customFormat="1" ht="24.15" customHeight="1">
      <c r="B144" s="32"/>
      <c r="C144" s="126" t="s">
        <v>167</v>
      </c>
      <c r="D144" s="126" t="s">
        <v>135</v>
      </c>
      <c r="E144" s="127" t="s">
        <v>270</v>
      </c>
      <c r="F144" s="128" t="s">
        <v>271</v>
      </c>
      <c r="G144" s="129" t="s">
        <v>243</v>
      </c>
      <c r="H144" s="130">
        <v>29</v>
      </c>
      <c r="I144" s="131"/>
      <c r="J144" s="132">
        <f>ROUND(I144*H144,2)</f>
        <v>0</v>
      </c>
      <c r="K144" s="128" t="s">
        <v>139</v>
      </c>
      <c r="L144" s="32"/>
      <c r="M144" s="133" t="s">
        <v>1</v>
      </c>
      <c r="N144" s="134" t="s">
        <v>45</v>
      </c>
      <c r="P144" s="135">
        <f>O144*H144</f>
        <v>0</v>
      </c>
      <c r="Q144" s="135">
        <v>0</v>
      </c>
      <c r="R144" s="135">
        <f>Q144*H144</f>
        <v>0</v>
      </c>
      <c r="S144" s="135">
        <v>0</v>
      </c>
      <c r="T144" s="136">
        <f>S144*H144</f>
        <v>0</v>
      </c>
      <c r="AR144" s="137" t="s">
        <v>133</v>
      </c>
      <c r="AT144" s="137" t="s">
        <v>135</v>
      </c>
      <c r="AU144" s="137" t="s">
        <v>89</v>
      </c>
      <c r="AY144" s="17" t="s">
        <v>134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7" t="s">
        <v>87</v>
      </c>
      <c r="BK144" s="138">
        <f>ROUND(I144*H144,2)</f>
        <v>0</v>
      </c>
      <c r="BL144" s="17" t="s">
        <v>133</v>
      </c>
      <c r="BM144" s="137" t="s">
        <v>868</v>
      </c>
    </row>
    <row r="145" spans="2:65" s="12" customFormat="1" ht="20.399999999999999">
      <c r="B145" s="154"/>
      <c r="D145" s="139" t="s">
        <v>245</v>
      </c>
      <c r="E145" s="155" t="s">
        <v>1</v>
      </c>
      <c r="F145" s="156" t="s">
        <v>869</v>
      </c>
      <c r="H145" s="157">
        <v>29</v>
      </c>
      <c r="I145" s="158"/>
      <c r="L145" s="154"/>
      <c r="M145" s="159"/>
      <c r="T145" s="160"/>
      <c r="AT145" s="155" t="s">
        <v>245</v>
      </c>
      <c r="AU145" s="155" t="s">
        <v>89</v>
      </c>
      <c r="AV145" s="12" t="s">
        <v>89</v>
      </c>
      <c r="AW145" s="12" t="s">
        <v>36</v>
      </c>
      <c r="AX145" s="12" t="s">
        <v>80</v>
      </c>
      <c r="AY145" s="155" t="s">
        <v>134</v>
      </c>
    </row>
    <row r="146" spans="2:65" s="13" customFormat="1" ht="10.199999999999999">
      <c r="B146" s="161"/>
      <c r="D146" s="139" t="s">
        <v>245</v>
      </c>
      <c r="E146" s="162" t="s">
        <v>1</v>
      </c>
      <c r="F146" s="163" t="s">
        <v>248</v>
      </c>
      <c r="H146" s="164">
        <v>29</v>
      </c>
      <c r="I146" s="165"/>
      <c r="L146" s="161"/>
      <c r="M146" s="166"/>
      <c r="T146" s="167"/>
      <c r="AT146" s="162" t="s">
        <v>245</v>
      </c>
      <c r="AU146" s="162" t="s">
        <v>89</v>
      </c>
      <c r="AV146" s="13" t="s">
        <v>133</v>
      </c>
      <c r="AW146" s="13" t="s">
        <v>36</v>
      </c>
      <c r="AX146" s="13" t="s">
        <v>87</v>
      </c>
      <c r="AY146" s="162" t="s">
        <v>134</v>
      </c>
    </row>
    <row r="147" spans="2:65" s="1" customFormat="1" ht="33" customHeight="1">
      <c r="B147" s="32"/>
      <c r="C147" s="126" t="s">
        <v>172</v>
      </c>
      <c r="D147" s="126" t="s">
        <v>135</v>
      </c>
      <c r="E147" s="127" t="s">
        <v>274</v>
      </c>
      <c r="F147" s="128" t="s">
        <v>275</v>
      </c>
      <c r="G147" s="129" t="s">
        <v>276</v>
      </c>
      <c r="H147" s="130">
        <v>9.5</v>
      </c>
      <c r="I147" s="131"/>
      <c r="J147" s="132">
        <f>ROUND(I147*H147,2)</f>
        <v>0</v>
      </c>
      <c r="K147" s="128" t="s">
        <v>139</v>
      </c>
      <c r="L147" s="32"/>
      <c r="M147" s="133" t="s">
        <v>1</v>
      </c>
      <c r="N147" s="134" t="s">
        <v>45</v>
      </c>
      <c r="P147" s="135">
        <f>O147*H147</f>
        <v>0</v>
      </c>
      <c r="Q147" s="135">
        <v>0</v>
      </c>
      <c r="R147" s="135">
        <f>Q147*H147</f>
        <v>0</v>
      </c>
      <c r="S147" s="135">
        <v>0</v>
      </c>
      <c r="T147" s="136">
        <f>S147*H147</f>
        <v>0</v>
      </c>
      <c r="AR147" s="137" t="s">
        <v>133</v>
      </c>
      <c r="AT147" s="137" t="s">
        <v>135</v>
      </c>
      <c r="AU147" s="137" t="s">
        <v>89</v>
      </c>
      <c r="AY147" s="17" t="s">
        <v>134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7" t="s">
        <v>87</v>
      </c>
      <c r="BK147" s="138">
        <f>ROUND(I147*H147,2)</f>
        <v>0</v>
      </c>
      <c r="BL147" s="17" t="s">
        <v>133</v>
      </c>
      <c r="BM147" s="137" t="s">
        <v>870</v>
      </c>
    </row>
    <row r="148" spans="2:65" s="12" customFormat="1" ht="10.199999999999999">
      <c r="B148" s="154"/>
      <c r="D148" s="139" t="s">
        <v>245</v>
      </c>
      <c r="E148" s="155" t="s">
        <v>1</v>
      </c>
      <c r="F148" s="156" t="s">
        <v>871</v>
      </c>
      <c r="H148" s="157">
        <v>9.5</v>
      </c>
      <c r="I148" s="158"/>
      <c r="L148" s="154"/>
      <c r="M148" s="159"/>
      <c r="T148" s="160"/>
      <c r="AT148" s="155" t="s">
        <v>245</v>
      </c>
      <c r="AU148" s="155" t="s">
        <v>89</v>
      </c>
      <c r="AV148" s="12" t="s">
        <v>89</v>
      </c>
      <c r="AW148" s="12" t="s">
        <v>36</v>
      </c>
      <c r="AX148" s="12" t="s">
        <v>80</v>
      </c>
      <c r="AY148" s="155" t="s">
        <v>134</v>
      </c>
    </row>
    <row r="149" spans="2:65" s="13" customFormat="1" ht="10.199999999999999">
      <c r="B149" s="161"/>
      <c r="D149" s="139" t="s">
        <v>245</v>
      </c>
      <c r="E149" s="162" t="s">
        <v>1</v>
      </c>
      <c r="F149" s="163" t="s">
        <v>248</v>
      </c>
      <c r="H149" s="164">
        <v>9.5</v>
      </c>
      <c r="I149" s="165"/>
      <c r="L149" s="161"/>
      <c r="M149" s="166"/>
      <c r="T149" s="167"/>
      <c r="AT149" s="162" t="s">
        <v>245</v>
      </c>
      <c r="AU149" s="162" t="s">
        <v>89</v>
      </c>
      <c r="AV149" s="13" t="s">
        <v>133</v>
      </c>
      <c r="AW149" s="13" t="s">
        <v>36</v>
      </c>
      <c r="AX149" s="13" t="s">
        <v>87</v>
      </c>
      <c r="AY149" s="162" t="s">
        <v>134</v>
      </c>
    </row>
    <row r="150" spans="2:65" s="1" customFormat="1" ht="24.15" customHeight="1">
      <c r="B150" s="32"/>
      <c r="C150" s="126" t="s">
        <v>177</v>
      </c>
      <c r="D150" s="126" t="s">
        <v>135</v>
      </c>
      <c r="E150" s="127" t="s">
        <v>872</v>
      </c>
      <c r="F150" s="128" t="s">
        <v>873</v>
      </c>
      <c r="G150" s="129" t="s">
        <v>428</v>
      </c>
      <c r="H150" s="130">
        <v>25</v>
      </c>
      <c r="I150" s="131"/>
      <c r="J150" s="132">
        <f>ROUND(I150*H150,2)</f>
        <v>0</v>
      </c>
      <c r="K150" s="128" t="s">
        <v>854</v>
      </c>
      <c r="L150" s="32"/>
      <c r="M150" s="133" t="s">
        <v>1</v>
      </c>
      <c r="N150" s="134" t="s">
        <v>45</v>
      </c>
      <c r="P150" s="135">
        <f>O150*H150</f>
        <v>0</v>
      </c>
      <c r="Q150" s="135">
        <v>0</v>
      </c>
      <c r="R150" s="135">
        <f>Q150*H150</f>
        <v>0</v>
      </c>
      <c r="S150" s="135">
        <v>0</v>
      </c>
      <c r="T150" s="136">
        <f>S150*H150</f>
        <v>0</v>
      </c>
      <c r="AR150" s="137" t="s">
        <v>133</v>
      </c>
      <c r="AT150" s="137" t="s">
        <v>135</v>
      </c>
      <c r="AU150" s="137" t="s">
        <v>89</v>
      </c>
      <c r="AY150" s="17" t="s">
        <v>134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7" t="s">
        <v>87</v>
      </c>
      <c r="BK150" s="138">
        <f>ROUND(I150*H150,2)</f>
        <v>0</v>
      </c>
      <c r="BL150" s="17" t="s">
        <v>133</v>
      </c>
      <c r="BM150" s="137" t="s">
        <v>874</v>
      </c>
    </row>
    <row r="151" spans="2:65" s="12" customFormat="1" ht="10.199999999999999">
      <c r="B151" s="154"/>
      <c r="D151" s="139" t="s">
        <v>245</v>
      </c>
      <c r="E151" s="155" t="s">
        <v>1</v>
      </c>
      <c r="F151" s="156" t="s">
        <v>856</v>
      </c>
      <c r="H151" s="157">
        <v>25</v>
      </c>
      <c r="I151" s="158"/>
      <c r="L151" s="154"/>
      <c r="M151" s="159"/>
      <c r="T151" s="160"/>
      <c r="AT151" s="155" t="s">
        <v>245</v>
      </c>
      <c r="AU151" s="155" t="s">
        <v>89</v>
      </c>
      <c r="AV151" s="12" t="s">
        <v>89</v>
      </c>
      <c r="AW151" s="12" t="s">
        <v>36</v>
      </c>
      <c r="AX151" s="12" t="s">
        <v>80</v>
      </c>
      <c r="AY151" s="155" t="s">
        <v>134</v>
      </c>
    </row>
    <row r="152" spans="2:65" s="13" customFormat="1" ht="10.199999999999999">
      <c r="B152" s="161"/>
      <c r="D152" s="139" t="s">
        <v>245</v>
      </c>
      <c r="E152" s="162" t="s">
        <v>1</v>
      </c>
      <c r="F152" s="163" t="s">
        <v>248</v>
      </c>
      <c r="H152" s="164">
        <v>25</v>
      </c>
      <c r="I152" s="165"/>
      <c r="L152" s="161"/>
      <c r="M152" s="166"/>
      <c r="T152" s="167"/>
      <c r="AT152" s="162" t="s">
        <v>245</v>
      </c>
      <c r="AU152" s="162" t="s">
        <v>89</v>
      </c>
      <c r="AV152" s="13" t="s">
        <v>133</v>
      </c>
      <c r="AW152" s="13" t="s">
        <v>36</v>
      </c>
      <c r="AX152" s="13" t="s">
        <v>87</v>
      </c>
      <c r="AY152" s="162" t="s">
        <v>134</v>
      </c>
    </row>
    <row r="153" spans="2:65" s="1" customFormat="1" ht="24.15" customHeight="1">
      <c r="B153" s="32"/>
      <c r="C153" s="126" t="s">
        <v>181</v>
      </c>
      <c r="D153" s="126" t="s">
        <v>135</v>
      </c>
      <c r="E153" s="127" t="s">
        <v>875</v>
      </c>
      <c r="F153" s="128" t="s">
        <v>876</v>
      </c>
      <c r="G153" s="129" t="s">
        <v>428</v>
      </c>
      <c r="H153" s="130">
        <v>225</v>
      </c>
      <c r="I153" s="131"/>
      <c r="J153" s="132">
        <f>ROUND(I153*H153,2)</f>
        <v>0</v>
      </c>
      <c r="K153" s="128" t="s">
        <v>854</v>
      </c>
      <c r="L153" s="32"/>
      <c r="M153" s="133" t="s">
        <v>1</v>
      </c>
      <c r="N153" s="134" t="s">
        <v>45</v>
      </c>
      <c r="P153" s="135">
        <f>O153*H153</f>
        <v>0</v>
      </c>
      <c r="Q153" s="135">
        <v>0</v>
      </c>
      <c r="R153" s="135">
        <f>Q153*H153</f>
        <v>0</v>
      </c>
      <c r="S153" s="135">
        <v>0</v>
      </c>
      <c r="T153" s="136">
        <f>S153*H153</f>
        <v>0</v>
      </c>
      <c r="AR153" s="137" t="s">
        <v>133</v>
      </c>
      <c r="AT153" s="137" t="s">
        <v>135</v>
      </c>
      <c r="AU153" s="137" t="s">
        <v>89</v>
      </c>
      <c r="AY153" s="17" t="s">
        <v>134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7" t="s">
        <v>87</v>
      </c>
      <c r="BK153" s="138">
        <f>ROUND(I153*H153,2)</f>
        <v>0</v>
      </c>
      <c r="BL153" s="17" t="s">
        <v>133</v>
      </c>
      <c r="BM153" s="137" t="s">
        <v>877</v>
      </c>
    </row>
    <row r="154" spans="2:65" s="12" customFormat="1" ht="10.199999999999999">
      <c r="B154" s="154"/>
      <c r="D154" s="139" t="s">
        <v>245</v>
      </c>
      <c r="E154" s="155" t="s">
        <v>1</v>
      </c>
      <c r="F154" s="156" t="s">
        <v>878</v>
      </c>
      <c r="H154" s="157">
        <v>225</v>
      </c>
      <c r="I154" s="158"/>
      <c r="L154" s="154"/>
      <c r="M154" s="159"/>
      <c r="T154" s="160"/>
      <c r="AT154" s="155" t="s">
        <v>245</v>
      </c>
      <c r="AU154" s="155" t="s">
        <v>89</v>
      </c>
      <c r="AV154" s="12" t="s">
        <v>89</v>
      </c>
      <c r="AW154" s="12" t="s">
        <v>36</v>
      </c>
      <c r="AX154" s="12" t="s">
        <v>80</v>
      </c>
      <c r="AY154" s="155" t="s">
        <v>134</v>
      </c>
    </row>
    <row r="155" spans="2:65" s="13" customFormat="1" ht="10.199999999999999">
      <c r="B155" s="161"/>
      <c r="D155" s="139" t="s">
        <v>245</v>
      </c>
      <c r="E155" s="162" t="s">
        <v>1</v>
      </c>
      <c r="F155" s="163" t="s">
        <v>248</v>
      </c>
      <c r="H155" s="164">
        <v>225</v>
      </c>
      <c r="I155" s="165"/>
      <c r="L155" s="161"/>
      <c r="M155" s="166"/>
      <c r="T155" s="167"/>
      <c r="AT155" s="162" t="s">
        <v>245</v>
      </c>
      <c r="AU155" s="162" t="s">
        <v>89</v>
      </c>
      <c r="AV155" s="13" t="s">
        <v>133</v>
      </c>
      <c r="AW155" s="13" t="s">
        <v>36</v>
      </c>
      <c r="AX155" s="13" t="s">
        <v>87</v>
      </c>
      <c r="AY155" s="162" t="s">
        <v>134</v>
      </c>
    </row>
    <row r="156" spans="2:65" s="1" customFormat="1" ht="37.799999999999997" customHeight="1">
      <c r="B156" s="32"/>
      <c r="C156" s="126" t="s">
        <v>187</v>
      </c>
      <c r="D156" s="126" t="s">
        <v>135</v>
      </c>
      <c r="E156" s="127" t="s">
        <v>279</v>
      </c>
      <c r="F156" s="128" t="s">
        <v>280</v>
      </c>
      <c r="G156" s="129" t="s">
        <v>276</v>
      </c>
      <c r="H156" s="130">
        <v>5.8</v>
      </c>
      <c r="I156" s="131"/>
      <c r="J156" s="132">
        <f>ROUND(I156*H156,2)</f>
        <v>0</v>
      </c>
      <c r="K156" s="128" t="s">
        <v>139</v>
      </c>
      <c r="L156" s="32"/>
      <c r="M156" s="133" t="s">
        <v>1</v>
      </c>
      <c r="N156" s="134" t="s">
        <v>45</v>
      </c>
      <c r="P156" s="135">
        <f>O156*H156</f>
        <v>0</v>
      </c>
      <c r="Q156" s="135">
        <v>0</v>
      </c>
      <c r="R156" s="135">
        <f>Q156*H156</f>
        <v>0</v>
      </c>
      <c r="S156" s="135">
        <v>0</v>
      </c>
      <c r="T156" s="136">
        <f>S156*H156</f>
        <v>0</v>
      </c>
      <c r="AR156" s="137" t="s">
        <v>133</v>
      </c>
      <c r="AT156" s="137" t="s">
        <v>135</v>
      </c>
      <c r="AU156" s="137" t="s">
        <v>89</v>
      </c>
      <c r="AY156" s="17" t="s">
        <v>134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7" t="s">
        <v>87</v>
      </c>
      <c r="BK156" s="138">
        <f>ROUND(I156*H156,2)</f>
        <v>0</v>
      </c>
      <c r="BL156" s="17" t="s">
        <v>133</v>
      </c>
      <c r="BM156" s="137" t="s">
        <v>879</v>
      </c>
    </row>
    <row r="157" spans="2:65" s="12" customFormat="1" ht="10.199999999999999">
      <c r="B157" s="154"/>
      <c r="D157" s="139" t="s">
        <v>245</v>
      </c>
      <c r="E157" s="155" t="s">
        <v>1</v>
      </c>
      <c r="F157" s="156" t="s">
        <v>880</v>
      </c>
      <c r="H157" s="157">
        <v>2.9</v>
      </c>
      <c r="I157" s="158"/>
      <c r="L157" s="154"/>
      <c r="M157" s="159"/>
      <c r="T157" s="160"/>
      <c r="AT157" s="155" t="s">
        <v>245</v>
      </c>
      <c r="AU157" s="155" t="s">
        <v>89</v>
      </c>
      <c r="AV157" s="12" t="s">
        <v>89</v>
      </c>
      <c r="AW157" s="12" t="s">
        <v>36</v>
      </c>
      <c r="AX157" s="12" t="s">
        <v>80</v>
      </c>
      <c r="AY157" s="155" t="s">
        <v>134</v>
      </c>
    </row>
    <row r="158" spans="2:65" s="12" customFormat="1" ht="10.199999999999999">
      <c r="B158" s="154"/>
      <c r="D158" s="139" t="s">
        <v>245</v>
      </c>
      <c r="E158" s="155" t="s">
        <v>1</v>
      </c>
      <c r="F158" s="156" t="s">
        <v>881</v>
      </c>
      <c r="H158" s="157">
        <v>2.9</v>
      </c>
      <c r="I158" s="158"/>
      <c r="L158" s="154"/>
      <c r="M158" s="159"/>
      <c r="T158" s="160"/>
      <c r="AT158" s="155" t="s">
        <v>245</v>
      </c>
      <c r="AU158" s="155" t="s">
        <v>89</v>
      </c>
      <c r="AV158" s="12" t="s">
        <v>89</v>
      </c>
      <c r="AW158" s="12" t="s">
        <v>36</v>
      </c>
      <c r="AX158" s="12" t="s">
        <v>80</v>
      </c>
      <c r="AY158" s="155" t="s">
        <v>134</v>
      </c>
    </row>
    <row r="159" spans="2:65" s="13" customFormat="1" ht="10.199999999999999">
      <c r="B159" s="161"/>
      <c r="D159" s="139" t="s">
        <v>245</v>
      </c>
      <c r="E159" s="162" t="s">
        <v>1</v>
      </c>
      <c r="F159" s="163" t="s">
        <v>248</v>
      </c>
      <c r="H159" s="164">
        <v>5.8</v>
      </c>
      <c r="I159" s="165"/>
      <c r="L159" s="161"/>
      <c r="M159" s="166"/>
      <c r="T159" s="167"/>
      <c r="AT159" s="162" t="s">
        <v>245</v>
      </c>
      <c r="AU159" s="162" t="s">
        <v>89</v>
      </c>
      <c r="AV159" s="13" t="s">
        <v>133</v>
      </c>
      <c r="AW159" s="13" t="s">
        <v>36</v>
      </c>
      <c r="AX159" s="13" t="s">
        <v>87</v>
      </c>
      <c r="AY159" s="162" t="s">
        <v>134</v>
      </c>
    </row>
    <row r="160" spans="2:65" s="1" customFormat="1" ht="37.799999999999997" customHeight="1">
      <c r="B160" s="32"/>
      <c r="C160" s="126" t="s">
        <v>8</v>
      </c>
      <c r="D160" s="126" t="s">
        <v>135</v>
      </c>
      <c r="E160" s="127" t="s">
        <v>284</v>
      </c>
      <c r="F160" s="128" t="s">
        <v>285</v>
      </c>
      <c r="G160" s="129" t="s">
        <v>276</v>
      </c>
      <c r="H160" s="130">
        <v>9.5</v>
      </c>
      <c r="I160" s="131"/>
      <c r="J160" s="132">
        <f>ROUND(I160*H160,2)</f>
        <v>0</v>
      </c>
      <c r="K160" s="128" t="s">
        <v>139</v>
      </c>
      <c r="L160" s="32"/>
      <c r="M160" s="133" t="s">
        <v>1</v>
      </c>
      <c r="N160" s="134" t="s">
        <v>45</v>
      </c>
      <c r="P160" s="135">
        <f>O160*H160</f>
        <v>0</v>
      </c>
      <c r="Q160" s="135">
        <v>0</v>
      </c>
      <c r="R160" s="135">
        <f>Q160*H160</f>
        <v>0</v>
      </c>
      <c r="S160" s="135">
        <v>0</v>
      </c>
      <c r="T160" s="136">
        <f>S160*H160</f>
        <v>0</v>
      </c>
      <c r="AR160" s="137" t="s">
        <v>133</v>
      </c>
      <c r="AT160" s="137" t="s">
        <v>135</v>
      </c>
      <c r="AU160" s="137" t="s">
        <v>89</v>
      </c>
      <c r="AY160" s="17" t="s">
        <v>134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7" t="s">
        <v>87</v>
      </c>
      <c r="BK160" s="138">
        <f>ROUND(I160*H160,2)</f>
        <v>0</v>
      </c>
      <c r="BL160" s="17" t="s">
        <v>133</v>
      </c>
      <c r="BM160" s="137" t="s">
        <v>882</v>
      </c>
    </row>
    <row r="161" spans="2:65" s="12" customFormat="1" ht="10.199999999999999">
      <c r="B161" s="154"/>
      <c r="D161" s="139" t="s">
        <v>245</v>
      </c>
      <c r="E161" s="155" t="s">
        <v>1</v>
      </c>
      <c r="F161" s="156" t="s">
        <v>883</v>
      </c>
      <c r="H161" s="157">
        <v>9.5</v>
      </c>
      <c r="I161" s="158"/>
      <c r="L161" s="154"/>
      <c r="M161" s="159"/>
      <c r="T161" s="160"/>
      <c r="AT161" s="155" t="s">
        <v>245</v>
      </c>
      <c r="AU161" s="155" t="s">
        <v>89</v>
      </c>
      <c r="AV161" s="12" t="s">
        <v>89</v>
      </c>
      <c r="AW161" s="12" t="s">
        <v>36</v>
      </c>
      <c r="AX161" s="12" t="s">
        <v>80</v>
      </c>
      <c r="AY161" s="155" t="s">
        <v>134</v>
      </c>
    </row>
    <row r="162" spans="2:65" s="13" customFormat="1" ht="10.199999999999999">
      <c r="B162" s="161"/>
      <c r="D162" s="139" t="s">
        <v>245</v>
      </c>
      <c r="E162" s="162" t="s">
        <v>1</v>
      </c>
      <c r="F162" s="163" t="s">
        <v>248</v>
      </c>
      <c r="H162" s="164">
        <v>9.5</v>
      </c>
      <c r="I162" s="165"/>
      <c r="L162" s="161"/>
      <c r="M162" s="166"/>
      <c r="T162" s="167"/>
      <c r="AT162" s="162" t="s">
        <v>245</v>
      </c>
      <c r="AU162" s="162" t="s">
        <v>89</v>
      </c>
      <c r="AV162" s="13" t="s">
        <v>133</v>
      </c>
      <c r="AW162" s="13" t="s">
        <v>36</v>
      </c>
      <c r="AX162" s="13" t="s">
        <v>87</v>
      </c>
      <c r="AY162" s="162" t="s">
        <v>134</v>
      </c>
    </row>
    <row r="163" spans="2:65" s="1" customFormat="1" ht="37.799999999999997" customHeight="1">
      <c r="B163" s="32"/>
      <c r="C163" s="126" t="s">
        <v>196</v>
      </c>
      <c r="D163" s="126" t="s">
        <v>135</v>
      </c>
      <c r="E163" s="127" t="s">
        <v>288</v>
      </c>
      <c r="F163" s="128" t="s">
        <v>289</v>
      </c>
      <c r="G163" s="129" t="s">
        <v>276</v>
      </c>
      <c r="H163" s="130">
        <v>47.5</v>
      </c>
      <c r="I163" s="131"/>
      <c r="J163" s="132">
        <f>ROUND(I163*H163,2)</f>
        <v>0</v>
      </c>
      <c r="K163" s="128" t="s">
        <v>139</v>
      </c>
      <c r="L163" s="32"/>
      <c r="M163" s="133" t="s">
        <v>1</v>
      </c>
      <c r="N163" s="134" t="s">
        <v>45</v>
      </c>
      <c r="P163" s="135">
        <f>O163*H163</f>
        <v>0</v>
      </c>
      <c r="Q163" s="135">
        <v>0</v>
      </c>
      <c r="R163" s="135">
        <f>Q163*H163</f>
        <v>0</v>
      </c>
      <c r="S163" s="135">
        <v>0</v>
      </c>
      <c r="T163" s="136">
        <f>S163*H163</f>
        <v>0</v>
      </c>
      <c r="AR163" s="137" t="s">
        <v>133</v>
      </c>
      <c r="AT163" s="137" t="s">
        <v>135</v>
      </c>
      <c r="AU163" s="137" t="s">
        <v>89</v>
      </c>
      <c r="AY163" s="17" t="s">
        <v>134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7" t="s">
        <v>87</v>
      </c>
      <c r="BK163" s="138">
        <f>ROUND(I163*H163,2)</f>
        <v>0</v>
      </c>
      <c r="BL163" s="17" t="s">
        <v>133</v>
      </c>
      <c r="BM163" s="137" t="s">
        <v>884</v>
      </c>
    </row>
    <row r="164" spans="2:65" s="14" customFormat="1" ht="10.199999999999999">
      <c r="B164" s="168"/>
      <c r="D164" s="139" t="s">
        <v>245</v>
      </c>
      <c r="E164" s="169" t="s">
        <v>1</v>
      </c>
      <c r="F164" s="170" t="s">
        <v>291</v>
      </c>
      <c r="H164" s="169" t="s">
        <v>1</v>
      </c>
      <c r="I164" s="171"/>
      <c r="L164" s="168"/>
      <c r="M164" s="172"/>
      <c r="T164" s="173"/>
      <c r="AT164" s="169" t="s">
        <v>245</v>
      </c>
      <c r="AU164" s="169" t="s">
        <v>89</v>
      </c>
      <c r="AV164" s="14" t="s">
        <v>87</v>
      </c>
      <c r="AW164" s="14" t="s">
        <v>36</v>
      </c>
      <c r="AX164" s="14" t="s">
        <v>80</v>
      </c>
      <c r="AY164" s="169" t="s">
        <v>134</v>
      </c>
    </row>
    <row r="165" spans="2:65" s="12" customFormat="1" ht="10.199999999999999">
      <c r="B165" s="154"/>
      <c r="D165" s="139" t="s">
        <v>245</v>
      </c>
      <c r="E165" s="155" t="s">
        <v>1</v>
      </c>
      <c r="F165" s="156" t="s">
        <v>885</v>
      </c>
      <c r="H165" s="157">
        <v>47.5</v>
      </c>
      <c r="I165" s="158"/>
      <c r="L165" s="154"/>
      <c r="M165" s="159"/>
      <c r="T165" s="160"/>
      <c r="AT165" s="155" t="s">
        <v>245</v>
      </c>
      <c r="AU165" s="155" t="s">
        <v>89</v>
      </c>
      <c r="AV165" s="12" t="s">
        <v>89</v>
      </c>
      <c r="AW165" s="12" t="s">
        <v>36</v>
      </c>
      <c r="AX165" s="12" t="s">
        <v>80</v>
      </c>
      <c r="AY165" s="155" t="s">
        <v>134</v>
      </c>
    </row>
    <row r="166" spans="2:65" s="13" customFormat="1" ht="10.199999999999999">
      <c r="B166" s="161"/>
      <c r="D166" s="139" t="s">
        <v>245</v>
      </c>
      <c r="E166" s="162" t="s">
        <v>1</v>
      </c>
      <c r="F166" s="163" t="s">
        <v>248</v>
      </c>
      <c r="H166" s="164">
        <v>47.5</v>
      </c>
      <c r="I166" s="165"/>
      <c r="L166" s="161"/>
      <c r="M166" s="166"/>
      <c r="T166" s="167"/>
      <c r="AT166" s="162" t="s">
        <v>245</v>
      </c>
      <c r="AU166" s="162" t="s">
        <v>89</v>
      </c>
      <c r="AV166" s="13" t="s">
        <v>133</v>
      </c>
      <c r="AW166" s="13" t="s">
        <v>36</v>
      </c>
      <c r="AX166" s="13" t="s">
        <v>87</v>
      </c>
      <c r="AY166" s="162" t="s">
        <v>134</v>
      </c>
    </row>
    <row r="167" spans="2:65" s="1" customFormat="1" ht="24.15" customHeight="1">
      <c r="B167" s="32"/>
      <c r="C167" s="126" t="s">
        <v>201</v>
      </c>
      <c r="D167" s="126" t="s">
        <v>135</v>
      </c>
      <c r="E167" s="127" t="s">
        <v>293</v>
      </c>
      <c r="F167" s="128" t="s">
        <v>294</v>
      </c>
      <c r="G167" s="129" t="s">
        <v>276</v>
      </c>
      <c r="H167" s="130">
        <v>2.9</v>
      </c>
      <c r="I167" s="131"/>
      <c r="J167" s="132">
        <f>ROUND(I167*H167,2)</f>
        <v>0</v>
      </c>
      <c r="K167" s="128" t="s">
        <v>139</v>
      </c>
      <c r="L167" s="32"/>
      <c r="M167" s="133" t="s">
        <v>1</v>
      </c>
      <c r="N167" s="134" t="s">
        <v>45</v>
      </c>
      <c r="P167" s="135">
        <f>O167*H167</f>
        <v>0</v>
      </c>
      <c r="Q167" s="135">
        <v>0</v>
      </c>
      <c r="R167" s="135">
        <f>Q167*H167</f>
        <v>0</v>
      </c>
      <c r="S167" s="135">
        <v>0</v>
      </c>
      <c r="T167" s="136">
        <f>S167*H167</f>
        <v>0</v>
      </c>
      <c r="AR167" s="137" t="s">
        <v>133</v>
      </c>
      <c r="AT167" s="137" t="s">
        <v>135</v>
      </c>
      <c r="AU167" s="137" t="s">
        <v>89</v>
      </c>
      <c r="AY167" s="17" t="s">
        <v>134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7" t="s">
        <v>87</v>
      </c>
      <c r="BK167" s="138">
        <f>ROUND(I167*H167,2)</f>
        <v>0</v>
      </c>
      <c r="BL167" s="17" t="s">
        <v>133</v>
      </c>
      <c r="BM167" s="137" t="s">
        <v>886</v>
      </c>
    </row>
    <row r="168" spans="2:65" s="12" customFormat="1" ht="20.399999999999999">
      <c r="B168" s="154"/>
      <c r="D168" s="139" t="s">
        <v>245</v>
      </c>
      <c r="E168" s="155" t="s">
        <v>1</v>
      </c>
      <c r="F168" s="156" t="s">
        <v>887</v>
      </c>
      <c r="H168" s="157">
        <v>2.9</v>
      </c>
      <c r="I168" s="158"/>
      <c r="L168" s="154"/>
      <c r="M168" s="159"/>
      <c r="T168" s="160"/>
      <c r="AT168" s="155" t="s">
        <v>245</v>
      </c>
      <c r="AU168" s="155" t="s">
        <v>89</v>
      </c>
      <c r="AV168" s="12" t="s">
        <v>89</v>
      </c>
      <c r="AW168" s="12" t="s">
        <v>36</v>
      </c>
      <c r="AX168" s="12" t="s">
        <v>80</v>
      </c>
      <c r="AY168" s="155" t="s">
        <v>134</v>
      </c>
    </row>
    <row r="169" spans="2:65" s="13" customFormat="1" ht="10.199999999999999">
      <c r="B169" s="161"/>
      <c r="D169" s="139" t="s">
        <v>245</v>
      </c>
      <c r="E169" s="162" t="s">
        <v>1</v>
      </c>
      <c r="F169" s="163" t="s">
        <v>248</v>
      </c>
      <c r="H169" s="164">
        <v>2.9</v>
      </c>
      <c r="I169" s="165"/>
      <c r="L169" s="161"/>
      <c r="M169" s="166"/>
      <c r="T169" s="167"/>
      <c r="AT169" s="162" t="s">
        <v>245</v>
      </c>
      <c r="AU169" s="162" t="s">
        <v>89</v>
      </c>
      <c r="AV169" s="13" t="s">
        <v>133</v>
      </c>
      <c r="AW169" s="13" t="s">
        <v>36</v>
      </c>
      <c r="AX169" s="13" t="s">
        <v>87</v>
      </c>
      <c r="AY169" s="162" t="s">
        <v>134</v>
      </c>
    </row>
    <row r="170" spans="2:65" s="1" customFormat="1" ht="33" customHeight="1">
      <c r="B170" s="32"/>
      <c r="C170" s="126" t="s">
        <v>205</v>
      </c>
      <c r="D170" s="126" t="s">
        <v>135</v>
      </c>
      <c r="E170" s="127" t="s">
        <v>297</v>
      </c>
      <c r="F170" s="128" t="s">
        <v>298</v>
      </c>
      <c r="G170" s="129" t="s">
        <v>299</v>
      </c>
      <c r="H170" s="130">
        <v>17.100000000000001</v>
      </c>
      <c r="I170" s="131"/>
      <c r="J170" s="132">
        <f>ROUND(I170*H170,2)</f>
        <v>0</v>
      </c>
      <c r="K170" s="128" t="s">
        <v>139</v>
      </c>
      <c r="L170" s="32"/>
      <c r="M170" s="133" t="s">
        <v>1</v>
      </c>
      <c r="N170" s="134" t="s">
        <v>45</v>
      </c>
      <c r="P170" s="135">
        <f>O170*H170</f>
        <v>0</v>
      </c>
      <c r="Q170" s="135">
        <v>0</v>
      </c>
      <c r="R170" s="135">
        <f>Q170*H170</f>
        <v>0</v>
      </c>
      <c r="S170" s="135">
        <v>0</v>
      </c>
      <c r="T170" s="136">
        <f>S170*H170</f>
        <v>0</v>
      </c>
      <c r="AR170" s="137" t="s">
        <v>133</v>
      </c>
      <c r="AT170" s="137" t="s">
        <v>135</v>
      </c>
      <c r="AU170" s="137" t="s">
        <v>89</v>
      </c>
      <c r="AY170" s="17" t="s">
        <v>134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7" t="s">
        <v>87</v>
      </c>
      <c r="BK170" s="138">
        <f>ROUND(I170*H170,2)</f>
        <v>0</v>
      </c>
      <c r="BL170" s="17" t="s">
        <v>133</v>
      </c>
      <c r="BM170" s="137" t="s">
        <v>888</v>
      </c>
    </row>
    <row r="171" spans="2:65" s="12" customFormat="1" ht="10.199999999999999">
      <c r="B171" s="154"/>
      <c r="D171" s="139" t="s">
        <v>245</v>
      </c>
      <c r="E171" s="155" t="s">
        <v>1</v>
      </c>
      <c r="F171" s="156" t="s">
        <v>889</v>
      </c>
      <c r="H171" s="157">
        <v>17.100000000000001</v>
      </c>
      <c r="I171" s="158"/>
      <c r="L171" s="154"/>
      <c r="M171" s="159"/>
      <c r="T171" s="160"/>
      <c r="AT171" s="155" t="s">
        <v>245</v>
      </c>
      <c r="AU171" s="155" t="s">
        <v>89</v>
      </c>
      <c r="AV171" s="12" t="s">
        <v>89</v>
      </c>
      <c r="AW171" s="12" t="s">
        <v>36</v>
      </c>
      <c r="AX171" s="12" t="s">
        <v>80</v>
      </c>
      <c r="AY171" s="155" t="s">
        <v>134</v>
      </c>
    </row>
    <row r="172" spans="2:65" s="13" customFormat="1" ht="10.199999999999999">
      <c r="B172" s="161"/>
      <c r="D172" s="139" t="s">
        <v>245</v>
      </c>
      <c r="E172" s="162" t="s">
        <v>1</v>
      </c>
      <c r="F172" s="163" t="s">
        <v>248</v>
      </c>
      <c r="H172" s="164">
        <v>17.100000000000001</v>
      </c>
      <c r="I172" s="165"/>
      <c r="L172" s="161"/>
      <c r="M172" s="166"/>
      <c r="T172" s="167"/>
      <c r="AT172" s="162" t="s">
        <v>245</v>
      </c>
      <c r="AU172" s="162" t="s">
        <v>89</v>
      </c>
      <c r="AV172" s="13" t="s">
        <v>133</v>
      </c>
      <c r="AW172" s="13" t="s">
        <v>36</v>
      </c>
      <c r="AX172" s="13" t="s">
        <v>87</v>
      </c>
      <c r="AY172" s="162" t="s">
        <v>134</v>
      </c>
    </row>
    <row r="173" spans="2:65" s="1" customFormat="1" ht="24.15" customHeight="1">
      <c r="B173" s="32"/>
      <c r="C173" s="126" t="s">
        <v>210</v>
      </c>
      <c r="D173" s="126" t="s">
        <v>135</v>
      </c>
      <c r="E173" s="127" t="s">
        <v>890</v>
      </c>
      <c r="F173" s="128" t="s">
        <v>891</v>
      </c>
      <c r="G173" s="129" t="s">
        <v>299</v>
      </c>
      <c r="H173" s="130">
        <v>25</v>
      </c>
      <c r="I173" s="131"/>
      <c r="J173" s="132">
        <f>ROUND(I173*H173,2)</f>
        <v>0</v>
      </c>
      <c r="K173" s="128" t="s">
        <v>184</v>
      </c>
      <c r="L173" s="32"/>
      <c r="M173" s="133" t="s">
        <v>1</v>
      </c>
      <c r="N173" s="134" t="s">
        <v>45</v>
      </c>
      <c r="P173" s="135">
        <f>O173*H173</f>
        <v>0</v>
      </c>
      <c r="Q173" s="135">
        <v>0</v>
      </c>
      <c r="R173" s="135">
        <f>Q173*H173</f>
        <v>0</v>
      </c>
      <c r="S173" s="135">
        <v>0</v>
      </c>
      <c r="T173" s="136">
        <f>S173*H173</f>
        <v>0</v>
      </c>
      <c r="AR173" s="137" t="s">
        <v>133</v>
      </c>
      <c r="AT173" s="137" t="s">
        <v>135</v>
      </c>
      <c r="AU173" s="137" t="s">
        <v>89</v>
      </c>
      <c r="AY173" s="17" t="s">
        <v>134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7" t="s">
        <v>87</v>
      </c>
      <c r="BK173" s="138">
        <f>ROUND(I173*H173,2)</f>
        <v>0</v>
      </c>
      <c r="BL173" s="17" t="s">
        <v>133</v>
      </c>
      <c r="BM173" s="137" t="s">
        <v>892</v>
      </c>
    </row>
    <row r="174" spans="2:65" s="1" customFormat="1" ht="16.5" customHeight="1">
      <c r="B174" s="32"/>
      <c r="C174" s="126" t="s">
        <v>215</v>
      </c>
      <c r="D174" s="126" t="s">
        <v>135</v>
      </c>
      <c r="E174" s="127" t="s">
        <v>302</v>
      </c>
      <c r="F174" s="128" t="s">
        <v>303</v>
      </c>
      <c r="G174" s="129" t="s">
        <v>276</v>
      </c>
      <c r="H174" s="130">
        <v>12.4</v>
      </c>
      <c r="I174" s="131"/>
      <c r="J174" s="132">
        <f>ROUND(I174*H174,2)</f>
        <v>0</v>
      </c>
      <c r="K174" s="128" t="s">
        <v>139</v>
      </c>
      <c r="L174" s="32"/>
      <c r="M174" s="133" t="s">
        <v>1</v>
      </c>
      <c r="N174" s="134" t="s">
        <v>45</v>
      </c>
      <c r="P174" s="135">
        <f>O174*H174</f>
        <v>0</v>
      </c>
      <c r="Q174" s="135">
        <v>0</v>
      </c>
      <c r="R174" s="135">
        <f>Q174*H174</f>
        <v>0</v>
      </c>
      <c r="S174" s="135">
        <v>0</v>
      </c>
      <c r="T174" s="136">
        <f>S174*H174</f>
        <v>0</v>
      </c>
      <c r="AR174" s="137" t="s">
        <v>133</v>
      </c>
      <c r="AT174" s="137" t="s">
        <v>135</v>
      </c>
      <c r="AU174" s="137" t="s">
        <v>89</v>
      </c>
      <c r="AY174" s="17" t="s">
        <v>134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7" t="s">
        <v>87</v>
      </c>
      <c r="BK174" s="138">
        <f>ROUND(I174*H174,2)</f>
        <v>0</v>
      </c>
      <c r="BL174" s="17" t="s">
        <v>133</v>
      </c>
      <c r="BM174" s="137" t="s">
        <v>893</v>
      </c>
    </row>
    <row r="175" spans="2:65" s="12" customFormat="1" ht="10.199999999999999">
      <c r="B175" s="154"/>
      <c r="D175" s="139" t="s">
        <v>245</v>
      </c>
      <c r="E175" s="155" t="s">
        <v>1</v>
      </c>
      <c r="F175" s="156" t="s">
        <v>894</v>
      </c>
      <c r="H175" s="157">
        <v>2.9</v>
      </c>
      <c r="I175" s="158"/>
      <c r="L175" s="154"/>
      <c r="M175" s="159"/>
      <c r="T175" s="160"/>
      <c r="AT175" s="155" t="s">
        <v>245</v>
      </c>
      <c r="AU175" s="155" t="s">
        <v>89</v>
      </c>
      <c r="AV175" s="12" t="s">
        <v>89</v>
      </c>
      <c r="AW175" s="12" t="s">
        <v>36</v>
      </c>
      <c r="AX175" s="12" t="s">
        <v>80</v>
      </c>
      <c r="AY175" s="155" t="s">
        <v>134</v>
      </c>
    </row>
    <row r="176" spans="2:65" s="12" customFormat="1" ht="10.199999999999999">
      <c r="B176" s="154"/>
      <c r="D176" s="139" t="s">
        <v>245</v>
      </c>
      <c r="E176" s="155" t="s">
        <v>1</v>
      </c>
      <c r="F176" s="156" t="s">
        <v>895</v>
      </c>
      <c r="H176" s="157">
        <v>9.5</v>
      </c>
      <c r="I176" s="158"/>
      <c r="L176" s="154"/>
      <c r="M176" s="159"/>
      <c r="T176" s="160"/>
      <c r="AT176" s="155" t="s">
        <v>245</v>
      </c>
      <c r="AU176" s="155" t="s">
        <v>89</v>
      </c>
      <c r="AV176" s="12" t="s">
        <v>89</v>
      </c>
      <c r="AW176" s="12" t="s">
        <v>36</v>
      </c>
      <c r="AX176" s="12" t="s">
        <v>80</v>
      </c>
      <c r="AY176" s="155" t="s">
        <v>134</v>
      </c>
    </row>
    <row r="177" spans="2:65" s="13" customFormat="1" ht="10.199999999999999">
      <c r="B177" s="161"/>
      <c r="D177" s="139" t="s">
        <v>245</v>
      </c>
      <c r="E177" s="162" t="s">
        <v>1</v>
      </c>
      <c r="F177" s="163" t="s">
        <v>248</v>
      </c>
      <c r="H177" s="164">
        <v>12.4</v>
      </c>
      <c r="I177" s="165"/>
      <c r="L177" s="161"/>
      <c r="M177" s="166"/>
      <c r="T177" s="167"/>
      <c r="AT177" s="162" t="s">
        <v>245</v>
      </c>
      <c r="AU177" s="162" t="s">
        <v>89</v>
      </c>
      <c r="AV177" s="13" t="s">
        <v>133</v>
      </c>
      <c r="AW177" s="13" t="s">
        <v>36</v>
      </c>
      <c r="AX177" s="13" t="s">
        <v>87</v>
      </c>
      <c r="AY177" s="162" t="s">
        <v>134</v>
      </c>
    </row>
    <row r="178" spans="2:65" s="1" customFormat="1" ht="21.75" customHeight="1">
      <c r="B178" s="32"/>
      <c r="C178" s="126" t="s">
        <v>219</v>
      </c>
      <c r="D178" s="126" t="s">
        <v>135</v>
      </c>
      <c r="E178" s="127" t="s">
        <v>896</v>
      </c>
      <c r="F178" s="128" t="s">
        <v>897</v>
      </c>
      <c r="G178" s="129" t="s">
        <v>428</v>
      </c>
      <c r="H178" s="130">
        <v>25</v>
      </c>
      <c r="I178" s="131"/>
      <c r="J178" s="132">
        <f>ROUND(I178*H178,2)</f>
        <v>0</v>
      </c>
      <c r="K178" s="128" t="s">
        <v>854</v>
      </c>
      <c r="L178" s="32"/>
      <c r="M178" s="133" t="s">
        <v>1</v>
      </c>
      <c r="N178" s="134" t="s">
        <v>45</v>
      </c>
      <c r="P178" s="135">
        <f>O178*H178</f>
        <v>0</v>
      </c>
      <c r="Q178" s="135">
        <v>0</v>
      </c>
      <c r="R178" s="135">
        <f>Q178*H178</f>
        <v>0</v>
      </c>
      <c r="S178" s="135">
        <v>0</v>
      </c>
      <c r="T178" s="136">
        <f>S178*H178</f>
        <v>0</v>
      </c>
      <c r="AR178" s="137" t="s">
        <v>133</v>
      </c>
      <c r="AT178" s="137" t="s">
        <v>135</v>
      </c>
      <c r="AU178" s="137" t="s">
        <v>89</v>
      </c>
      <c r="AY178" s="17" t="s">
        <v>134</v>
      </c>
      <c r="BE178" s="138">
        <f>IF(N178="základní",J178,0)</f>
        <v>0</v>
      </c>
      <c r="BF178" s="138">
        <f>IF(N178="snížená",J178,0)</f>
        <v>0</v>
      </c>
      <c r="BG178" s="138">
        <f>IF(N178="zákl. přenesená",J178,0)</f>
        <v>0</v>
      </c>
      <c r="BH178" s="138">
        <f>IF(N178="sníž. přenesená",J178,0)</f>
        <v>0</v>
      </c>
      <c r="BI178" s="138">
        <f>IF(N178="nulová",J178,0)</f>
        <v>0</v>
      </c>
      <c r="BJ178" s="17" t="s">
        <v>87</v>
      </c>
      <c r="BK178" s="138">
        <f>ROUND(I178*H178,2)</f>
        <v>0</v>
      </c>
      <c r="BL178" s="17" t="s">
        <v>133</v>
      </c>
      <c r="BM178" s="137" t="s">
        <v>898</v>
      </c>
    </row>
    <row r="179" spans="2:65" s="14" customFormat="1" ht="20.399999999999999">
      <c r="B179" s="168"/>
      <c r="D179" s="139" t="s">
        <v>245</v>
      </c>
      <c r="E179" s="169" t="s">
        <v>1</v>
      </c>
      <c r="F179" s="170" t="s">
        <v>899</v>
      </c>
      <c r="H179" s="169" t="s">
        <v>1</v>
      </c>
      <c r="I179" s="171"/>
      <c r="L179" s="168"/>
      <c r="M179" s="172"/>
      <c r="T179" s="173"/>
      <c r="AT179" s="169" t="s">
        <v>245</v>
      </c>
      <c r="AU179" s="169" t="s">
        <v>89</v>
      </c>
      <c r="AV179" s="14" t="s">
        <v>87</v>
      </c>
      <c r="AW179" s="14" t="s">
        <v>36</v>
      </c>
      <c r="AX179" s="14" t="s">
        <v>80</v>
      </c>
      <c r="AY179" s="169" t="s">
        <v>134</v>
      </c>
    </row>
    <row r="180" spans="2:65" s="12" customFormat="1" ht="10.199999999999999">
      <c r="B180" s="154"/>
      <c r="D180" s="139" t="s">
        <v>245</v>
      </c>
      <c r="E180" s="155" t="s">
        <v>1</v>
      </c>
      <c r="F180" s="156" t="s">
        <v>900</v>
      </c>
      <c r="H180" s="157">
        <v>25</v>
      </c>
      <c r="I180" s="158"/>
      <c r="L180" s="154"/>
      <c r="M180" s="159"/>
      <c r="T180" s="160"/>
      <c r="AT180" s="155" t="s">
        <v>245</v>
      </c>
      <c r="AU180" s="155" t="s">
        <v>89</v>
      </c>
      <c r="AV180" s="12" t="s">
        <v>89</v>
      </c>
      <c r="AW180" s="12" t="s">
        <v>36</v>
      </c>
      <c r="AX180" s="12" t="s">
        <v>80</v>
      </c>
      <c r="AY180" s="155" t="s">
        <v>134</v>
      </c>
    </row>
    <row r="181" spans="2:65" s="13" customFormat="1" ht="10.199999999999999">
      <c r="B181" s="161"/>
      <c r="D181" s="139" t="s">
        <v>245</v>
      </c>
      <c r="E181" s="162" t="s">
        <v>1</v>
      </c>
      <c r="F181" s="163" t="s">
        <v>248</v>
      </c>
      <c r="H181" s="164">
        <v>25</v>
      </c>
      <c r="I181" s="165"/>
      <c r="L181" s="161"/>
      <c r="M181" s="166"/>
      <c r="T181" s="167"/>
      <c r="AT181" s="162" t="s">
        <v>245</v>
      </c>
      <c r="AU181" s="162" t="s">
        <v>89</v>
      </c>
      <c r="AV181" s="13" t="s">
        <v>133</v>
      </c>
      <c r="AW181" s="13" t="s">
        <v>36</v>
      </c>
      <c r="AX181" s="13" t="s">
        <v>87</v>
      </c>
      <c r="AY181" s="162" t="s">
        <v>134</v>
      </c>
    </row>
    <row r="182" spans="2:65" s="1" customFormat="1" ht="24.15" customHeight="1">
      <c r="B182" s="32"/>
      <c r="C182" s="126" t="s">
        <v>226</v>
      </c>
      <c r="D182" s="126" t="s">
        <v>135</v>
      </c>
      <c r="E182" s="127" t="s">
        <v>307</v>
      </c>
      <c r="F182" s="128" t="s">
        <v>308</v>
      </c>
      <c r="G182" s="129" t="s">
        <v>243</v>
      </c>
      <c r="H182" s="130">
        <v>46</v>
      </c>
      <c r="I182" s="131"/>
      <c r="J182" s="132">
        <f>ROUND(I182*H182,2)</f>
        <v>0</v>
      </c>
      <c r="K182" s="128" t="s">
        <v>139</v>
      </c>
      <c r="L182" s="32"/>
      <c r="M182" s="133" t="s">
        <v>1</v>
      </c>
      <c r="N182" s="134" t="s">
        <v>45</v>
      </c>
      <c r="P182" s="135">
        <f>O182*H182</f>
        <v>0</v>
      </c>
      <c r="Q182" s="135">
        <v>0</v>
      </c>
      <c r="R182" s="135">
        <f>Q182*H182</f>
        <v>0</v>
      </c>
      <c r="S182" s="135">
        <v>0</v>
      </c>
      <c r="T182" s="136">
        <f>S182*H182</f>
        <v>0</v>
      </c>
      <c r="AR182" s="137" t="s">
        <v>133</v>
      </c>
      <c r="AT182" s="137" t="s">
        <v>135</v>
      </c>
      <c r="AU182" s="137" t="s">
        <v>89</v>
      </c>
      <c r="AY182" s="17" t="s">
        <v>134</v>
      </c>
      <c r="BE182" s="138">
        <f>IF(N182="základní",J182,0)</f>
        <v>0</v>
      </c>
      <c r="BF182" s="138">
        <f>IF(N182="snížená",J182,0)</f>
        <v>0</v>
      </c>
      <c r="BG182" s="138">
        <f>IF(N182="zákl. přenesená",J182,0)</f>
        <v>0</v>
      </c>
      <c r="BH182" s="138">
        <f>IF(N182="sníž. přenesená",J182,0)</f>
        <v>0</v>
      </c>
      <c r="BI182" s="138">
        <f>IF(N182="nulová",J182,0)</f>
        <v>0</v>
      </c>
      <c r="BJ182" s="17" t="s">
        <v>87</v>
      </c>
      <c r="BK182" s="138">
        <f>ROUND(I182*H182,2)</f>
        <v>0</v>
      </c>
      <c r="BL182" s="17" t="s">
        <v>133</v>
      </c>
      <c r="BM182" s="137" t="s">
        <v>901</v>
      </c>
    </row>
    <row r="183" spans="2:65" s="12" customFormat="1" ht="10.199999999999999">
      <c r="B183" s="154"/>
      <c r="D183" s="139" t="s">
        <v>245</v>
      </c>
      <c r="E183" s="155" t="s">
        <v>1</v>
      </c>
      <c r="F183" s="156" t="s">
        <v>902</v>
      </c>
      <c r="H183" s="157">
        <v>21</v>
      </c>
      <c r="I183" s="158"/>
      <c r="L183" s="154"/>
      <c r="M183" s="159"/>
      <c r="T183" s="160"/>
      <c r="AT183" s="155" t="s">
        <v>245</v>
      </c>
      <c r="AU183" s="155" t="s">
        <v>89</v>
      </c>
      <c r="AV183" s="12" t="s">
        <v>89</v>
      </c>
      <c r="AW183" s="12" t="s">
        <v>36</v>
      </c>
      <c r="AX183" s="12" t="s">
        <v>80</v>
      </c>
      <c r="AY183" s="155" t="s">
        <v>134</v>
      </c>
    </row>
    <row r="184" spans="2:65" s="12" customFormat="1" ht="20.399999999999999">
      <c r="B184" s="154"/>
      <c r="D184" s="139" t="s">
        <v>245</v>
      </c>
      <c r="E184" s="155" t="s">
        <v>1</v>
      </c>
      <c r="F184" s="156" t="s">
        <v>903</v>
      </c>
      <c r="H184" s="157">
        <v>25</v>
      </c>
      <c r="I184" s="158"/>
      <c r="L184" s="154"/>
      <c r="M184" s="159"/>
      <c r="T184" s="160"/>
      <c r="AT184" s="155" t="s">
        <v>245</v>
      </c>
      <c r="AU184" s="155" t="s">
        <v>89</v>
      </c>
      <c r="AV184" s="12" t="s">
        <v>89</v>
      </c>
      <c r="AW184" s="12" t="s">
        <v>36</v>
      </c>
      <c r="AX184" s="12" t="s">
        <v>80</v>
      </c>
      <c r="AY184" s="155" t="s">
        <v>134</v>
      </c>
    </row>
    <row r="185" spans="2:65" s="13" customFormat="1" ht="10.199999999999999">
      <c r="B185" s="161"/>
      <c r="D185" s="139" t="s">
        <v>245</v>
      </c>
      <c r="E185" s="162" t="s">
        <v>1</v>
      </c>
      <c r="F185" s="163" t="s">
        <v>248</v>
      </c>
      <c r="H185" s="164">
        <v>46</v>
      </c>
      <c r="I185" s="165"/>
      <c r="L185" s="161"/>
      <c r="M185" s="166"/>
      <c r="T185" s="167"/>
      <c r="AT185" s="162" t="s">
        <v>245</v>
      </c>
      <c r="AU185" s="162" t="s">
        <v>89</v>
      </c>
      <c r="AV185" s="13" t="s">
        <v>133</v>
      </c>
      <c r="AW185" s="13" t="s">
        <v>36</v>
      </c>
      <c r="AX185" s="13" t="s">
        <v>87</v>
      </c>
      <c r="AY185" s="162" t="s">
        <v>134</v>
      </c>
    </row>
    <row r="186" spans="2:65" s="1" customFormat="1" ht="16.5" customHeight="1">
      <c r="B186" s="32"/>
      <c r="C186" s="174" t="s">
        <v>331</v>
      </c>
      <c r="D186" s="174" t="s">
        <v>315</v>
      </c>
      <c r="E186" s="175" t="s">
        <v>904</v>
      </c>
      <c r="F186" s="176" t="s">
        <v>905</v>
      </c>
      <c r="G186" s="177" t="s">
        <v>299</v>
      </c>
      <c r="H186" s="178">
        <v>2.21</v>
      </c>
      <c r="I186" s="179"/>
      <c r="J186" s="180">
        <f>ROUND(I186*H186,2)</f>
        <v>0</v>
      </c>
      <c r="K186" s="176" t="s">
        <v>854</v>
      </c>
      <c r="L186" s="181"/>
      <c r="M186" s="182" t="s">
        <v>1</v>
      </c>
      <c r="N186" s="183" t="s">
        <v>45</v>
      </c>
      <c r="P186" s="135">
        <f>O186*H186</f>
        <v>0</v>
      </c>
      <c r="Q186" s="135">
        <v>1</v>
      </c>
      <c r="R186" s="135">
        <f>Q186*H186</f>
        <v>2.21</v>
      </c>
      <c r="S186" s="135">
        <v>0</v>
      </c>
      <c r="T186" s="136">
        <f>S186*H186</f>
        <v>0</v>
      </c>
      <c r="AR186" s="137" t="s">
        <v>172</v>
      </c>
      <c r="AT186" s="137" t="s">
        <v>315</v>
      </c>
      <c r="AU186" s="137" t="s">
        <v>89</v>
      </c>
      <c r="AY186" s="17" t="s">
        <v>134</v>
      </c>
      <c r="BE186" s="138">
        <f>IF(N186="základní",J186,0)</f>
        <v>0</v>
      </c>
      <c r="BF186" s="138">
        <f>IF(N186="snížená",J186,0)</f>
        <v>0</v>
      </c>
      <c r="BG186" s="138">
        <f>IF(N186="zákl. přenesená",J186,0)</f>
        <v>0</v>
      </c>
      <c r="BH186" s="138">
        <f>IF(N186="sníž. přenesená",J186,0)</f>
        <v>0</v>
      </c>
      <c r="BI186" s="138">
        <f>IF(N186="nulová",J186,0)</f>
        <v>0</v>
      </c>
      <c r="BJ186" s="17" t="s">
        <v>87</v>
      </c>
      <c r="BK186" s="138">
        <f>ROUND(I186*H186,2)</f>
        <v>0</v>
      </c>
      <c r="BL186" s="17" t="s">
        <v>133</v>
      </c>
      <c r="BM186" s="137" t="s">
        <v>906</v>
      </c>
    </row>
    <row r="187" spans="2:65" s="14" customFormat="1" ht="10.199999999999999">
      <c r="B187" s="168"/>
      <c r="D187" s="139" t="s">
        <v>245</v>
      </c>
      <c r="E187" s="169" t="s">
        <v>1</v>
      </c>
      <c r="F187" s="170" t="s">
        <v>907</v>
      </c>
      <c r="H187" s="169" t="s">
        <v>1</v>
      </c>
      <c r="I187" s="171"/>
      <c r="L187" s="168"/>
      <c r="M187" s="172"/>
      <c r="T187" s="173"/>
      <c r="AT187" s="169" t="s">
        <v>245</v>
      </c>
      <c r="AU187" s="169" t="s">
        <v>89</v>
      </c>
      <c r="AV187" s="14" t="s">
        <v>87</v>
      </c>
      <c r="AW187" s="14" t="s">
        <v>36</v>
      </c>
      <c r="AX187" s="14" t="s">
        <v>80</v>
      </c>
      <c r="AY187" s="169" t="s">
        <v>134</v>
      </c>
    </row>
    <row r="188" spans="2:65" s="14" customFormat="1" ht="10.199999999999999">
      <c r="B188" s="168"/>
      <c r="D188" s="139" t="s">
        <v>245</v>
      </c>
      <c r="E188" s="169" t="s">
        <v>1</v>
      </c>
      <c r="F188" s="170" t="s">
        <v>908</v>
      </c>
      <c r="H188" s="169" t="s">
        <v>1</v>
      </c>
      <c r="I188" s="171"/>
      <c r="L188" s="168"/>
      <c r="M188" s="172"/>
      <c r="T188" s="173"/>
      <c r="AT188" s="169" t="s">
        <v>245</v>
      </c>
      <c r="AU188" s="169" t="s">
        <v>89</v>
      </c>
      <c r="AV188" s="14" t="s">
        <v>87</v>
      </c>
      <c r="AW188" s="14" t="s">
        <v>36</v>
      </c>
      <c r="AX188" s="14" t="s">
        <v>80</v>
      </c>
      <c r="AY188" s="169" t="s">
        <v>134</v>
      </c>
    </row>
    <row r="189" spans="2:65" s="14" customFormat="1" ht="10.199999999999999">
      <c r="B189" s="168"/>
      <c r="D189" s="139" t="s">
        <v>245</v>
      </c>
      <c r="E189" s="169" t="s">
        <v>1</v>
      </c>
      <c r="F189" s="170" t="s">
        <v>909</v>
      </c>
      <c r="H189" s="169" t="s">
        <v>1</v>
      </c>
      <c r="I189" s="171"/>
      <c r="L189" s="168"/>
      <c r="M189" s="172"/>
      <c r="T189" s="173"/>
      <c r="AT189" s="169" t="s">
        <v>245</v>
      </c>
      <c r="AU189" s="169" t="s">
        <v>89</v>
      </c>
      <c r="AV189" s="14" t="s">
        <v>87</v>
      </c>
      <c r="AW189" s="14" t="s">
        <v>36</v>
      </c>
      <c r="AX189" s="14" t="s">
        <v>80</v>
      </c>
      <c r="AY189" s="169" t="s">
        <v>134</v>
      </c>
    </row>
    <row r="190" spans="2:65" s="12" customFormat="1" ht="10.199999999999999">
      <c r="B190" s="154"/>
      <c r="D190" s="139" t="s">
        <v>245</v>
      </c>
      <c r="E190" s="155" t="s">
        <v>1</v>
      </c>
      <c r="F190" s="156" t="s">
        <v>910</v>
      </c>
      <c r="H190" s="157">
        <v>2.21</v>
      </c>
      <c r="I190" s="158"/>
      <c r="L190" s="154"/>
      <c r="M190" s="159"/>
      <c r="T190" s="160"/>
      <c r="AT190" s="155" t="s">
        <v>245</v>
      </c>
      <c r="AU190" s="155" t="s">
        <v>89</v>
      </c>
      <c r="AV190" s="12" t="s">
        <v>89</v>
      </c>
      <c r="AW190" s="12" t="s">
        <v>36</v>
      </c>
      <c r="AX190" s="12" t="s">
        <v>80</v>
      </c>
      <c r="AY190" s="155" t="s">
        <v>134</v>
      </c>
    </row>
    <row r="191" spans="2:65" s="13" customFormat="1" ht="10.199999999999999">
      <c r="B191" s="161"/>
      <c r="D191" s="139" t="s">
        <v>245</v>
      </c>
      <c r="E191" s="162" t="s">
        <v>1</v>
      </c>
      <c r="F191" s="163" t="s">
        <v>248</v>
      </c>
      <c r="H191" s="164">
        <v>2.21</v>
      </c>
      <c r="I191" s="165"/>
      <c r="L191" s="161"/>
      <c r="M191" s="166"/>
      <c r="T191" s="167"/>
      <c r="AT191" s="162" t="s">
        <v>245</v>
      </c>
      <c r="AU191" s="162" t="s">
        <v>89</v>
      </c>
      <c r="AV191" s="13" t="s">
        <v>133</v>
      </c>
      <c r="AW191" s="13" t="s">
        <v>36</v>
      </c>
      <c r="AX191" s="13" t="s">
        <v>87</v>
      </c>
      <c r="AY191" s="162" t="s">
        <v>134</v>
      </c>
    </row>
    <row r="192" spans="2:65" s="1" customFormat="1" ht="24.15" customHeight="1">
      <c r="B192" s="32"/>
      <c r="C192" s="126" t="s">
        <v>7</v>
      </c>
      <c r="D192" s="126" t="s">
        <v>135</v>
      </c>
      <c r="E192" s="127" t="s">
        <v>311</v>
      </c>
      <c r="F192" s="128" t="s">
        <v>312</v>
      </c>
      <c r="G192" s="129" t="s">
        <v>243</v>
      </c>
      <c r="H192" s="130">
        <v>46</v>
      </c>
      <c r="I192" s="131"/>
      <c r="J192" s="132">
        <f>ROUND(I192*H192,2)</f>
        <v>0</v>
      </c>
      <c r="K192" s="128" t="s">
        <v>139</v>
      </c>
      <c r="L192" s="32"/>
      <c r="M192" s="133" t="s">
        <v>1</v>
      </c>
      <c r="N192" s="134" t="s">
        <v>45</v>
      </c>
      <c r="P192" s="135">
        <f>O192*H192</f>
        <v>0</v>
      </c>
      <c r="Q192" s="135">
        <v>0</v>
      </c>
      <c r="R192" s="135">
        <f>Q192*H192</f>
        <v>0</v>
      </c>
      <c r="S192" s="135">
        <v>0</v>
      </c>
      <c r="T192" s="136">
        <f>S192*H192</f>
        <v>0</v>
      </c>
      <c r="AR192" s="137" t="s">
        <v>133</v>
      </c>
      <c r="AT192" s="137" t="s">
        <v>135</v>
      </c>
      <c r="AU192" s="137" t="s">
        <v>89</v>
      </c>
      <c r="AY192" s="17" t="s">
        <v>134</v>
      </c>
      <c r="BE192" s="138">
        <f>IF(N192="základní",J192,0)</f>
        <v>0</v>
      </c>
      <c r="BF192" s="138">
        <f>IF(N192="snížená",J192,0)</f>
        <v>0</v>
      </c>
      <c r="BG192" s="138">
        <f>IF(N192="zákl. přenesená",J192,0)</f>
        <v>0</v>
      </c>
      <c r="BH192" s="138">
        <f>IF(N192="sníž. přenesená",J192,0)</f>
        <v>0</v>
      </c>
      <c r="BI192" s="138">
        <f>IF(N192="nulová",J192,0)</f>
        <v>0</v>
      </c>
      <c r="BJ192" s="17" t="s">
        <v>87</v>
      </c>
      <c r="BK192" s="138">
        <f>ROUND(I192*H192,2)</f>
        <v>0</v>
      </c>
      <c r="BL192" s="17" t="s">
        <v>133</v>
      </c>
      <c r="BM192" s="137" t="s">
        <v>911</v>
      </c>
    </row>
    <row r="193" spans="2:65" s="12" customFormat="1" ht="10.199999999999999">
      <c r="B193" s="154"/>
      <c r="D193" s="139" t="s">
        <v>245</v>
      </c>
      <c r="E193" s="155" t="s">
        <v>1</v>
      </c>
      <c r="F193" s="156" t="s">
        <v>912</v>
      </c>
      <c r="H193" s="157">
        <v>21</v>
      </c>
      <c r="I193" s="158"/>
      <c r="L193" s="154"/>
      <c r="M193" s="159"/>
      <c r="T193" s="160"/>
      <c r="AT193" s="155" t="s">
        <v>245</v>
      </c>
      <c r="AU193" s="155" t="s">
        <v>89</v>
      </c>
      <c r="AV193" s="12" t="s">
        <v>89</v>
      </c>
      <c r="AW193" s="12" t="s">
        <v>36</v>
      </c>
      <c r="AX193" s="12" t="s">
        <v>80</v>
      </c>
      <c r="AY193" s="155" t="s">
        <v>134</v>
      </c>
    </row>
    <row r="194" spans="2:65" s="12" customFormat="1" ht="10.199999999999999">
      <c r="B194" s="154"/>
      <c r="D194" s="139" t="s">
        <v>245</v>
      </c>
      <c r="E194" s="155" t="s">
        <v>1</v>
      </c>
      <c r="F194" s="156" t="s">
        <v>913</v>
      </c>
      <c r="H194" s="157">
        <v>25</v>
      </c>
      <c r="I194" s="158"/>
      <c r="L194" s="154"/>
      <c r="M194" s="159"/>
      <c r="T194" s="160"/>
      <c r="AT194" s="155" t="s">
        <v>245</v>
      </c>
      <c r="AU194" s="155" t="s">
        <v>89</v>
      </c>
      <c r="AV194" s="12" t="s">
        <v>89</v>
      </c>
      <c r="AW194" s="12" t="s">
        <v>36</v>
      </c>
      <c r="AX194" s="12" t="s">
        <v>80</v>
      </c>
      <c r="AY194" s="155" t="s">
        <v>134</v>
      </c>
    </row>
    <row r="195" spans="2:65" s="13" customFormat="1" ht="10.199999999999999">
      <c r="B195" s="161"/>
      <c r="D195" s="139" t="s">
        <v>245</v>
      </c>
      <c r="E195" s="162" t="s">
        <v>1</v>
      </c>
      <c r="F195" s="163" t="s">
        <v>248</v>
      </c>
      <c r="H195" s="164">
        <v>46</v>
      </c>
      <c r="I195" s="165"/>
      <c r="L195" s="161"/>
      <c r="M195" s="166"/>
      <c r="T195" s="167"/>
      <c r="AT195" s="162" t="s">
        <v>245</v>
      </c>
      <c r="AU195" s="162" t="s">
        <v>89</v>
      </c>
      <c r="AV195" s="13" t="s">
        <v>133</v>
      </c>
      <c r="AW195" s="13" t="s">
        <v>36</v>
      </c>
      <c r="AX195" s="13" t="s">
        <v>87</v>
      </c>
      <c r="AY195" s="162" t="s">
        <v>134</v>
      </c>
    </row>
    <row r="196" spans="2:65" s="1" customFormat="1" ht="16.5" customHeight="1">
      <c r="B196" s="32"/>
      <c r="C196" s="174" t="s">
        <v>339</v>
      </c>
      <c r="D196" s="174" t="s">
        <v>315</v>
      </c>
      <c r="E196" s="175" t="s">
        <v>316</v>
      </c>
      <c r="F196" s="176" t="s">
        <v>317</v>
      </c>
      <c r="G196" s="177" t="s">
        <v>318</v>
      </c>
      <c r="H196" s="178">
        <v>1.61</v>
      </c>
      <c r="I196" s="179"/>
      <c r="J196" s="180">
        <f>ROUND(I196*H196,2)</f>
        <v>0</v>
      </c>
      <c r="K196" s="176" t="s">
        <v>139</v>
      </c>
      <c r="L196" s="181"/>
      <c r="M196" s="182" t="s">
        <v>1</v>
      </c>
      <c r="N196" s="183" t="s">
        <v>45</v>
      </c>
      <c r="P196" s="135">
        <f>O196*H196</f>
        <v>0</v>
      </c>
      <c r="Q196" s="135">
        <v>1E-3</v>
      </c>
      <c r="R196" s="135">
        <f>Q196*H196</f>
        <v>1.6100000000000001E-3</v>
      </c>
      <c r="S196" s="135">
        <v>0</v>
      </c>
      <c r="T196" s="136">
        <f>S196*H196</f>
        <v>0</v>
      </c>
      <c r="AR196" s="137" t="s">
        <v>172</v>
      </c>
      <c r="AT196" s="137" t="s">
        <v>315</v>
      </c>
      <c r="AU196" s="137" t="s">
        <v>89</v>
      </c>
      <c r="AY196" s="17" t="s">
        <v>134</v>
      </c>
      <c r="BE196" s="138">
        <f>IF(N196="základní",J196,0)</f>
        <v>0</v>
      </c>
      <c r="BF196" s="138">
        <f>IF(N196="snížená",J196,0)</f>
        <v>0</v>
      </c>
      <c r="BG196" s="138">
        <f>IF(N196="zákl. přenesená",J196,0)</f>
        <v>0</v>
      </c>
      <c r="BH196" s="138">
        <f>IF(N196="sníž. přenesená",J196,0)</f>
        <v>0</v>
      </c>
      <c r="BI196" s="138">
        <f>IF(N196="nulová",J196,0)</f>
        <v>0</v>
      </c>
      <c r="BJ196" s="17" t="s">
        <v>87</v>
      </c>
      <c r="BK196" s="138">
        <f>ROUND(I196*H196,2)</f>
        <v>0</v>
      </c>
      <c r="BL196" s="17" t="s">
        <v>133</v>
      </c>
      <c r="BM196" s="137" t="s">
        <v>914</v>
      </c>
    </row>
    <row r="197" spans="2:65" s="12" customFormat="1" ht="10.199999999999999">
      <c r="B197" s="154"/>
      <c r="D197" s="139" t="s">
        <v>245</v>
      </c>
      <c r="E197" s="155" t="s">
        <v>1</v>
      </c>
      <c r="F197" s="156" t="s">
        <v>915</v>
      </c>
      <c r="H197" s="157">
        <v>1.61</v>
      </c>
      <c r="I197" s="158"/>
      <c r="L197" s="154"/>
      <c r="M197" s="159"/>
      <c r="T197" s="160"/>
      <c r="AT197" s="155" t="s">
        <v>245</v>
      </c>
      <c r="AU197" s="155" t="s">
        <v>89</v>
      </c>
      <c r="AV197" s="12" t="s">
        <v>89</v>
      </c>
      <c r="AW197" s="12" t="s">
        <v>36</v>
      </c>
      <c r="AX197" s="12" t="s">
        <v>80</v>
      </c>
      <c r="AY197" s="155" t="s">
        <v>134</v>
      </c>
    </row>
    <row r="198" spans="2:65" s="13" customFormat="1" ht="10.199999999999999">
      <c r="B198" s="161"/>
      <c r="D198" s="139" t="s">
        <v>245</v>
      </c>
      <c r="E198" s="162" t="s">
        <v>1</v>
      </c>
      <c r="F198" s="163" t="s">
        <v>248</v>
      </c>
      <c r="H198" s="164">
        <v>1.61</v>
      </c>
      <c r="I198" s="165"/>
      <c r="L198" s="161"/>
      <c r="M198" s="166"/>
      <c r="T198" s="167"/>
      <c r="AT198" s="162" t="s">
        <v>245</v>
      </c>
      <c r="AU198" s="162" t="s">
        <v>89</v>
      </c>
      <c r="AV198" s="13" t="s">
        <v>133</v>
      </c>
      <c r="AW198" s="13" t="s">
        <v>36</v>
      </c>
      <c r="AX198" s="13" t="s">
        <v>87</v>
      </c>
      <c r="AY198" s="162" t="s">
        <v>134</v>
      </c>
    </row>
    <row r="199" spans="2:65" s="1" customFormat="1" ht="24.15" customHeight="1">
      <c r="B199" s="32"/>
      <c r="C199" s="126" t="s">
        <v>344</v>
      </c>
      <c r="D199" s="126" t="s">
        <v>135</v>
      </c>
      <c r="E199" s="127" t="s">
        <v>321</v>
      </c>
      <c r="F199" s="128" t="s">
        <v>322</v>
      </c>
      <c r="G199" s="129" t="s">
        <v>243</v>
      </c>
      <c r="H199" s="130">
        <v>107.5</v>
      </c>
      <c r="I199" s="131"/>
      <c r="J199" s="132">
        <f>ROUND(I199*H199,2)</f>
        <v>0</v>
      </c>
      <c r="K199" s="128" t="s">
        <v>139</v>
      </c>
      <c r="L199" s="32"/>
      <c r="M199" s="133" t="s">
        <v>1</v>
      </c>
      <c r="N199" s="134" t="s">
        <v>45</v>
      </c>
      <c r="P199" s="135">
        <f>O199*H199</f>
        <v>0</v>
      </c>
      <c r="Q199" s="135">
        <v>0</v>
      </c>
      <c r="R199" s="135">
        <f>Q199*H199</f>
        <v>0</v>
      </c>
      <c r="S199" s="135">
        <v>0</v>
      </c>
      <c r="T199" s="136">
        <f>S199*H199</f>
        <v>0</v>
      </c>
      <c r="AR199" s="137" t="s">
        <v>133</v>
      </c>
      <c r="AT199" s="137" t="s">
        <v>135</v>
      </c>
      <c r="AU199" s="137" t="s">
        <v>89</v>
      </c>
      <c r="AY199" s="17" t="s">
        <v>134</v>
      </c>
      <c r="BE199" s="138">
        <f>IF(N199="základní",J199,0)</f>
        <v>0</v>
      </c>
      <c r="BF199" s="138">
        <f>IF(N199="snížená",J199,0)</f>
        <v>0</v>
      </c>
      <c r="BG199" s="138">
        <f>IF(N199="zákl. přenesená",J199,0)</f>
        <v>0</v>
      </c>
      <c r="BH199" s="138">
        <f>IF(N199="sníž. přenesená",J199,0)</f>
        <v>0</v>
      </c>
      <c r="BI199" s="138">
        <f>IF(N199="nulová",J199,0)</f>
        <v>0</v>
      </c>
      <c r="BJ199" s="17" t="s">
        <v>87</v>
      </c>
      <c r="BK199" s="138">
        <f>ROUND(I199*H199,2)</f>
        <v>0</v>
      </c>
      <c r="BL199" s="17" t="s">
        <v>133</v>
      </c>
      <c r="BM199" s="137" t="s">
        <v>916</v>
      </c>
    </row>
    <row r="200" spans="2:65" s="12" customFormat="1" ht="20.399999999999999">
      <c r="B200" s="154"/>
      <c r="D200" s="139" t="s">
        <v>245</v>
      </c>
      <c r="E200" s="155" t="s">
        <v>1</v>
      </c>
      <c r="F200" s="156" t="s">
        <v>917</v>
      </c>
      <c r="H200" s="157">
        <v>26</v>
      </c>
      <c r="I200" s="158"/>
      <c r="L200" s="154"/>
      <c r="M200" s="159"/>
      <c r="T200" s="160"/>
      <c r="AT200" s="155" t="s">
        <v>245</v>
      </c>
      <c r="AU200" s="155" t="s">
        <v>89</v>
      </c>
      <c r="AV200" s="12" t="s">
        <v>89</v>
      </c>
      <c r="AW200" s="12" t="s">
        <v>36</v>
      </c>
      <c r="AX200" s="12" t="s">
        <v>80</v>
      </c>
      <c r="AY200" s="155" t="s">
        <v>134</v>
      </c>
    </row>
    <row r="201" spans="2:65" s="12" customFormat="1" ht="20.399999999999999">
      <c r="B201" s="154"/>
      <c r="D201" s="139" t="s">
        <v>245</v>
      </c>
      <c r="E201" s="155" t="s">
        <v>1</v>
      </c>
      <c r="F201" s="156" t="s">
        <v>918</v>
      </c>
      <c r="H201" s="157">
        <v>73.5</v>
      </c>
      <c r="I201" s="158"/>
      <c r="L201" s="154"/>
      <c r="M201" s="159"/>
      <c r="T201" s="160"/>
      <c r="AT201" s="155" t="s">
        <v>245</v>
      </c>
      <c r="AU201" s="155" t="s">
        <v>89</v>
      </c>
      <c r="AV201" s="12" t="s">
        <v>89</v>
      </c>
      <c r="AW201" s="12" t="s">
        <v>36</v>
      </c>
      <c r="AX201" s="12" t="s">
        <v>80</v>
      </c>
      <c r="AY201" s="155" t="s">
        <v>134</v>
      </c>
    </row>
    <row r="202" spans="2:65" s="12" customFormat="1" ht="10.199999999999999">
      <c r="B202" s="154"/>
      <c r="D202" s="139" t="s">
        <v>245</v>
      </c>
      <c r="E202" s="155" t="s">
        <v>1</v>
      </c>
      <c r="F202" s="156" t="s">
        <v>919</v>
      </c>
      <c r="H202" s="157">
        <v>8</v>
      </c>
      <c r="I202" s="158"/>
      <c r="L202" s="154"/>
      <c r="M202" s="159"/>
      <c r="T202" s="160"/>
      <c r="AT202" s="155" t="s">
        <v>245</v>
      </c>
      <c r="AU202" s="155" t="s">
        <v>89</v>
      </c>
      <c r="AV202" s="12" t="s">
        <v>89</v>
      </c>
      <c r="AW202" s="12" t="s">
        <v>36</v>
      </c>
      <c r="AX202" s="12" t="s">
        <v>80</v>
      </c>
      <c r="AY202" s="155" t="s">
        <v>134</v>
      </c>
    </row>
    <row r="203" spans="2:65" s="13" customFormat="1" ht="10.199999999999999">
      <c r="B203" s="161"/>
      <c r="D203" s="139" t="s">
        <v>245</v>
      </c>
      <c r="E203" s="162" t="s">
        <v>1</v>
      </c>
      <c r="F203" s="163" t="s">
        <v>248</v>
      </c>
      <c r="H203" s="164">
        <v>107.5</v>
      </c>
      <c r="I203" s="165"/>
      <c r="L203" s="161"/>
      <c r="M203" s="166"/>
      <c r="T203" s="167"/>
      <c r="AT203" s="162" t="s">
        <v>245</v>
      </c>
      <c r="AU203" s="162" t="s">
        <v>89</v>
      </c>
      <c r="AV203" s="13" t="s">
        <v>133</v>
      </c>
      <c r="AW203" s="13" t="s">
        <v>36</v>
      </c>
      <c r="AX203" s="13" t="s">
        <v>87</v>
      </c>
      <c r="AY203" s="162" t="s">
        <v>134</v>
      </c>
    </row>
    <row r="204" spans="2:65" s="1" customFormat="1" ht="21.75" customHeight="1">
      <c r="B204" s="32"/>
      <c r="C204" s="126" t="s">
        <v>350</v>
      </c>
      <c r="D204" s="126" t="s">
        <v>135</v>
      </c>
      <c r="E204" s="127" t="s">
        <v>327</v>
      </c>
      <c r="F204" s="128" t="s">
        <v>328</v>
      </c>
      <c r="G204" s="129" t="s">
        <v>243</v>
      </c>
      <c r="H204" s="130">
        <v>46</v>
      </c>
      <c r="I204" s="131"/>
      <c r="J204" s="132">
        <f>ROUND(I204*H204,2)</f>
        <v>0</v>
      </c>
      <c r="K204" s="128" t="s">
        <v>139</v>
      </c>
      <c r="L204" s="32"/>
      <c r="M204" s="133" t="s">
        <v>1</v>
      </c>
      <c r="N204" s="134" t="s">
        <v>45</v>
      </c>
      <c r="P204" s="135">
        <f>O204*H204</f>
        <v>0</v>
      </c>
      <c r="Q204" s="135">
        <v>0</v>
      </c>
      <c r="R204" s="135">
        <f>Q204*H204</f>
        <v>0</v>
      </c>
      <c r="S204" s="135">
        <v>0</v>
      </c>
      <c r="T204" s="136">
        <f>S204*H204</f>
        <v>0</v>
      </c>
      <c r="AR204" s="137" t="s">
        <v>133</v>
      </c>
      <c r="AT204" s="137" t="s">
        <v>135</v>
      </c>
      <c r="AU204" s="137" t="s">
        <v>89</v>
      </c>
      <c r="AY204" s="17" t="s">
        <v>134</v>
      </c>
      <c r="BE204" s="138">
        <f>IF(N204="základní",J204,0)</f>
        <v>0</v>
      </c>
      <c r="BF204" s="138">
        <f>IF(N204="snížená",J204,0)</f>
        <v>0</v>
      </c>
      <c r="BG204" s="138">
        <f>IF(N204="zákl. přenesená",J204,0)</f>
        <v>0</v>
      </c>
      <c r="BH204" s="138">
        <f>IF(N204="sníž. přenesená",J204,0)</f>
        <v>0</v>
      </c>
      <c r="BI204" s="138">
        <f>IF(N204="nulová",J204,0)</f>
        <v>0</v>
      </c>
      <c r="BJ204" s="17" t="s">
        <v>87</v>
      </c>
      <c r="BK204" s="138">
        <f>ROUND(I204*H204,2)</f>
        <v>0</v>
      </c>
      <c r="BL204" s="17" t="s">
        <v>133</v>
      </c>
      <c r="BM204" s="137" t="s">
        <v>920</v>
      </c>
    </row>
    <row r="205" spans="2:65" s="12" customFormat="1" ht="10.199999999999999">
      <c r="B205" s="154"/>
      <c r="D205" s="139" t="s">
        <v>245</v>
      </c>
      <c r="E205" s="155" t="s">
        <v>1</v>
      </c>
      <c r="F205" s="156" t="s">
        <v>921</v>
      </c>
      <c r="H205" s="157">
        <v>46</v>
      </c>
      <c r="I205" s="158"/>
      <c r="L205" s="154"/>
      <c r="M205" s="159"/>
      <c r="T205" s="160"/>
      <c r="AT205" s="155" t="s">
        <v>245</v>
      </c>
      <c r="AU205" s="155" t="s">
        <v>89</v>
      </c>
      <c r="AV205" s="12" t="s">
        <v>89</v>
      </c>
      <c r="AW205" s="12" t="s">
        <v>36</v>
      </c>
      <c r="AX205" s="12" t="s">
        <v>80</v>
      </c>
      <c r="AY205" s="155" t="s">
        <v>134</v>
      </c>
    </row>
    <row r="206" spans="2:65" s="13" customFormat="1" ht="10.199999999999999">
      <c r="B206" s="161"/>
      <c r="D206" s="139" t="s">
        <v>245</v>
      </c>
      <c r="E206" s="162" t="s">
        <v>1</v>
      </c>
      <c r="F206" s="163" t="s">
        <v>248</v>
      </c>
      <c r="H206" s="164">
        <v>46</v>
      </c>
      <c r="I206" s="165"/>
      <c r="L206" s="161"/>
      <c r="M206" s="166"/>
      <c r="T206" s="167"/>
      <c r="AT206" s="162" t="s">
        <v>245</v>
      </c>
      <c r="AU206" s="162" t="s">
        <v>89</v>
      </c>
      <c r="AV206" s="13" t="s">
        <v>133</v>
      </c>
      <c r="AW206" s="13" t="s">
        <v>36</v>
      </c>
      <c r="AX206" s="13" t="s">
        <v>87</v>
      </c>
      <c r="AY206" s="162" t="s">
        <v>134</v>
      </c>
    </row>
    <row r="207" spans="2:65" s="1" customFormat="1" ht="21.75" customHeight="1">
      <c r="B207" s="32"/>
      <c r="C207" s="126" t="s">
        <v>355</v>
      </c>
      <c r="D207" s="126" t="s">
        <v>135</v>
      </c>
      <c r="E207" s="127" t="s">
        <v>332</v>
      </c>
      <c r="F207" s="128" t="s">
        <v>333</v>
      </c>
      <c r="G207" s="129" t="s">
        <v>243</v>
      </c>
      <c r="H207" s="130">
        <v>46</v>
      </c>
      <c r="I207" s="131"/>
      <c r="J207" s="132">
        <f>ROUND(I207*H207,2)</f>
        <v>0</v>
      </c>
      <c r="K207" s="128" t="s">
        <v>139</v>
      </c>
      <c r="L207" s="32"/>
      <c r="M207" s="133" t="s">
        <v>1</v>
      </c>
      <c r="N207" s="134" t="s">
        <v>45</v>
      </c>
      <c r="P207" s="135">
        <f>O207*H207</f>
        <v>0</v>
      </c>
      <c r="Q207" s="135">
        <v>0</v>
      </c>
      <c r="R207" s="135">
        <f>Q207*H207</f>
        <v>0</v>
      </c>
      <c r="S207" s="135">
        <v>0</v>
      </c>
      <c r="T207" s="136">
        <f>S207*H207</f>
        <v>0</v>
      </c>
      <c r="AR207" s="137" t="s">
        <v>133</v>
      </c>
      <c r="AT207" s="137" t="s">
        <v>135</v>
      </c>
      <c r="AU207" s="137" t="s">
        <v>89</v>
      </c>
      <c r="AY207" s="17" t="s">
        <v>134</v>
      </c>
      <c r="BE207" s="138">
        <f>IF(N207="základní",J207,0)</f>
        <v>0</v>
      </c>
      <c r="BF207" s="138">
        <f>IF(N207="snížená",J207,0)</f>
        <v>0</v>
      </c>
      <c r="BG207" s="138">
        <f>IF(N207="zákl. přenesená",J207,0)</f>
        <v>0</v>
      </c>
      <c r="BH207" s="138">
        <f>IF(N207="sníž. přenesená",J207,0)</f>
        <v>0</v>
      </c>
      <c r="BI207" s="138">
        <f>IF(N207="nulová",J207,0)</f>
        <v>0</v>
      </c>
      <c r="BJ207" s="17" t="s">
        <v>87</v>
      </c>
      <c r="BK207" s="138">
        <f>ROUND(I207*H207,2)</f>
        <v>0</v>
      </c>
      <c r="BL207" s="17" t="s">
        <v>133</v>
      </c>
      <c r="BM207" s="137" t="s">
        <v>922</v>
      </c>
    </row>
    <row r="208" spans="2:65" s="12" customFormat="1" ht="10.199999999999999">
      <c r="B208" s="154"/>
      <c r="D208" s="139" t="s">
        <v>245</v>
      </c>
      <c r="E208" s="155" t="s">
        <v>1</v>
      </c>
      <c r="F208" s="156" t="s">
        <v>921</v>
      </c>
      <c r="H208" s="157">
        <v>46</v>
      </c>
      <c r="I208" s="158"/>
      <c r="L208" s="154"/>
      <c r="M208" s="159"/>
      <c r="T208" s="160"/>
      <c r="AT208" s="155" t="s">
        <v>245</v>
      </c>
      <c r="AU208" s="155" t="s">
        <v>89</v>
      </c>
      <c r="AV208" s="12" t="s">
        <v>89</v>
      </c>
      <c r="AW208" s="12" t="s">
        <v>36</v>
      </c>
      <c r="AX208" s="12" t="s">
        <v>80</v>
      </c>
      <c r="AY208" s="155" t="s">
        <v>134</v>
      </c>
    </row>
    <row r="209" spans="2:65" s="13" customFormat="1" ht="10.199999999999999">
      <c r="B209" s="161"/>
      <c r="D209" s="139" t="s">
        <v>245</v>
      </c>
      <c r="E209" s="162" t="s">
        <v>1</v>
      </c>
      <c r="F209" s="163" t="s">
        <v>248</v>
      </c>
      <c r="H209" s="164">
        <v>46</v>
      </c>
      <c r="I209" s="165"/>
      <c r="L209" s="161"/>
      <c r="M209" s="166"/>
      <c r="T209" s="167"/>
      <c r="AT209" s="162" t="s">
        <v>245</v>
      </c>
      <c r="AU209" s="162" t="s">
        <v>89</v>
      </c>
      <c r="AV209" s="13" t="s">
        <v>133</v>
      </c>
      <c r="AW209" s="13" t="s">
        <v>36</v>
      </c>
      <c r="AX209" s="13" t="s">
        <v>87</v>
      </c>
      <c r="AY209" s="162" t="s">
        <v>134</v>
      </c>
    </row>
    <row r="210" spans="2:65" s="1" customFormat="1" ht="16.5" customHeight="1">
      <c r="B210" s="32"/>
      <c r="C210" s="126" t="s">
        <v>360</v>
      </c>
      <c r="D210" s="126" t="s">
        <v>135</v>
      </c>
      <c r="E210" s="127" t="s">
        <v>335</v>
      </c>
      <c r="F210" s="128" t="s">
        <v>336</v>
      </c>
      <c r="G210" s="129" t="s">
        <v>243</v>
      </c>
      <c r="H210" s="130">
        <v>46</v>
      </c>
      <c r="I210" s="131"/>
      <c r="J210" s="132">
        <f>ROUND(I210*H210,2)</f>
        <v>0</v>
      </c>
      <c r="K210" s="128" t="s">
        <v>139</v>
      </c>
      <c r="L210" s="32"/>
      <c r="M210" s="133" t="s">
        <v>1</v>
      </c>
      <c r="N210" s="134" t="s">
        <v>45</v>
      </c>
      <c r="P210" s="135">
        <f>O210*H210</f>
        <v>0</v>
      </c>
      <c r="Q210" s="135">
        <v>0</v>
      </c>
      <c r="R210" s="135">
        <f>Q210*H210</f>
        <v>0</v>
      </c>
      <c r="S210" s="135">
        <v>0</v>
      </c>
      <c r="T210" s="136">
        <f>S210*H210</f>
        <v>0</v>
      </c>
      <c r="AR210" s="137" t="s">
        <v>133</v>
      </c>
      <c r="AT210" s="137" t="s">
        <v>135</v>
      </c>
      <c r="AU210" s="137" t="s">
        <v>89</v>
      </c>
      <c r="AY210" s="17" t="s">
        <v>134</v>
      </c>
      <c r="BE210" s="138">
        <f>IF(N210="základní",J210,0)</f>
        <v>0</v>
      </c>
      <c r="BF210" s="138">
        <f>IF(N210="snížená",J210,0)</f>
        <v>0</v>
      </c>
      <c r="BG210" s="138">
        <f>IF(N210="zákl. přenesená",J210,0)</f>
        <v>0</v>
      </c>
      <c r="BH210" s="138">
        <f>IF(N210="sníž. přenesená",J210,0)</f>
        <v>0</v>
      </c>
      <c r="BI210" s="138">
        <f>IF(N210="nulová",J210,0)</f>
        <v>0</v>
      </c>
      <c r="BJ210" s="17" t="s">
        <v>87</v>
      </c>
      <c r="BK210" s="138">
        <f>ROUND(I210*H210,2)</f>
        <v>0</v>
      </c>
      <c r="BL210" s="17" t="s">
        <v>133</v>
      </c>
      <c r="BM210" s="137" t="s">
        <v>923</v>
      </c>
    </row>
    <row r="211" spans="2:65" s="12" customFormat="1" ht="10.199999999999999">
      <c r="B211" s="154"/>
      <c r="D211" s="139" t="s">
        <v>245</v>
      </c>
      <c r="E211" s="155" t="s">
        <v>1</v>
      </c>
      <c r="F211" s="156" t="s">
        <v>921</v>
      </c>
      <c r="H211" s="157">
        <v>46</v>
      </c>
      <c r="I211" s="158"/>
      <c r="L211" s="154"/>
      <c r="M211" s="159"/>
      <c r="T211" s="160"/>
      <c r="AT211" s="155" t="s">
        <v>245</v>
      </c>
      <c r="AU211" s="155" t="s">
        <v>89</v>
      </c>
      <c r="AV211" s="12" t="s">
        <v>89</v>
      </c>
      <c r="AW211" s="12" t="s">
        <v>36</v>
      </c>
      <c r="AX211" s="12" t="s">
        <v>80</v>
      </c>
      <c r="AY211" s="155" t="s">
        <v>134</v>
      </c>
    </row>
    <row r="212" spans="2:65" s="13" customFormat="1" ht="10.199999999999999">
      <c r="B212" s="161"/>
      <c r="D212" s="139" t="s">
        <v>245</v>
      </c>
      <c r="E212" s="162" t="s">
        <v>1</v>
      </c>
      <c r="F212" s="163" t="s">
        <v>248</v>
      </c>
      <c r="H212" s="164">
        <v>46</v>
      </c>
      <c r="I212" s="165"/>
      <c r="L212" s="161"/>
      <c r="M212" s="166"/>
      <c r="T212" s="167"/>
      <c r="AT212" s="162" t="s">
        <v>245</v>
      </c>
      <c r="AU212" s="162" t="s">
        <v>89</v>
      </c>
      <c r="AV212" s="13" t="s">
        <v>133</v>
      </c>
      <c r="AW212" s="13" t="s">
        <v>36</v>
      </c>
      <c r="AX212" s="13" t="s">
        <v>87</v>
      </c>
      <c r="AY212" s="162" t="s">
        <v>134</v>
      </c>
    </row>
    <row r="213" spans="2:65" s="10" customFormat="1" ht="22.8" customHeight="1">
      <c r="B213" s="116"/>
      <c r="D213" s="117" t="s">
        <v>79</v>
      </c>
      <c r="E213" s="152" t="s">
        <v>157</v>
      </c>
      <c r="F213" s="152" t="s">
        <v>338</v>
      </c>
      <c r="I213" s="119"/>
      <c r="J213" s="153">
        <f>BK213</f>
        <v>0</v>
      </c>
      <c r="L213" s="116"/>
      <c r="M213" s="121"/>
      <c r="P213" s="122">
        <f>SUM(P214:P268)</f>
        <v>0</v>
      </c>
      <c r="R213" s="122">
        <f>SUM(R214:R268)</f>
        <v>20.040700000000001</v>
      </c>
      <c r="T213" s="123">
        <f>SUM(T214:T268)</f>
        <v>0</v>
      </c>
      <c r="AR213" s="117" t="s">
        <v>87</v>
      </c>
      <c r="AT213" s="124" t="s">
        <v>79</v>
      </c>
      <c r="AU213" s="124" t="s">
        <v>87</v>
      </c>
      <c r="AY213" s="117" t="s">
        <v>134</v>
      </c>
      <c r="BK213" s="125">
        <f>SUM(BK214:BK268)</f>
        <v>0</v>
      </c>
    </row>
    <row r="214" spans="2:65" s="1" customFormat="1" ht="21.75" customHeight="1">
      <c r="B214" s="32"/>
      <c r="C214" s="126" t="s">
        <v>365</v>
      </c>
      <c r="D214" s="126" t="s">
        <v>135</v>
      </c>
      <c r="E214" s="127" t="s">
        <v>340</v>
      </c>
      <c r="F214" s="128" t="s">
        <v>341</v>
      </c>
      <c r="G214" s="129" t="s">
        <v>243</v>
      </c>
      <c r="H214" s="130">
        <v>73.5</v>
      </c>
      <c r="I214" s="131"/>
      <c r="J214" s="132">
        <f>ROUND(I214*H214,2)</f>
        <v>0</v>
      </c>
      <c r="K214" s="128" t="s">
        <v>139</v>
      </c>
      <c r="L214" s="32"/>
      <c r="M214" s="133" t="s">
        <v>1</v>
      </c>
      <c r="N214" s="134" t="s">
        <v>45</v>
      </c>
      <c r="P214" s="135">
        <f>O214*H214</f>
        <v>0</v>
      </c>
      <c r="Q214" s="135">
        <v>0</v>
      </c>
      <c r="R214" s="135">
        <f>Q214*H214</f>
        <v>0</v>
      </c>
      <c r="S214" s="135">
        <v>0</v>
      </c>
      <c r="T214" s="136">
        <f>S214*H214</f>
        <v>0</v>
      </c>
      <c r="AR214" s="137" t="s">
        <v>133</v>
      </c>
      <c r="AT214" s="137" t="s">
        <v>135</v>
      </c>
      <c r="AU214" s="137" t="s">
        <v>89</v>
      </c>
      <c r="AY214" s="17" t="s">
        <v>134</v>
      </c>
      <c r="BE214" s="138">
        <f>IF(N214="základní",J214,0)</f>
        <v>0</v>
      </c>
      <c r="BF214" s="138">
        <f>IF(N214="snížená",J214,0)</f>
        <v>0</v>
      </c>
      <c r="BG214" s="138">
        <f>IF(N214="zákl. přenesená",J214,0)</f>
        <v>0</v>
      </c>
      <c r="BH214" s="138">
        <f>IF(N214="sníž. přenesená",J214,0)</f>
        <v>0</v>
      </c>
      <c r="BI214" s="138">
        <f>IF(N214="nulová",J214,0)</f>
        <v>0</v>
      </c>
      <c r="BJ214" s="17" t="s">
        <v>87</v>
      </c>
      <c r="BK214" s="138">
        <f>ROUND(I214*H214,2)</f>
        <v>0</v>
      </c>
      <c r="BL214" s="17" t="s">
        <v>133</v>
      </c>
      <c r="BM214" s="137" t="s">
        <v>924</v>
      </c>
    </row>
    <row r="215" spans="2:65" s="12" customFormat="1" ht="20.399999999999999">
      <c r="B215" s="154"/>
      <c r="D215" s="139" t="s">
        <v>245</v>
      </c>
      <c r="E215" s="155" t="s">
        <v>1</v>
      </c>
      <c r="F215" s="156" t="s">
        <v>925</v>
      </c>
      <c r="H215" s="157">
        <v>73.5</v>
      </c>
      <c r="I215" s="158"/>
      <c r="L215" s="154"/>
      <c r="M215" s="159"/>
      <c r="T215" s="160"/>
      <c r="AT215" s="155" t="s">
        <v>245</v>
      </c>
      <c r="AU215" s="155" t="s">
        <v>89</v>
      </c>
      <c r="AV215" s="12" t="s">
        <v>89</v>
      </c>
      <c r="AW215" s="12" t="s">
        <v>36</v>
      </c>
      <c r="AX215" s="12" t="s">
        <v>80</v>
      </c>
      <c r="AY215" s="155" t="s">
        <v>134</v>
      </c>
    </row>
    <row r="216" spans="2:65" s="13" customFormat="1" ht="10.199999999999999">
      <c r="B216" s="161"/>
      <c r="D216" s="139" t="s">
        <v>245</v>
      </c>
      <c r="E216" s="162" t="s">
        <v>1</v>
      </c>
      <c r="F216" s="163" t="s">
        <v>248</v>
      </c>
      <c r="H216" s="164">
        <v>73.5</v>
      </c>
      <c r="I216" s="165"/>
      <c r="L216" s="161"/>
      <c r="M216" s="166"/>
      <c r="T216" s="167"/>
      <c r="AT216" s="162" t="s">
        <v>245</v>
      </c>
      <c r="AU216" s="162" t="s">
        <v>89</v>
      </c>
      <c r="AV216" s="13" t="s">
        <v>133</v>
      </c>
      <c r="AW216" s="13" t="s">
        <v>36</v>
      </c>
      <c r="AX216" s="13" t="s">
        <v>87</v>
      </c>
      <c r="AY216" s="162" t="s">
        <v>134</v>
      </c>
    </row>
    <row r="217" spans="2:65" s="1" customFormat="1" ht="21.75" customHeight="1">
      <c r="B217" s="32"/>
      <c r="C217" s="126" t="s">
        <v>369</v>
      </c>
      <c r="D217" s="126" t="s">
        <v>135</v>
      </c>
      <c r="E217" s="127" t="s">
        <v>345</v>
      </c>
      <c r="F217" s="128" t="s">
        <v>346</v>
      </c>
      <c r="G217" s="129" t="s">
        <v>243</v>
      </c>
      <c r="H217" s="130">
        <v>26</v>
      </c>
      <c r="I217" s="131"/>
      <c r="J217" s="132">
        <f>ROUND(I217*H217,2)</f>
        <v>0</v>
      </c>
      <c r="K217" s="128" t="s">
        <v>139</v>
      </c>
      <c r="L217" s="32"/>
      <c r="M217" s="133" t="s">
        <v>1</v>
      </c>
      <c r="N217" s="134" t="s">
        <v>45</v>
      </c>
      <c r="P217" s="135">
        <f>O217*H217</f>
        <v>0</v>
      </c>
      <c r="Q217" s="135">
        <v>0</v>
      </c>
      <c r="R217" s="135">
        <f>Q217*H217</f>
        <v>0</v>
      </c>
      <c r="S217" s="135">
        <v>0</v>
      </c>
      <c r="T217" s="136">
        <f>S217*H217</f>
        <v>0</v>
      </c>
      <c r="AR217" s="137" t="s">
        <v>133</v>
      </c>
      <c r="AT217" s="137" t="s">
        <v>135</v>
      </c>
      <c r="AU217" s="137" t="s">
        <v>89</v>
      </c>
      <c r="AY217" s="17" t="s">
        <v>134</v>
      </c>
      <c r="BE217" s="138">
        <f>IF(N217="základní",J217,0)</f>
        <v>0</v>
      </c>
      <c r="BF217" s="138">
        <f>IF(N217="snížená",J217,0)</f>
        <v>0</v>
      </c>
      <c r="BG217" s="138">
        <f>IF(N217="zákl. přenesená",J217,0)</f>
        <v>0</v>
      </c>
      <c r="BH217" s="138">
        <f>IF(N217="sníž. přenesená",J217,0)</f>
        <v>0</v>
      </c>
      <c r="BI217" s="138">
        <f>IF(N217="nulová",J217,0)</f>
        <v>0</v>
      </c>
      <c r="BJ217" s="17" t="s">
        <v>87</v>
      </c>
      <c r="BK217" s="138">
        <f>ROUND(I217*H217,2)</f>
        <v>0</v>
      </c>
      <c r="BL217" s="17" t="s">
        <v>133</v>
      </c>
      <c r="BM217" s="137" t="s">
        <v>926</v>
      </c>
    </row>
    <row r="218" spans="2:65" s="14" customFormat="1" ht="10.199999999999999">
      <c r="B218" s="168"/>
      <c r="D218" s="139" t="s">
        <v>245</v>
      </c>
      <c r="E218" s="169" t="s">
        <v>1</v>
      </c>
      <c r="F218" s="170" t="s">
        <v>348</v>
      </c>
      <c r="H218" s="169" t="s">
        <v>1</v>
      </c>
      <c r="I218" s="171"/>
      <c r="L218" s="168"/>
      <c r="M218" s="172"/>
      <c r="T218" s="173"/>
      <c r="AT218" s="169" t="s">
        <v>245</v>
      </c>
      <c r="AU218" s="169" t="s">
        <v>89</v>
      </c>
      <c r="AV218" s="14" t="s">
        <v>87</v>
      </c>
      <c r="AW218" s="14" t="s">
        <v>36</v>
      </c>
      <c r="AX218" s="14" t="s">
        <v>80</v>
      </c>
      <c r="AY218" s="169" t="s">
        <v>134</v>
      </c>
    </row>
    <row r="219" spans="2:65" s="12" customFormat="1" ht="10.199999999999999">
      <c r="B219" s="154"/>
      <c r="D219" s="139" t="s">
        <v>245</v>
      </c>
      <c r="E219" s="155" t="s">
        <v>1</v>
      </c>
      <c r="F219" s="156" t="s">
        <v>927</v>
      </c>
      <c r="H219" s="157">
        <v>26</v>
      </c>
      <c r="I219" s="158"/>
      <c r="L219" s="154"/>
      <c r="M219" s="159"/>
      <c r="T219" s="160"/>
      <c r="AT219" s="155" t="s">
        <v>245</v>
      </c>
      <c r="AU219" s="155" t="s">
        <v>89</v>
      </c>
      <c r="AV219" s="12" t="s">
        <v>89</v>
      </c>
      <c r="AW219" s="12" t="s">
        <v>36</v>
      </c>
      <c r="AX219" s="12" t="s">
        <v>80</v>
      </c>
      <c r="AY219" s="155" t="s">
        <v>134</v>
      </c>
    </row>
    <row r="220" spans="2:65" s="13" customFormat="1" ht="10.199999999999999">
      <c r="B220" s="161"/>
      <c r="D220" s="139" t="s">
        <v>245</v>
      </c>
      <c r="E220" s="162" t="s">
        <v>1</v>
      </c>
      <c r="F220" s="163" t="s">
        <v>248</v>
      </c>
      <c r="H220" s="164">
        <v>26</v>
      </c>
      <c r="I220" s="165"/>
      <c r="L220" s="161"/>
      <c r="M220" s="166"/>
      <c r="T220" s="167"/>
      <c r="AT220" s="162" t="s">
        <v>245</v>
      </c>
      <c r="AU220" s="162" t="s">
        <v>89</v>
      </c>
      <c r="AV220" s="13" t="s">
        <v>133</v>
      </c>
      <c r="AW220" s="13" t="s">
        <v>36</v>
      </c>
      <c r="AX220" s="13" t="s">
        <v>87</v>
      </c>
      <c r="AY220" s="162" t="s">
        <v>134</v>
      </c>
    </row>
    <row r="221" spans="2:65" s="1" customFormat="1" ht="33" customHeight="1">
      <c r="B221" s="32"/>
      <c r="C221" s="126" t="s">
        <v>374</v>
      </c>
      <c r="D221" s="126" t="s">
        <v>135</v>
      </c>
      <c r="E221" s="127" t="s">
        <v>351</v>
      </c>
      <c r="F221" s="128" t="s">
        <v>352</v>
      </c>
      <c r="G221" s="129" t="s">
        <v>243</v>
      </c>
      <c r="H221" s="130">
        <v>26</v>
      </c>
      <c r="I221" s="131"/>
      <c r="J221" s="132">
        <f>ROUND(I221*H221,2)</f>
        <v>0</v>
      </c>
      <c r="K221" s="128" t="s">
        <v>139</v>
      </c>
      <c r="L221" s="32"/>
      <c r="M221" s="133" t="s">
        <v>1</v>
      </c>
      <c r="N221" s="134" t="s">
        <v>45</v>
      </c>
      <c r="P221" s="135">
        <f>O221*H221</f>
        <v>0</v>
      </c>
      <c r="Q221" s="135">
        <v>0</v>
      </c>
      <c r="R221" s="135">
        <f>Q221*H221</f>
        <v>0</v>
      </c>
      <c r="S221" s="135">
        <v>0</v>
      </c>
      <c r="T221" s="136">
        <f>S221*H221</f>
        <v>0</v>
      </c>
      <c r="AR221" s="137" t="s">
        <v>133</v>
      </c>
      <c r="AT221" s="137" t="s">
        <v>135</v>
      </c>
      <c r="AU221" s="137" t="s">
        <v>89</v>
      </c>
      <c r="AY221" s="17" t="s">
        <v>134</v>
      </c>
      <c r="BE221" s="138">
        <f>IF(N221="základní",J221,0)</f>
        <v>0</v>
      </c>
      <c r="BF221" s="138">
        <f>IF(N221="snížená",J221,0)</f>
        <v>0</v>
      </c>
      <c r="BG221" s="138">
        <f>IF(N221="zákl. přenesená",J221,0)</f>
        <v>0</v>
      </c>
      <c r="BH221" s="138">
        <f>IF(N221="sníž. přenesená",J221,0)</f>
        <v>0</v>
      </c>
      <c r="BI221" s="138">
        <f>IF(N221="nulová",J221,0)</f>
        <v>0</v>
      </c>
      <c r="BJ221" s="17" t="s">
        <v>87</v>
      </c>
      <c r="BK221" s="138">
        <f>ROUND(I221*H221,2)</f>
        <v>0</v>
      </c>
      <c r="BL221" s="17" t="s">
        <v>133</v>
      </c>
      <c r="BM221" s="137" t="s">
        <v>928</v>
      </c>
    </row>
    <row r="222" spans="2:65" s="12" customFormat="1" ht="10.199999999999999">
      <c r="B222" s="154"/>
      <c r="D222" s="139" t="s">
        <v>245</v>
      </c>
      <c r="E222" s="155" t="s">
        <v>1</v>
      </c>
      <c r="F222" s="156" t="s">
        <v>929</v>
      </c>
      <c r="H222" s="157">
        <v>26</v>
      </c>
      <c r="I222" s="158"/>
      <c r="L222" s="154"/>
      <c r="M222" s="159"/>
      <c r="T222" s="160"/>
      <c r="AT222" s="155" t="s">
        <v>245</v>
      </c>
      <c r="AU222" s="155" t="s">
        <v>89</v>
      </c>
      <c r="AV222" s="12" t="s">
        <v>89</v>
      </c>
      <c r="AW222" s="12" t="s">
        <v>36</v>
      </c>
      <c r="AX222" s="12" t="s">
        <v>80</v>
      </c>
      <c r="AY222" s="155" t="s">
        <v>134</v>
      </c>
    </row>
    <row r="223" spans="2:65" s="13" customFormat="1" ht="10.199999999999999">
      <c r="B223" s="161"/>
      <c r="D223" s="139" t="s">
        <v>245</v>
      </c>
      <c r="E223" s="162" t="s">
        <v>1</v>
      </c>
      <c r="F223" s="163" t="s">
        <v>248</v>
      </c>
      <c r="H223" s="164">
        <v>26</v>
      </c>
      <c r="I223" s="165"/>
      <c r="L223" s="161"/>
      <c r="M223" s="166"/>
      <c r="T223" s="167"/>
      <c r="AT223" s="162" t="s">
        <v>245</v>
      </c>
      <c r="AU223" s="162" t="s">
        <v>89</v>
      </c>
      <c r="AV223" s="13" t="s">
        <v>133</v>
      </c>
      <c r="AW223" s="13" t="s">
        <v>36</v>
      </c>
      <c r="AX223" s="13" t="s">
        <v>87</v>
      </c>
      <c r="AY223" s="162" t="s">
        <v>134</v>
      </c>
    </row>
    <row r="224" spans="2:65" s="1" customFormat="1" ht="24.15" customHeight="1">
      <c r="B224" s="32"/>
      <c r="C224" s="126" t="s">
        <v>379</v>
      </c>
      <c r="D224" s="126" t="s">
        <v>135</v>
      </c>
      <c r="E224" s="127" t="s">
        <v>356</v>
      </c>
      <c r="F224" s="128" t="s">
        <v>357</v>
      </c>
      <c r="G224" s="129" t="s">
        <v>243</v>
      </c>
      <c r="H224" s="130">
        <v>26</v>
      </c>
      <c r="I224" s="131"/>
      <c r="J224" s="132">
        <f>ROUND(I224*H224,2)</f>
        <v>0</v>
      </c>
      <c r="K224" s="128" t="s">
        <v>139</v>
      </c>
      <c r="L224" s="32"/>
      <c r="M224" s="133" t="s">
        <v>1</v>
      </c>
      <c r="N224" s="134" t="s">
        <v>45</v>
      </c>
      <c r="P224" s="135">
        <f>O224*H224</f>
        <v>0</v>
      </c>
      <c r="Q224" s="135">
        <v>0</v>
      </c>
      <c r="R224" s="135">
        <f>Q224*H224</f>
        <v>0</v>
      </c>
      <c r="S224" s="135">
        <v>0</v>
      </c>
      <c r="T224" s="136">
        <f>S224*H224</f>
        <v>0</v>
      </c>
      <c r="AR224" s="137" t="s">
        <v>133</v>
      </c>
      <c r="AT224" s="137" t="s">
        <v>135</v>
      </c>
      <c r="AU224" s="137" t="s">
        <v>89</v>
      </c>
      <c r="AY224" s="17" t="s">
        <v>134</v>
      </c>
      <c r="BE224" s="138">
        <f>IF(N224="základní",J224,0)</f>
        <v>0</v>
      </c>
      <c r="BF224" s="138">
        <f>IF(N224="snížená",J224,0)</f>
        <v>0</v>
      </c>
      <c r="BG224" s="138">
        <f>IF(N224="zákl. přenesená",J224,0)</f>
        <v>0</v>
      </c>
      <c r="BH224" s="138">
        <f>IF(N224="sníž. přenesená",J224,0)</f>
        <v>0</v>
      </c>
      <c r="BI224" s="138">
        <f>IF(N224="nulová",J224,0)</f>
        <v>0</v>
      </c>
      <c r="BJ224" s="17" t="s">
        <v>87</v>
      </c>
      <c r="BK224" s="138">
        <f>ROUND(I224*H224,2)</f>
        <v>0</v>
      </c>
      <c r="BL224" s="17" t="s">
        <v>133</v>
      </c>
      <c r="BM224" s="137" t="s">
        <v>930</v>
      </c>
    </row>
    <row r="225" spans="2:65" s="12" customFormat="1" ht="10.199999999999999">
      <c r="B225" s="154"/>
      <c r="D225" s="139" t="s">
        <v>245</v>
      </c>
      <c r="E225" s="155" t="s">
        <v>1</v>
      </c>
      <c r="F225" s="156" t="s">
        <v>931</v>
      </c>
      <c r="H225" s="157">
        <v>26</v>
      </c>
      <c r="I225" s="158"/>
      <c r="L225" s="154"/>
      <c r="M225" s="159"/>
      <c r="T225" s="160"/>
      <c r="AT225" s="155" t="s">
        <v>245</v>
      </c>
      <c r="AU225" s="155" t="s">
        <v>89</v>
      </c>
      <c r="AV225" s="12" t="s">
        <v>89</v>
      </c>
      <c r="AW225" s="12" t="s">
        <v>36</v>
      </c>
      <c r="AX225" s="12" t="s">
        <v>80</v>
      </c>
      <c r="AY225" s="155" t="s">
        <v>134</v>
      </c>
    </row>
    <row r="226" spans="2:65" s="13" customFormat="1" ht="10.199999999999999">
      <c r="B226" s="161"/>
      <c r="D226" s="139" t="s">
        <v>245</v>
      </c>
      <c r="E226" s="162" t="s">
        <v>1</v>
      </c>
      <c r="F226" s="163" t="s">
        <v>248</v>
      </c>
      <c r="H226" s="164">
        <v>26</v>
      </c>
      <c r="I226" s="165"/>
      <c r="L226" s="161"/>
      <c r="M226" s="166"/>
      <c r="T226" s="167"/>
      <c r="AT226" s="162" t="s">
        <v>245</v>
      </c>
      <c r="AU226" s="162" t="s">
        <v>89</v>
      </c>
      <c r="AV226" s="13" t="s">
        <v>133</v>
      </c>
      <c r="AW226" s="13" t="s">
        <v>36</v>
      </c>
      <c r="AX226" s="13" t="s">
        <v>87</v>
      </c>
      <c r="AY226" s="162" t="s">
        <v>134</v>
      </c>
    </row>
    <row r="227" spans="2:65" s="1" customFormat="1" ht="24.15" customHeight="1">
      <c r="B227" s="32"/>
      <c r="C227" s="126" t="s">
        <v>385</v>
      </c>
      <c r="D227" s="126" t="s">
        <v>135</v>
      </c>
      <c r="E227" s="127" t="s">
        <v>361</v>
      </c>
      <c r="F227" s="128" t="s">
        <v>362</v>
      </c>
      <c r="G227" s="129" t="s">
        <v>243</v>
      </c>
      <c r="H227" s="130">
        <v>26</v>
      </c>
      <c r="I227" s="131"/>
      <c r="J227" s="132">
        <f>ROUND(I227*H227,2)</f>
        <v>0</v>
      </c>
      <c r="K227" s="128" t="s">
        <v>139</v>
      </c>
      <c r="L227" s="32"/>
      <c r="M227" s="133" t="s">
        <v>1</v>
      </c>
      <c r="N227" s="134" t="s">
        <v>45</v>
      </c>
      <c r="P227" s="135">
        <f>O227*H227</f>
        <v>0</v>
      </c>
      <c r="Q227" s="135">
        <v>0</v>
      </c>
      <c r="R227" s="135">
        <f>Q227*H227</f>
        <v>0</v>
      </c>
      <c r="S227" s="135">
        <v>0</v>
      </c>
      <c r="T227" s="136">
        <f>S227*H227</f>
        <v>0</v>
      </c>
      <c r="AR227" s="137" t="s">
        <v>133</v>
      </c>
      <c r="AT227" s="137" t="s">
        <v>135</v>
      </c>
      <c r="AU227" s="137" t="s">
        <v>89</v>
      </c>
      <c r="AY227" s="17" t="s">
        <v>134</v>
      </c>
      <c r="BE227" s="138">
        <f>IF(N227="základní",J227,0)</f>
        <v>0</v>
      </c>
      <c r="BF227" s="138">
        <f>IF(N227="snížená",J227,0)</f>
        <v>0</v>
      </c>
      <c r="BG227" s="138">
        <f>IF(N227="zákl. přenesená",J227,0)</f>
        <v>0</v>
      </c>
      <c r="BH227" s="138">
        <f>IF(N227="sníž. přenesená",J227,0)</f>
        <v>0</v>
      </c>
      <c r="BI227" s="138">
        <f>IF(N227="nulová",J227,0)</f>
        <v>0</v>
      </c>
      <c r="BJ227" s="17" t="s">
        <v>87</v>
      </c>
      <c r="BK227" s="138">
        <f>ROUND(I227*H227,2)</f>
        <v>0</v>
      </c>
      <c r="BL227" s="17" t="s">
        <v>133</v>
      </c>
      <c r="BM227" s="137" t="s">
        <v>932</v>
      </c>
    </row>
    <row r="228" spans="2:65" s="12" customFormat="1" ht="20.399999999999999">
      <c r="B228" s="154"/>
      <c r="D228" s="139" t="s">
        <v>245</v>
      </c>
      <c r="E228" s="155" t="s">
        <v>1</v>
      </c>
      <c r="F228" s="156" t="s">
        <v>933</v>
      </c>
      <c r="H228" s="157">
        <v>26</v>
      </c>
      <c r="I228" s="158"/>
      <c r="L228" s="154"/>
      <c r="M228" s="159"/>
      <c r="T228" s="160"/>
      <c r="AT228" s="155" t="s">
        <v>245</v>
      </c>
      <c r="AU228" s="155" t="s">
        <v>89</v>
      </c>
      <c r="AV228" s="12" t="s">
        <v>89</v>
      </c>
      <c r="AW228" s="12" t="s">
        <v>36</v>
      </c>
      <c r="AX228" s="12" t="s">
        <v>80</v>
      </c>
      <c r="AY228" s="155" t="s">
        <v>134</v>
      </c>
    </row>
    <row r="229" spans="2:65" s="13" customFormat="1" ht="10.199999999999999">
      <c r="B229" s="161"/>
      <c r="D229" s="139" t="s">
        <v>245</v>
      </c>
      <c r="E229" s="162" t="s">
        <v>1</v>
      </c>
      <c r="F229" s="163" t="s">
        <v>248</v>
      </c>
      <c r="H229" s="164">
        <v>26</v>
      </c>
      <c r="I229" s="165"/>
      <c r="L229" s="161"/>
      <c r="M229" s="166"/>
      <c r="T229" s="167"/>
      <c r="AT229" s="162" t="s">
        <v>245</v>
      </c>
      <c r="AU229" s="162" t="s">
        <v>89</v>
      </c>
      <c r="AV229" s="13" t="s">
        <v>133</v>
      </c>
      <c r="AW229" s="13" t="s">
        <v>36</v>
      </c>
      <c r="AX229" s="13" t="s">
        <v>87</v>
      </c>
      <c r="AY229" s="162" t="s">
        <v>134</v>
      </c>
    </row>
    <row r="230" spans="2:65" s="1" customFormat="1" ht="24.15" customHeight="1">
      <c r="B230" s="32"/>
      <c r="C230" s="126" t="s">
        <v>394</v>
      </c>
      <c r="D230" s="126" t="s">
        <v>135</v>
      </c>
      <c r="E230" s="127" t="s">
        <v>366</v>
      </c>
      <c r="F230" s="128" t="s">
        <v>362</v>
      </c>
      <c r="G230" s="129" t="s">
        <v>243</v>
      </c>
      <c r="H230" s="130">
        <v>26</v>
      </c>
      <c r="I230" s="131"/>
      <c r="J230" s="132">
        <f>ROUND(I230*H230,2)</f>
        <v>0</v>
      </c>
      <c r="K230" s="128" t="s">
        <v>184</v>
      </c>
      <c r="L230" s="32"/>
      <c r="M230" s="133" t="s">
        <v>1</v>
      </c>
      <c r="N230" s="134" t="s">
        <v>45</v>
      </c>
      <c r="P230" s="135">
        <f>O230*H230</f>
        <v>0</v>
      </c>
      <c r="Q230" s="135">
        <v>0</v>
      </c>
      <c r="R230" s="135">
        <f>Q230*H230</f>
        <v>0</v>
      </c>
      <c r="S230" s="135">
        <v>0</v>
      </c>
      <c r="T230" s="136">
        <f>S230*H230</f>
        <v>0</v>
      </c>
      <c r="AR230" s="137" t="s">
        <v>133</v>
      </c>
      <c r="AT230" s="137" t="s">
        <v>135</v>
      </c>
      <c r="AU230" s="137" t="s">
        <v>89</v>
      </c>
      <c r="AY230" s="17" t="s">
        <v>134</v>
      </c>
      <c r="BE230" s="138">
        <f>IF(N230="základní",J230,0)</f>
        <v>0</v>
      </c>
      <c r="BF230" s="138">
        <f>IF(N230="snížená",J230,0)</f>
        <v>0</v>
      </c>
      <c r="BG230" s="138">
        <f>IF(N230="zákl. přenesená",J230,0)</f>
        <v>0</v>
      </c>
      <c r="BH230" s="138">
        <f>IF(N230="sníž. přenesená",J230,0)</f>
        <v>0</v>
      </c>
      <c r="BI230" s="138">
        <f>IF(N230="nulová",J230,0)</f>
        <v>0</v>
      </c>
      <c r="BJ230" s="17" t="s">
        <v>87</v>
      </c>
      <c r="BK230" s="138">
        <f>ROUND(I230*H230,2)</f>
        <v>0</v>
      </c>
      <c r="BL230" s="17" t="s">
        <v>133</v>
      </c>
      <c r="BM230" s="137" t="s">
        <v>934</v>
      </c>
    </row>
    <row r="231" spans="2:65" s="12" customFormat="1" ht="20.399999999999999">
      <c r="B231" s="154"/>
      <c r="D231" s="139" t="s">
        <v>245</v>
      </c>
      <c r="E231" s="155" t="s">
        <v>1</v>
      </c>
      <c r="F231" s="156" t="s">
        <v>935</v>
      </c>
      <c r="H231" s="157">
        <v>26</v>
      </c>
      <c r="I231" s="158"/>
      <c r="L231" s="154"/>
      <c r="M231" s="159"/>
      <c r="T231" s="160"/>
      <c r="AT231" s="155" t="s">
        <v>245</v>
      </c>
      <c r="AU231" s="155" t="s">
        <v>89</v>
      </c>
      <c r="AV231" s="12" t="s">
        <v>89</v>
      </c>
      <c r="AW231" s="12" t="s">
        <v>36</v>
      </c>
      <c r="AX231" s="12" t="s">
        <v>80</v>
      </c>
      <c r="AY231" s="155" t="s">
        <v>134</v>
      </c>
    </row>
    <row r="232" spans="2:65" s="13" customFormat="1" ht="10.199999999999999">
      <c r="B232" s="161"/>
      <c r="D232" s="139" t="s">
        <v>245</v>
      </c>
      <c r="E232" s="162" t="s">
        <v>1</v>
      </c>
      <c r="F232" s="163" t="s">
        <v>248</v>
      </c>
      <c r="H232" s="164">
        <v>26</v>
      </c>
      <c r="I232" s="165"/>
      <c r="L232" s="161"/>
      <c r="M232" s="166"/>
      <c r="T232" s="167"/>
      <c r="AT232" s="162" t="s">
        <v>245</v>
      </c>
      <c r="AU232" s="162" t="s">
        <v>89</v>
      </c>
      <c r="AV232" s="13" t="s">
        <v>133</v>
      </c>
      <c r="AW232" s="13" t="s">
        <v>36</v>
      </c>
      <c r="AX232" s="13" t="s">
        <v>87</v>
      </c>
      <c r="AY232" s="162" t="s">
        <v>134</v>
      </c>
    </row>
    <row r="233" spans="2:65" s="1" customFormat="1" ht="24.15" customHeight="1">
      <c r="B233" s="32"/>
      <c r="C233" s="126" t="s">
        <v>399</v>
      </c>
      <c r="D233" s="126" t="s">
        <v>135</v>
      </c>
      <c r="E233" s="127" t="s">
        <v>370</v>
      </c>
      <c r="F233" s="128" t="s">
        <v>371</v>
      </c>
      <c r="G233" s="129" t="s">
        <v>243</v>
      </c>
      <c r="H233" s="130">
        <v>26</v>
      </c>
      <c r="I233" s="131"/>
      <c r="J233" s="132">
        <f>ROUND(I233*H233,2)</f>
        <v>0</v>
      </c>
      <c r="K233" s="128" t="s">
        <v>139</v>
      </c>
      <c r="L233" s="32"/>
      <c r="M233" s="133" t="s">
        <v>1</v>
      </c>
      <c r="N233" s="134" t="s">
        <v>45</v>
      </c>
      <c r="P233" s="135">
        <f>O233*H233</f>
        <v>0</v>
      </c>
      <c r="Q233" s="135">
        <v>0</v>
      </c>
      <c r="R233" s="135">
        <f>Q233*H233</f>
        <v>0</v>
      </c>
      <c r="S233" s="135">
        <v>0</v>
      </c>
      <c r="T233" s="136">
        <f>S233*H233</f>
        <v>0</v>
      </c>
      <c r="AR233" s="137" t="s">
        <v>133</v>
      </c>
      <c r="AT233" s="137" t="s">
        <v>135</v>
      </c>
      <c r="AU233" s="137" t="s">
        <v>89</v>
      </c>
      <c r="AY233" s="17" t="s">
        <v>134</v>
      </c>
      <c r="BE233" s="138">
        <f>IF(N233="základní",J233,0)</f>
        <v>0</v>
      </c>
      <c r="BF233" s="138">
        <f>IF(N233="snížená",J233,0)</f>
        <v>0</v>
      </c>
      <c r="BG233" s="138">
        <f>IF(N233="zákl. přenesená",J233,0)</f>
        <v>0</v>
      </c>
      <c r="BH233" s="138">
        <f>IF(N233="sníž. přenesená",J233,0)</f>
        <v>0</v>
      </c>
      <c r="BI233" s="138">
        <f>IF(N233="nulová",J233,0)</f>
        <v>0</v>
      </c>
      <c r="BJ233" s="17" t="s">
        <v>87</v>
      </c>
      <c r="BK233" s="138">
        <f>ROUND(I233*H233,2)</f>
        <v>0</v>
      </c>
      <c r="BL233" s="17" t="s">
        <v>133</v>
      </c>
      <c r="BM233" s="137" t="s">
        <v>936</v>
      </c>
    </row>
    <row r="234" spans="2:65" s="12" customFormat="1" ht="10.199999999999999">
      <c r="B234" s="154"/>
      <c r="D234" s="139" t="s">
        <v>245</v>
      </c>
      <c r="E234" s="155" t="s">
        <v>1</v>
      </c>
      <c r="F234" s="156" t="s">
        <v>937</v>
      </c>
      <c r="H234" s="157">
        <v>26</v>
      </c>
      <c r="I234" s="158"/>
      <c r="L234" s="154"/>
      <c r="M234" s="159"/>
      <c r="T234" s="160"/>
      <c r="AT234" s="155" t="s">
        <v>245</v>
      </c>
      <c r="AU234" s="155" t="s">
        <v>89</v>
      </c>
      <c r="AV234" s="12" t="s">
        <v>89</v>
      </c>
      <c r="AW234" s="12" t="s">
        <v>36</v>
      </c>
      <c r="AX234" s="12" t="s">
        <v>80</v>
      </c>
      <c r="AY234" s="155" t="s">
        <v>134</v>
      </c>
    </row>
    <row r="235" spans="2:65" s="13" customFormat="1" ht="10.199999999999999">
      <c r="B235" s="161"/>
      <c r="D235" s="139" t="s">
        <v>245</v>
      </c>
      <c r="E235" s="162" t="s">
        <v>1</v>
      </c>
      <c r="F235" s="163" t="s">
        <v>248</v>
      </c>
      <c r="H235" s="164">
        <v>26</v>
      </c>
      <c r="I235" s="165"/>
      <c r="L235" s="161"/>
      <c r="M235" s="166"/>
      <c r="T235" s="167"/>
      <c r="AT235" s="162" t="s">
        <v>245</v>
      </c>
      <c r="AU235" s="162" t="s">
        <v>89</v>
      </c>
      <c r="AV235" s="13" t="s">
        <v>133</v>
      </c>
      <c r="AW235" s="13" t="s">
        <v>36</v>
      </c>
      <c r="AX235" s="13" t="s">
        <v>87</v>
      </c>
      <c r="AY235" s="162" t="s">
        <v>134</v>
      </c>
    </row>
    <row r="236" spans="2:65" s="1" customFormat="1" ht="24.15" customHeight="1">
      <c r="B236" s="32"/>
      <c r="C236" s="126" t="s">
        <v>404</v>
      </c>
      <c r="D236" s="126" t="s">
        <v>135</v>
      </c>
      <c r="E236" s="127" t="s">
        <v>375</v>
      </c>
      <c r="F236" s="128" t="s">
        <v>376</v>
      </c>
      <c r="G236" s="129" t="s">
        <v>243</v>
      </c>
      <c r="H236" s="130">
        <v>26</v>
      </c>
      <c r="I236" s="131"/>
      <c r="J236" s="132">
        <f>ROUND(I236*H236,2)</f>
        <v>0</v>
      </c>
      <c r="K236" s="128" t="s">
        <v>139</v>
      </c>
      <c r="L236" s="32"/>
      <c r="M236" s="133" t="s">
        <v>1</v>
      </c>
      <c r="N236" s="134" t="s">
        <v>45</v>
      </c>
      <c r="P236" s="135">
        <f>O236*H236</f>
        <v>0</v>
      </c>
      <c r="Q236" s="135">
        <v>0</v>
      </c>
      <c r="R236" s="135">
        <f>Q236*H236</f>
        <v>0</v>
      </c>
      <c r="S236" s="135">
        <v>0</v>
      </c>
      <c r="T236" s="136">
        <f>S236*H236</f>
        <v>0</v>
      </c>
      <c r="AR236" s="137" t="s">
        <v>133</v>
      </c>
      <c r="AT236" s="137" t="s">
        <v>135</v>
      </c>
      <c r="AU236" s="137" t="s">
        <v>89</v>
      </c>
      <c r="AY236" s="17" t="s">
        <v>134</v>
      </c>
      <c r="BE236" s="138">
        <f>IF(N236="základní",J236,0)</f>
        <v>0</v>
      </c>
      <c r="BF236" s="138">
        <f>IF(N236="snížená",J236,0)</f>
        <v>0</v>
      </c>
      <c r="BG236" s="138">
        <f>IF(N236="zákl. přenesená",J236,0)</f>
        <v>0</v>
      </c>
      <c r="BH236" s="138">
        <f>IF(N236="sníž. přenesená",J236,0)</f>
        <v>0</v>
      </c>
      <c r="BI236" s="138">
        <f>IF(N236="nulová",J236,0)</f>
        <v>0</v>
      </c>
      <c r="BJ236" s="17" t="s">
        <v>87</v>
      </c>
      <c r="BK236" s="138">
        <f>ROUND(I236*H236,2)</f>
        <v>0</v>
      </c>
      <c r="BL236" s="17" t="s">
        <v>133</v>
      </c>
      <c r="BM236" s="137" t="s">
        <v>938</v>
      </c>
    </row>
    <row r="237" spans="2:65" s="12" customFormat="1" ht="10.199999999999999">
      <c r="B237" s="154"/>
      <c r="D237" s="139" t="s">
        <v>245</v>
      </c>
      <c r="E237" s="155" t="s">
        <v>1</v>
      </c>
      <c r="F237" s="156" t="s">
        <v>939</v>
      </c>
      <c r="H237" s="157">
        <v>26</v>
      </c>
      <c r="I237" s="158"/>
      <c r="L237" s="154"/>
      <c r="M237" s="159"/>
      <c r="T237" s="160"/>
      <c r="AT237" s="155" t="s">
        <v>245</v>
      </c>
      <c r="AU237" s="155" t="s">
        <v>89</v>
      </c>
      <c r="AV237" s="12" t="s">
        <v>89</v>
      </c>
      <c r="AW237" s="12" t="s">
        <v>36</v>
      </c>
      <c r="AX237" s="12" t="s">
        <v>80</v>
      </c>
      <c r="AY237" s="155" t="s">
        <v>134</v>
      </c>
    </row>
    <row r="238" spans="2:65" s="13" customFormat="1" ht="10.199999999999999">
      <c r="B238" s="161"/>
      <c r="D238" s="139" t="s">
        <v>245</v>
      </c>
      <c r="E238" s="162" t="s">
        <v>1</v>
      </c>
      <c r="F238" s="163" t="s">
        <v>248</v>
      </c>
      <c r="H238" s="164">
        <v>26</v>
      </c>
      <c r="I238" s="165"/>
      <c r="L238" s="161"/>
      <c r="M238" s="166"/>
      <c r="T238" s="167"/>
      <c r="AT238" s="162" t="s">
        <v>245</v>
      </c>
      <c r="AU238" s="162" t="s">
        <v>89</v>
      </c>
      <c r="AV238" s="13" t="s">
        <v>133</v>
      </c>
      <c r="AW238" s="13" t="s">
        <v>36</v>
      </c>
      <c r="AX238" s="13" t="s">
        <v>87</v>
      </c>
      <c r="AY238" s="162" t="s">
        <v>134</v>
      </c>
    </row>
    <row r="239" spans="2:65" s="1" customFormat="1" ht="24.15" customHeight="1">
      <c r="B239" s="32"/>
      <c r="C239" s="126" t="s">
        <v>409</v>
      </c>
      <c r="D239" s="126" t="s">
        <v>135</v>
      </c>
      <c r="E239" s="127" t="s">
        <v>744</v>
      </c>
      <c r="F239" s="128" t="s">
        <v>745</v>
      </c>
      <c r="G239" s="129" t="s">
        <v>243</v>
      </c>
      <c r="H239" s="130">
        <v>8</v>
      </c>
      <c r="I239" s="131"/>
      <c r="J239" s="132">
        <f>ROUND(I239*H239,2)</f>
        <v>0</v>
      </c>
      <c r="K239" s="128" t="s">
        <v>139</v>
      </c>
      <c r="L239" s="32"/>
      <c r="M239" s="133" t="s">
        <v>1</v>
      </c>
      <c r="N239" s="134" t="s">
        <v>45</v>
      </c>
      <c r="P239" s="135">
        <f>O239*H239</f>
        <v>0</v>
      </c>
      <c r="Q239" s="135">
        <v>8.9219999999999994E-2</v>
      </c>
      <c r="R239" s="135">
        <f>Q239*H239</f>
        <v>0.71375999999999995</v>
      </c>
      <c r="S239" s="135">
        <v>0</v>
      </c>
      <c r="T239" s="136">
        <f>S239*H239</f>
        <v>0</v>
      </c>
      <c r="AR239" s="137" t="s">
        <v>133</v>
      </c>
      <c r="AT239" s="137" t="s">
        <v>135</v>
      </c>
      <c r="AU239" s="137" t="s">
        <v>89</v>
      </c>
      <c r="AY239" s="17" t="s">
        <v>134</v>
      </c>
      <c r="BE239" s="138">
        <f>IF(N239="základní",J239,0)</f>
        <v>0</v>
      </c>
      <c r="BF239" s="138">
        <f>IF(N239="snížená",J239,0)</f>
        <v>0</v>
      </c>
      <c r="BG239" s="138">
        <f>IF(N239="zákl. přenesená",J239,0)</f>
        <v>0</v>
      </c>
      <c r="BH239" s="138">
        <f>IF(N239="sníž. přenesená",J239,0)</f>
        <v>0</v>
      </c>
      <c r="BI239" s="138">
        <f>IF(N239="nulová",J239,0)</f>
        <v>0</v>
      </c>
      <c r="BJ239" s="17" t="s">
        <v>87</v>
      </c>
      <c r="BK239" s="138">
        <f>ROUND(I239*H239,2)</f>
        <v>0</v>
      </c>
      <c r="BL239" s="17" t="s">
        <v>133</v>
      </c>
      <c r="BM239" s="137" t="s">
        <v>940</v>
      </c>
    </row>
    <row r="240" spans="2:65" s="14" customFormat="1" ht="10.199999999999999">
      <c r="B240" s="168"/>
      <c r="D240" s="139" t="s">
        <v>245</v>
      </c>
      <c r="E240" s="169" t="s">
        <v>1</v>
      </c>
      <c r="F240" s="170" t="s">
        <v>383</v>
      </c>
      <c r="H240" s="169" t="s">
        <v>1</v>
      </c>
      <c r="I240" s="171"/>
      <c r="L240" s="168"/>
      <c r="M240" s="172"/>
      <c r="T240" s="173"/>
      <c r="AT240" s="169" t="s">
        <v>245</v>
      </c>
      <c r="AU240" s="169" t="s">
        <v>89</v>
      </c>
      <c r="AV240" s="14" t="s">
        <v>87</v>
      </c>
      <c r="AW240" s="14" t="s">
        <v>36</v>
      </c>
      <c r="AX240" s="14" t="s">
        <v>80</v>
      </c>
      <c r="AY240" s="169" t="s">
        <v>134</v>
      </c>
    </row>
    <row r="241" spans="2:65" s="12" customFormat="1" ht="20.399999999999999">
      <c r="B241" s="154"/>
      <c r="D241" s="139" t="s">
        <v>245</v>
      </c>
      <c r="E241" s="155" t="s">
        <v>1</v>
      </c>
      <c r="F241" s="156" t="s">
        <v>941</v>
      </c>
      <c r="H241" s="157">
        <v>8</v>
      </c>
      <c r="I241" s="158"/>
      <c r="L241" s="154"/>
      <c r="M241" s="159"/>
      <c r="T241" s="160"/>
      <c r="AT241" s="155" t="s">
        <v>245</v>
      </c>
      <c r="AU241" s="155" t="s">
        <v>89</v>
      </c>
      <c r="AV241" s="12" t="s">
        <v>89</v>
      </c>
      <c r="AW241" s="12" t="s">
        <v>36</v>
      </c>
      <c r="AX241" s="12" t="s">
        <v>80</v>
      </c>
      <c r="AY241" s="155" t="s">
        <v>134</v>
      </c>
    </row>
    <row r="242" spans="2:65" s="13" customFormat="1" ht="10.199999999999999">
      <c r="B242" s="161"/>
      <c r="D242" s="139" t="s">
        <v>245</v>
      </c>
      <c r="E242" s="162" t="s">
        <v>1</v>
      </c>
      <c r="F242" s="163" t="s">
        <v>248</v>
      </c>
      <c r="H242" s="164">
        <v>8</v>
      </c>
      <c r="I242" s="165"/>
      <c r="L242" s="161"/>
      <c r="M242" s="166"/>
      <c r="T242" s="167"/>
      <c r="AT242" s="162" t="s">
        <v>245</v>
      </c>
      <c r="AU242" s="162" t="s">
        <v>89</v>
      </c>
      <c r="AV242" s="13" t="s">
        <v>133</v>
      </c>
      <c r="AW242" s="13" t="s">
        <v>36</v>
      </c>
      <c r="AX242" s="13" t="s">
        <v>87</v>
      </c>
      <c r="AY242" s="162" t="s">
        <v>134</v>
      </c>
    </row>
    <row r="243" spans="2:65" s="1" customFormat="1" ht="24.15" customHeight="1">
      <c r="B243" s="32"/>
      <c r="C243" s="126" t="s">
        <v>414</v>
      </c>
      <c r="D243" s="126" t="s">
        <v>135</v>
      </c>
      <c r="E243" s="127" t="s">
        <v>386</v>
      </c>
      <c r="F243" s="128" t="s">
        <v>387</v>
      </c>
      <c r="G243" s="129" t="s">
        <v>243</v>
      </c>
      <c r="H243" s="130">
        <v>71.099999999999994</v>
      </c>
      <c r="I243" s="131"/>
      <c r="J243" s="132">
        <f>ROUND(I243*H243,2)</f>
        <v>0</v>
      </c>
      <c r="K243" s="128" t="s">
        <v>139</v>
      </c>
      <c r="L243" s="32"/>
      <c r="M243" s="133" t="s">
        <v>1</v>
      </c>
      <c r="N243" s="134" t="s">
        <v>45</v>
      </c>
      <c r="P243" s="135">
        <f>O243*H243</f>
        <v>0</v>
      </c>
      <c r="Q243" s="135">
        <v>9.0620000000000006E-2</v>
      </c>
      <c r="R243" s="135">
        <f>Q243*H243</f>
        <v>6.4430819999999995</v>
      </c>
      <c r="S243" s="135">
        <v>0</v>
      </c>
      <c r="T243" s="136">
        <f>S243*H243</f>
        <v>0</v>
      </c>
      <c r="AR243" s="137" t="s">
        <v>133</v>
      </c>
      <c r="AT243" s="137" t="s">
        <v>135</v>
      </c>
      <c r="AU243" s="137" t="s">
        <v>89</v>
      </c>
      <c r="AY243" s="17" t="s">
        <v>134</v>
      </c>
      <c r="BE243" s="138">
        <f>IF(N243="základní",J243,0)</f>
        <v>0</v>
      </c>
      <c r="BF243" s="138">
        <f>IF(N243="snížená",J243,0)</f>
        <v>0</v>
      </c>
      <c r="BG243" s="138">
        <f>IF(N243="zákl. přenesená",J243,0)</f>
        <v>0</v>
      </c>
      <c r="BH243" s="138">
        <f>IF(N243="sníž. přenesená",J243,0)</f>
        <v>0</v>
      </c>
      <c r="BI243" s="138">
        <f>IF(N243="nulová",J243,0)</f>
        <v>0</v>
      </c>
      <c r="BJ243" s="17" t="s">
        <v>87</v>
      </c>
      <c r="BK243" s="138">
        <f>ROUND(I243*H243,2)</f>
        <v>0</v>
      </c>
      <c r="BL243" s="17" t="s">
        <v>133</v>
      </c>
      <c r="BM243" s="137" t="s">
        <v>942</v>
      </c>
    </row>
    <row r="244" spans="2:65" s="12" customFormat="1" ht="20.399999999999999">
      <c r="B244" s="154"/>
      <c r="D244" s="139" t="s">
        <v>245</v>
      </c>
      <c r="E244" s="155" t="s">
        <v>1</v>
      </c>
      <c r="F244" s="156" t="s">
        <v>943</v>
      </c>
      <c r="H244" s="157">
        <v>56.4</v>
      </c>
      <c r="I244" s="158"/>
      <c r="L244" s="154"/>
      <c r="M244" s="159"/>
      <c r="T244" s="160"/>
      <c r="AT244" s="155" t="s">
        <v>245</v>
      </c>
      <c r="AU244" s="155" t="s">
        <v>89</v>
      </c>
      <c r="AV244" s="12" t="s">
        <v>89</v>
      </c>
      <c r="AW244" s="12" t="s">
        <v>36</v>
      </c>
      <c r="AX244" s="12" t="s">
        <v>80</v>
      </c>
      <c r="AY244" s="155" t="s">
        <v>134</v>
      </c>
    </row>
    <row r="245" spans="2:65" s="12" customFormat="1" ht="20.399999999999999">
      <c r="B245" s="154"/>
      <c r="D245" s="139" t="s">
        <v>245</v>
      </c>
      <c r="E245" s="155" t="s">
        <v>1</v>
      </c>
      <c r="F245" s="156" t="s">
        <v>944</v>
      </c>
      <c r="H245" s="157">
        <v>2.6</v>
      </c>
      <c r="I245" s="158"/>
      <c r="L245" s="154"/>
      <c r="M245" s="159"/>
      <c r="T245" s="160"/>
      <c r="AT245" s="155" t="s">
        <v>245</v>
      </c>
      <c r="AU245" s="155" t="s">
        <v>89</v>
      </c>
      <c r="AV245" s="12" t="s">
        <v>89</v>
      </c>
      <c r="AW245" s="12" t="s">
        <v>36</v>
      </c>
      <c r="AX245" s="12" t="s">
        <v>80</v>
      </c>
      <c r="AY245" s="155" t="s">
        <v>134</v>
      </c>
    </row>
    <row r="246" spans="2:65" s="12" customFormat="1" ht="10.199999999999999">
      <c r="B246" s="154"/>
      <c r="D246" s="139" t="s">
        <v>245</v>
      </c>
      <c r="E246" s="155" t="s">
        <v>1</v>
      </c>
      <c r="F246" s="156" t="s">
        <v>391</v>
      </c>
      <c r="H246" s="157">
        <v>3.6</v>
      </c>
      <c r="I246" s="158"/>
      <c r="L246" s="154"/>
      <c r="M246" s="159"/>
      <c r="T246" s="160"/>
      <c r="AT246" s="155" t="s">
        <v>245</v>
      </c>
      <c r="AU246" s="155" t="s">
        <v>89</v>
      </c>
      <c r="AV246" s="12" t="s">
        <v>89</v>
      </c>
      <c r="AW246" s="12" t="s">
        <v>36</v>
      </c>
      <c r="AX246" s="12" t="s">
        <v>80</v>
      </c>
      <c r="AY246" s="155" t="s">
        <v>134</v>
      </c>
    </row>
    <row r="247" spans="2:65" s="12" customFormat="1" ht="20.399999999999999">
      <c r="B247" s="154"/>
      <c r="D247" s="139" t="s">
        <v>245</v>
      </c>
      <c r="E247" s="155" t="s">
        <v>1</v>
      </c>
      <c r="F247" s="156" t="s">
        <v>945</v>
      </c>
      <c r="H247" s="157">
        <v>2.5</v>
      </c>
      <c r="I247" s="158"/>
      <c r="L247" s="154"/>
      <c r="M247" s="159"/>
      <c r="T247" s="160"/>
      <c r="AT247" s="155" t="s">
        <v>245</v>
      </c>
      <c r="AU247" s="155" t="s">
        <v>89</v>
      </c>
      <c r="AV247" s="12" t="s">
        <v>89</v>
      </c>
      <c r="AW247" s="12" t="s">
        <v>36</v>
      </c>
      <c r="AX247" s="12" t="s">
        <v>80</v>
      </c>
      <c r="AY247" s="155" t="s">
        <v>134</v>
      </c>
    </row>
    <row r="248" spans="2:65" s="12" customFormat="1" ht="20.399999999999999">
      <c r="B248" s="154"/>
      <c r="D248" s="139" t="s">
        <v>245</v>
      </c>
      <c r="E248" s="155" t="s">
        <v>1</v>
      </c>
      <c r="F248" s="156" t="s">
        <v>946</v>
      </c>
      <c r="H248" s="157">
        <v>2.5</v>
      </c>
      <c r="I248" s="158"/>
      <c r="L248" s="154"/>
      <c r="M248" s="159"/>
      <c r="T248" s="160"/>
      <c r="AT248" s="155" t="s">
        <v>245</v>
      </c>
      <c r="AU248" s="155" t="s">
        <v>89</v>
      </c>
      <c r="AV248" s="12" t="s">
        <v>89</v>
      </c>
      <c r="AW248" s="12" t="s">
        <v>36</v>
      </c>
      <c r="AX248" s="12" t="s">
        <v>80</v>
      </c>
      <c r="AY248" s="155" t="s">
        <v>134</v>
      </c>
    </row>
    <row r="249" spans="2:65" s="12" customFormat="1" ht="10.199999999999999">
      <c r="B249" s="154"/>
      <c r="D249" s="139" t="s">
        <v>245</v>
      </c>
      <c r="E249" s="155" t="s">
        <v>1</v>
      </c>
      <c r="F249" s="156" t="s">
        <v>947</v>
      </c>
      <c r="H249" s="157">
        <v>3.5</v>
      </c>
      <c r="I249" s="158"/>
      <c r="L249" s="154"/>
      <c r="M249" s="159"/>
      <c r="T249" s="160"/>
      <c r="AT249" s="155" t="s">
        <v>245</v>
      </c>
      <c r="AU249" s="155" t="s">
        <v>89</v>
      </c>
      <c r="AV249" s="12" t="s">
        <v>89</v>
      </c>
      <c r="AW249" s="12" t="s">
        <v>36</v>
      </c>
      <c r="AX249" s="12" t="s">
        <v>80</v>
      </c>
      <c r="AY249" s="155" t="s">
        <v>134</v>
      </c>
    </row>
    <row r="250" spans="2:65" s="13" customFormat="1" ht="10.199999999999999">
      <c r="B250" s="161"/>
      <c r="D250" s="139" t="s">
        <v>245</v>
      </c>
      <c r="E250" s="162" t="s">
        <v>1</v>
      </c>
      <c r="F250" s="163" t="s">
        <v>248</v>
      </c>
      <c r="H250" s="164">
        <v>71.099999999999994</v>
      </c>
      <c r="I250" s="165"/>
      <c r="L250" s="161"/>
      <c r="M250" s="166"/>
      <c r="T250" s="167"/>
      <c r="AT250" s="162" t="s">
        <v>245</v>
      </c>
      <c r="AU250" s="162" t="s">
        <v>89</v>
      </c>
      <c r="AV250" s="13" t="s">
        <v>133</v>
      </c>
      <c r="AW250" s="13" t="s">
        <v>36</v>
      </c>
      <c r="AX250" s="13" t="s">
        <v>87</v>
      </c>
      <c r="AY250" s="162" t="s">
        <v>134</v>
      </c>
    </row>
    <row r="251" spans="2:65" s="1" customFormat="1" ht="24.15" customHeight="1">
      <c r="B251" s="32"/>
      <c r="C251" s="174" t="s">
        <v>419</v>
      </c>
      <c r="D251" s="174" t="s">
        <v>315</v>
      </c>
      <c r="E251" s="175" t="s">
        <v>395</v>
      </c>
      <c r="F251" s="176" t="s">
        <v>396</v>
      </c>
      <c r="G251" s="177" t="s">
        <v>243</v>
      </c>
      <c r="H251" s="178">
        <v>58.091999999999999</v>
      </c>
      <c r="I251" s="179"/>
      <c r="J251" s="180">
        <f>ROUND(I251*H251,2)</f>
        <v>0</v>
      </c>
      <c r="K251" s="176" t="s">
        <v>139</v>
      </c>
      <c r="L251" s="181"/>
      <c r="M251" s="182" t="s">
        <v>1</v>
      </c>
      <c r="N251" s="183" t="s">
        <v>45</v>
      </c>
      <c r="P251" s="135">
        <f>O251*H251</f>
        <v>0</v>
      </c>
      <c r="Q251" s="135">
        <v>0.17599999999999999</v>
      </c>
      <c r="R251" s="135">
        <f>Q251*H251</f>
        <v>10.224191999999999</v>
      </c>
      <c r="S251" s="135">
        <v>0</v>
      </c>
      <c r="T251" s="136">
        <f>S251*H251</f>
        <v>0</v>
      </c>
      <c r="AR251" s="137" t="s">
        <v>172</v>
      </c>
      <c r="AT251" s="137" t="s">
        <v>315</v>
      </c>
      <c r="AU251" s="137" t="s">
        <v>89</v>
      </c>
      <c r="AY251" s="17" t="s">
        <v>134</v>
      </c>
      <c r="BE251" s="138">
        <f>IF(N251="základní",J251,0)</f>
        <v>0</v>
      </c>
      <c r="BF251" s="138">
        <f>IF(N251="snížená",J251,0)</f>
        <v>0</v>
      </c>
      <c r="BG251" s="138">
        <f>IF(N251="zákl. přenesená",J251,0)</f>
        <v>0</v>
      </c>
      <c r="BH251" s="138">
        <f>IF(N251="sníž. přenesená",J251,0)</f>
        <v>0</v>
      </c>
      <c r="BI251" s="138">
        <f>IF(N251="nulová",J251,0)</f>
        <v>0</v>
      </c>
      <c r="BJ251" s="17" t="s">
        <v>87</v>
      </c>
      <c r="BK251" s="138">
        <f>ROUND(I251*H251,2)</f>
        <v>0</v>
      </c>
      <c r="BL251" s="17" t="s">
        <v>133</v>
      </c>
      <c r="BM251" s="137" t="s">
        <v>948</v>
      </c>
    </row>
    <row r="252" spans="2:65" s="12" customFormat="1" ht="10.199999999999999">
      <c r="B252" s="154"/>
      <c r="D252" s="139" t="s">
        <v>245</v>
      </c>
      <c r="E252" s="155" t="s">
        <v>1</v>
      </c>
      <c r="F252" s="156" t="s">
        <v>949</v>
      </c>
      <c r="H252" s="157">
        <v>58.091999999999999</v>
      </c>
      <c r="I252" s="158"/>
      <c r="L252" s="154"/>
      <c r="M252" s="159"/>
      <c r="T252" s="160"/>
      <c r="AT252" s="155" t="s">
        <v>245</v>
      </c>
      <c r="AU252" s="155" t="s">
        <v>89</v>
      </c>
      <c r="AV252" s="12" t="s">
        <v>89</v>
      </c>
      <c r="AW252" s="12" t="s">
        <v>36</v>
      </c>
      <c r="AX252" s="12" t="s">
        <v>80</v>
      </c>
      <c r="AY252" s="155" t="s">
        <v>134</v>
      </c>
    </row>
    <row r="253" spans="2:65" s="13" customFormat="1" ht="10.199999999999999">
      <c r="B253" s="161"/>
      <c r="D253" s="139" t="s">
        <v>245</v>
      </c>
      <c r="E253" s="162" t="s">
        <v>1</v>
      </c>
      <c r="F253" s="163" t="s">
        <v>248</v>
      </c>
      <c r="H253" s="164">
        <v>58.091999999999999</v>
      </c>
      <c r="I253" s="165"/>
      <c r="L253" s="161"/>
      <c r="M253" s="166"/>
      <c r="T253" s="167"/>
      <c r="AT253" s="162" t="s">
        <v>245</v>
      </c>
      <c r="AU253" s="162" t="s">
        <v>89</v>
      </c>
      <c r="AV253" s="13" t="s">
        <v>133</v>
      </c>
      <c r="AW253" s="13" t="s">
        <v>36</v>
      </c>
      <c r="AX253" s="13" t="s">
        <v>87</v>
      </c>
      <c r="AY253" s="162" t="s">
        <v>134</v>
      </c>
    </row>
    <row r="254" spans="2:65" s="1" customFormat="1" ht="24.15" customHeight="1">
      <c r="B254" s="32"/>
      <c r="C254" s="174" t="s">
        <v>425</v>
      </c>
      <c r="D254" s="174" t="s">
        <v>315</v>
      </c>
      <c r="E254" s="175" t="s">
        <v>400</v>
      </c>
      <c r="F254" s="176" t="s">
        <v>401</v>
      </c>
      <c r="G254" s="177" t="s">
        <v>243</v>
      </c>
      <c r="H254" s="178">
        <v>2.6779999999999999</v>
      </c>
      <c r="I254" s="179"/>
      <c r="J254" s="180">
        <f>ROUND(I254*H254,2)</f>
        <v>0</v>
      </c>
      <c r="K254" s="176" t="s">
        <v>139</v>
      </c>
      <c r="L254" s="181"/>
      <c r="M254" s="182" t="s">
        <v>1</v>
      </c>
      <c r="N254" s="183" t="s">
        <v>45</v>
      </c>
      <c r="P254" s="135">
        <f>O254*H254</f>
        <v>0</v>
      </c>
      <c r="Q254" s="135">
        <v>0.17599999999999999</v>
      </c>
      <c r="R254" s="135">
        <f>Q254*H254</f>
        <v>0.47132799999999997</v>
      </c>
      <c r="S254" s="135">
        <v>0</v>
      </c>
      <c r="T254" s="136">
        <f>S254*H254</f>
        <v>0</v>
      </c>
      <c r="AR254" s="137" t="s">
        <v>172</v>
      </c>
      <c r="AT254" s="137" t="s">
        <v>315</v>
      </c>
      <c r="AU254" s="137" t="s">
        <v>89</v>
      </c>
      <c r="AY254" s="17" t="s">
        <v>134</v>
      </c>
      <c r="BE254" s="138">
        <f>IF(N254="základní",J254,0)</f>
        <v>0</v>
      </c>
      <c r="BF254" s="138">
        <f>IF(N254="snížená",J254,0)</f>
        <v>0</v>
      </c>
      <c r="BG254" s="138">
        <f>IF(N254="zákl. přenesená",J254,0)</f>
        <v>0</v>
      </c>
      <c r="BH254" s="138">
        <f>IF(N254="sníž. přenesená",J254,0)</f>
        <v>0</v>
      </c>
      <c r="BI254" s="138">
        <f>IF(N254="nulová",J254,0)</f>
        <v>0</v>
      </c>
      <c r="BJ254" s="17" t="s">
        <v>87</v>
      </c>
      <c r="BK254" s="138">
        <f>ROUND(I254*H254,2)</f>
        <v>0</v>
      </c>
      <c r="BL254" s="17" t="s">
        <v>133</v>
      </c>
      <c r="BM254" s="137" t="s">
        <v>950</v>
      </c>
    </row>
    <row r="255" spans="2:65" s="12" customFormat="1" ht="10.199999999999999">
      <c r="B255" s="154"/>
      <c r="D255" s="139" t="s">
        <v>245</v>
      </c>
      <c r="E255" s="155" t="s">
        <v>1</v>
      </c>
      <c r="F255" s="156" t="s">
        <v>951</v>
      </c>
      <c r="H255" s="157">
        <v>2.6779999999999999</v>
      </c>
      <c r="I255" s="158"/>
      <c r="L255" s="154"/>
      <c r="M255" s="159"/>
      <c r="T255" s="160"/>
      <c r="AT255" s="155" t="s">
        <v>245</v>
      </c>
      <c r="AU255" s="155" t="s">
        <v>89</v>
      </c>
      <c r="AV255" s="12" t="s">
        <v>89</v>
      </c>
      <c r="AW255" s="12" t="s">
        <v>36</v>
      </c>
      <c r="AX255" s="12" t="s">
        <v>80</v>
      </c>
      <c r="AY255" s="155" t="s">
        <v>134</v>
      </c>
    </row>
    <row r="256" spans="2:65" s="13" customFormat="1" ht="10.199999999999999">
      <c r="B256" s="161"/>
      <c r="D256" s="139" t="s">
        <v>245</v>
      </c>
      <c r="E256" s="162" t="s">
        <v>1</v>
      </c>
      <c r="F256" s="163" t="s">
        <v>248</v>
      </c>
      <c r="H256" s="164">
        <v>2.6779999999999999</v>
      </c>
      <c r="I256" s="165"/>
      <c r="L256" s="161"/>
      <c r="M256" s="166"/>
      <c r="T256" s="167"/>
      <c r="AT256" s="162" t="s">
        <v>245</v>
      </c>
      <c r="AU256" s="162" t="s">
        <v>89</v>
      </c>
      <c r="AV256" s="13" t="s">
        <v>133</v>
      </c>
      <c r="AW256" s="13" t="s">
        <v>36</v>
      </c>
      <c r="AX256" s="13" t="s">
        <v>87</v>
      </c>
      <c r="AY256" s="162" t="s">
        <v>134</v>
      </c>
    </row>
    <row r="257" spans="2:65" s="1" customFormat="1" ht="24.15" customHeight="1">
      <c r="B257" s="32"/>
      <c r="C257" s="174" t="s">
        <v>431</v>
      </c>
      <c r="D257" s="174" t="s">
        <v>315</v>
      </c>
      <c r="E257" s="175" t="s">
        <v>405</v>
      </c>
      <c r="F257" s="176" t="s">
        <v>406</v>
      </c>
      <c r="G257" s="177" t="s">
        <v>243</v>
      </c>
      <c r="H257" s="178">
        <v>3.7080000000000002</v>
      </c>
      <c r="I257" s="179"/>
      <c r="J257" s="180">
        <f>ROUND(I257*H257,2)</f>
        <v>0</v>
      </c>
      <c r="K257" s="176" t="s">
        <v>139</v>
      </c>
      <c r="L257" s="181"/>
      <c r="M257" s="182" t="s">
        <v>1</v>
      </c>
      <c r="N257" s="183" t="s">
        <v>45</v>
      </c>
      <c r="P257" s="135">
        <f>O257*H257</f>
        <v>0</v>
      </c>
      <c r="Q257" s="135">
        <v>0.17599999999999999</v>
      </c>
      <c r="R257" s="135">
        <f>Q257*H257</f>
        <v>0.65260799999999997</v>
      </c>
      <c r="S257" s="135">
        <v>0</v>
      </c>
      <c r="T257" s="136">
        <f>S257*H257</f>
        <v>0</v>
      </c>
      <c r="AR257" s="137" t="s">
        <v>172</v>
      </c>
      <c r="AT257" s="137" t="s">
        <v>315</v>
      </c>
      <c r="AU257" s="137" t="s">
        <v>89</v>
      </c>
      <c r="AY257" s="17" t="s">
        <v>134</v>
      </c>
      <c r="BE257" s="138">
        <f>IF(N257="základní",J257,0)</f>
        <v>0</v>
      </c>
      <c r="BF257" s="138">
        <f>IF(N257="snížená",J257,0)</f>
        <v>0</v>
      </c>
      <c r="BG257" s="138">
        <f>IF(N257="zákl. přenesená",J257,0)</f>
        <v>0</v>
      </c>
      <c r="BH257" s="138">
        <f>IF(N257="sníž. přenesená",J257,0)</f>
        <v>0</v>
      </c>
      <c r="BI257" s="138">
        <f>IF(N257="nulová",J257,0)</f>
        <v>0</v>
      </c>
      <c r="BJ257" s="17" t="s">
        <v>87</v>
      </c>
      <c r="BK257" s="138">
        <f>ROUND(I257*H257,2)</f>
        <v>0</v>
      </c>
      <c r="BL257" s="17" t="s">
        <v>133</v>
      </c>
      <c r="BM257" s="137" t="s">
        <v>952</v>
      </c>
    </row>
    <row r="258" spans="2:65" s="12" customFormat="1" ht="10.199999999999999">
      <c r="B258" s="154"/>
      <c r="D258" s="139" t="s">
        <v>245</v>
      </c>
      <c r="E258" s="155" t="s">
        <v>1</v>
      </c>
      <c r="F258" s="156" t="s">
        <v>408</v>
      </c>
      <c r="H258" s="157">
        <v>3.7080000000000002</v>
      </c>
      <c r="I258" s="158"/>
      <c r="L258" s="154"/>
      <c r="M258" s="159"/>
      <c r="T258" s="160"/>
      <c r="AT258" s="155" t="s">
        <v>245</v>
      </c>
      <c r="AU258" s="155" t="s">
        <v>89</v>
      </c>
      <c r="AV258" s="12" t="s">
        <v>89</v>
      </c>
      <c r="AW258" s="12" t="s">
        <v>36</v>
      </c>
      <c r="AX258" s="12" t="s">
        <v>80</v>
      </c>
      <c r="AY258" s="155" t="s">
        <v>134</v>
      </c>
    </row>
    <row r="259" spans="2:65" s="13" customFormat="1" ht="10.199999999999999">
      <c r="B259" s="161"/>
      <c r="D259" s="139" t="s">
        <v>245</v>
      </c>
      <c r="E259" s="162" t="s">
        <v>1</v>
      </c>
      <c r="F259" s="163" t="s">
        <v>248</v>
      </c>
      <c r="H259" s="164">
        <v>3.7080000000000002</v>
      </c>
      <c r="I259" s="165"/>
      <c r="L259" s="161"/>
      <c r="M259" s="166"/>
      <c r="T259" s="167"/>
      <c r="AT259" s="162" t="s">
        <v>245</v>
      </c>
      <c r="AU259" s="162" t="s">
        <v>89</v>
      </c>
      <c r="AV259" s="13" t="s">
        <v>133</v>
      </c>
      <c r="AW259" s="13" t="s">
        <v>36</v>
      </c>
      <c r="AX259" s="13" t="s">
        <v>87</v>
      </c>
      <c r="AY259" s="162" t="s">
        <v>134</v>
      </c>
    </row>
    <row r="260" spans="2:65" s="1" customFormat="1" ht="24.15" customHeight="1">
      <c r="B260" s="32"/>
      <c r="C260" s="174" t="s">
        <v>435</v>
      </c>
      <c r="D260" s="174" t="s">
        <v>315</v>
      </c>
      <c r="E260" s="175" t="s">
        <v>410</v>
      </c>
      <c r="F260" s="176" t="s">
        <v>411</v>
      </c>
      <c r="G260" s="177" t="s">
        <v>243</v>
      </c>
      <c r="H260" s="178">
        <v>5.15</v>
      </c>
      <c r="I260" s="179"/>
      <c r="J260" s="180">
        <f>ROUND(I260*H260,2)</f>
        <v>0</v>
      </c>
      <c r="K260" s="176" t="s">
        <v>139</v>
      </c>
      <c r="L260" s="181"/>
      <c r="M260" s="182" t="s">
        <v>1</v>
      </c>
      <c r="N260" s="183" t="s">
        <v>45</v>
      </c>
      <c r="P260" s="135">
        <f>O260*H260</f>
        <v>0</v>
      </c>
      <c r="Q260" s="135">
        <v>0.17499999999999999</v>
      </c>
      <c r="R260" s="135">
        <f>Q260*H260</f>
        <v>0.90125</v>
      </c>
      <c r="S260" s="135">
        <v>0</v>
      </c>
      <c r="T260" s="136">
        <f>S260*H260</f>
        <v>0</v>
      </c>
      <c r="AR260" s="137" t="s">
        <v>172</v>
      </c>
      <c r="AT260" s="137" t="s">
        <v>315</v>
      </c>
      <c r="AU260" s="137" t="s">
        <v>89</v>
      </c>
      <c r="AY260" s="17" t="s">
        <v>134</v>
      </c>
      <c r="BE260" s="138">
        <f>IF(N260="základní",J260,0)</f>
        <v>0</v>
      </c>
      <c r="BF260" s="138">
        <f>IF(N260="snížená",J260,0)</f>
        <v>0</v>
      </c>
      <c r="BG260" s="138">
        <f>IF(N260="zákl. přenesená",J260,0)</f>
        <v>0</v>
      </c>
      <c r="BH260" s="138">
        <f>IF(N260="sníž. přenesená",J260,0)</f>
        <v>0</v>
      </c>
      <c r="BI260" s="138">
        <f>IF(N260="nulová",J260,0)</f>
        <v>0</v>
      </c>
      <c r="BJ260" s="17" t="s">
        <v>87</v>
      </c>
      <c r="BK260" s="138">
        <f>ROUND(I260*H260,2)</f>
        <v>0</v>
      </c>
      <c r="BL260" s="17" t="s">
        <v>133</v>
      </c>
      <c r="BM260" s="137" t="s">
        <v>953</v>
      </c>
    </row>
    <row r="261" spans="2:65" s="12" customFormat="1" ht="10.199999999999999">
      <c r="B261" s="154"/>
      <c r="D261" s="139" t="s">
        <v>245</v>
      </c>
      <c r="E261" s="155" t="s">
        <v>1</v>
      </c>
      <c r="F261" s="156" t="s">
        <v>954</v>
      </c>
      <c r="H261" s="157">
        <v>5.15</v>
      </c>
      <c r="I261" s="158"/>
      <c r="L261" s="154"/>
      <c r="M261" s="159"/>
      <c r="T261" s="160"/>
      <c r="AT261" s="155" t="s">
        <v>245</v>
      </c>
      <c r="AU261" s="155" t="s">
        <v>89</v>
      </c>
      <c r="AV261" s="12" t="s">
        <v>89</v>
      </c>
      <c r="AW261" s="12" t="s">
        <v>36</v>
      </c>
      <c r="AX261" s="12" t="s">
        <v>80</v>
      </c>
      <c r="AY261" s="155" t="s">
        <v>134</v>
      </c>
    </row>
    <row r="262" spans="2:65" s="13" customFormat="1" ht="10.199999999999999">
      <c r="B262" s="161"/>
      <c r="D262" s="139" t="s">
        <v>245</v>
      </c>
      <c r="E262" s="162" t="s">
        <v>1</v>
      </c>
      <c r="F262" s="163" t="s">
        <v>248</v>
      </c>
      <c r="H262" s="164">
        <v>5.15</v>
      </c>
      <c r="I262" s="165"/>
      <c r="L262" s="161"/>
      <c r="M262" s="166"/>
      <c r="T262" s="167"/>
      <c r="AT262" s="162" t="s">
        <v>245</v>
      </c>
      <c r="AU262" s="162" t="s">
        <v>89</v>
      </c>
      <c r="AV262" s="13" t="s">
        <v>133</v>
      </c>
      <c r="AW262" s="13" t="s">
        <v>36</v>
      </c>
      <c r="AX262" s="13" t="s">
        <v>87</v>
      </c>
      <c r="AY262" s="162" t="s">
        <v>134</v>
      </c>
    </row>
    <row r="263" spans="2:65" s="1" customFormat="1" ht="24.15" customHeight="1">
      <c r="B263" s="32"/>
      <c r="C263" s="174" t="s">
        <v>440</v>
      </c>
      <c r="D263" s="174" t="s">
        <v>315</v>
      </c>
      <c r="E263" s="175" t="s">
        <v>415</v>
      </c>
      <c r="F263" s="176" t="s">
        <v>416</v>
      </c>
      <c r="G263" s="177" t="s">
        <v>243</v>
      </c>
      <c r="H263" s="178">
        <v>3.605</v>
      </c>
      <c r="I263" s="179"/>
      <c r="J263" s="180">
        <f>ROUND(I263*H263,2)</f>
        <v>0</v>
      </c>
      <c r="K263" s="176" t="s">
        <v>139</v>
      </c>
      <c r="L263" s="181"/>
      <c r="M263" s="182" t="s">
        <v>1</v>
      </c>
      <c r="N263" s="183" t="s">
        <v>45</v>
      </c>
      <c r="P263" s="135">
        <f>O263*H263</f>
        <v>0</v>
      </c>
      <c r="Q263" s="135">
        <v>0.17599999999999999</v>
      </c>
      <c r="R263" s="135">
        <f>Q263*H263</f>
        <v>0.63447999999999993</v>
      </c>
      <c r="S263" s="135">
        <v>0</v>
      </c>
      <c r="T263" s="136">
        <f>S263*H263</f>
        <v>0</v>
      </c>
      <c r="AR263" s="137" t="s">
        <v>172</v>
      </c>
      <c r="AT263" s="137" t="s">
        <v>315</v>
      </c>
      <c r="AU263" s="137" t="s">
        <v>89</v>
      </c>
      <c r="AY263" s="17" t="s">
        <v>134</v>
      </c>
      <c r="BE263" s="138">
        <f>IF(N263="základní",J263,0)</f>
        <v>0</v>
      </c>
      <c r="BF263" s="138">
        <f>IF(N263="snížená",J263,0)</f>
        <v>0</v>
      </c>
      <c r="BG263" s="138">
        <f>IF(N263="zákl. přenesená",J263,0)</f>
        <v>0</v>
      </c>
      <c r="BH263" s="138">
        <f>IF(N263="sníž. přenesená",J263,0)</f>
        <v>0</v>
      </c>
      <c r="BI263" s="138">
        <f>IF(N263="nulová",J263,0)</f>
        <v>0</v>
      </c>
      <c r="BJ263" s="17" t="s">
        <v>87</v>
      </c>
      <c r="BK263" s="138">
        <f>ROUND(I263*H263,2)</f>
        <v>0</v>
      </c>
      <c r="BL263" s="17" t="s">
        <v>133</v>
      </c>
      <c r="BM263" s="137" t="s">
        <v>955</v>
      </c>
    </row>
    <row r="264" spans="2:65" s="12" customFormat="1" ht="10.199999999999999">
      <c r="B264" s="154"/>
      <c r="D264" s="139" t="s">
        <v>245</v>
      </c>
      <c r="E264" s="155" t="s">
        <v>1</v>
      </c>
      <c r="F264" s="156" t="s">
        <v>956</v>
      </c>
      <c r="H264" s="157">
        <v>3.605</v>
      </c>
      <c r="I264" s="158"/>
      <c r="L264" s="154"/>
      <c r="M264" s="159"/>
      <c r="T264" s="160"/>
      <c r="AT264" s="155" t="s">
        <v>245</v>
      </c>
      <c r="AU264" s="155" t="s">
        <v>89</v>
      </c>
      <c r="AV264" s="12" t="s">
        <v>89</v>
      </c>
      <c r="AW264" s="12" t="s">
        <v>36</v>
      </c>
      <c r="AX264" s="12" t="s">
        <v>80</v>
      </c>
      <c r="AY264" s="155" t="s">
        <v>134</v>
      </c>
    </row>
    <row r="265" spans="2:65" s="13" customFormat="1" ht="10.199999999999999">
      <c r="B265" s="161"/>
      <c r="D265" s="139" t="s">
        <v>245</v>
      </c>
      <c r="E265" s="162" t="s">
        <v>1</v>
      </c>
      <c r="F265" s="163" t="s">
        <v>248</v>
      </c>
      <c r="H265" s="164">
        <v>3.605</v>
      </c>
      <c r="I265" s="165"/>
      <c r="L265" s="161"/>
      <c r="M265" s="166"/>
      <c r="T265" s="167"/>
      <c r="AT265" s="162" t="s">
        <v>245</v>
      </c>
      <c r="AU265" s="162" t="s">
        <v>89</v>
      </c>
      <c r="AV265" s="13" t="s">
        <v>133</v>
      </c>
      <c r="AW265" s="13" t="s">
        <v>36</v>
      </c>
      <c r="AX265" s="13" t="s">
        <v>87</v>
      </c>
      <c r="AY265" s="162" t="s">
        <v>134</v>
      </c>
    </row>
    <row r="266" spans="2:65" s="1" customFormat="1" ht="37.799999999999997" customHeight="1">
      <c r="B266" s="32"/>
      <c r="C266" s="126" t="s">
        <v>447</v>
      </c>
      <c r="D266" s="126" t="s">
        <v>135</v>
      </c>
      <c r="E266" s="127" t="s">
        <v>420</v>
      </c>
      <c r="F266" s="128" t="s">
        <v>421</v>
      </c>
      <c r="G266" s="129" t="s">
        <v>243</v>
      </c>
      <c r="H266" s="130">
        <v>14.7</v>
      </c>
      <c r="I266" s="131"/>
      <c r="J266" s="132">
        <f>ROUND(I266*H266,2)</f>
        <v>0</v>
      </c>
      <c r="K266" s="128" t="s">
        <v>139</v>
      </c>
      <c r="L266" s="32"/>
      <c r="M266" s="133" t="s">
        <v>1</v>
      </c>
      <c r="N266" s="134" t="s">
        <v>45</v>
      </c>
      <c r="P266" s="135">
        <f>O266*H266</f>
        <v>0</v>
      </c>
      <c r="Q266" s="135">
        <v>0</v>
      </c>
      <c r="R266" s="135">
        <f>Q266*H266</f>
        <v>0</v>
      </c>
      <c r="S266" s="135">
        <v>0</v>
      </c>
      <c r="T266" s="136">
        <f>S266*H266</f>
        <v>0</v>
      </c>
      <c r="AR266" s="137" t="s">
        <v>133</v>
      </c>
      <c r="AT266" s="137" t="s">
        <v>135</v>
      </c>
      <c r="AU266" s="137" t="s">
        <v>89</v>
      </c>
      <c r="AY266" s="17" t="s">
        <v>134</v>
      </c>
      <c r="BE266" s="138">
        <f>IF(N266="základní",J266,0)</f>
        <v>0</v>
      </c>
      <c r="BF266" s="138">
        <f>IF(N266="snížená",J266,0)</f>
        <v>0</v>
      </c>
      <c r="BG266" s="138">
        <f>IF(N266="zákl. přenesená",J266,0)</f>
        <v>0</v>
      </c>
      <c r="BH266" s="138">
        <f>IF(N266="sníž. přenesená",J266,0)</f>
        <v>0</v>
      </c>
      <c r="BI266" s="138">
        <f>IF(N266="nulová",J266,0)</f>
        <v>0</v>
      </c>
      <c r="BJ266" s="17" t="s">
        <v>87</v>
      </c>
      <c r="BK266" s="138">
        <f>ROUND(I266*H266,2)</f>
        <v>0</v>
      </c>
      <c r="BL266" s="17" t="s">
        <v>133</v>
      </c>
      <c r="BM266" s="137" t="s">
        <v>957</v>
      </c>
    </row>
    <row r="267" spans="2:65" s="12" customFormat="1" ht="10.199999999999999">
      <c r="B267" s="154"/>
      <c r="D267" s="139" t="s">
        <v>245</v>
      </c>
      <c r="E267" s="155" t="s">
        <v>1</v>
      </c>
      <c r="F267" s="156" t="s">
        <v>958</v>
      </c>
      <c r="H267" s="157">
        <v>14.7</v>
      </c>
      <c r="I267" s="158"/>
      <c r="L267" s="154"/>
      <c r="M267" s="159"/>
      <c r="T267" s="160"/>
      <c r="AT267" s="155" t="s">
        <v>245</v>
      </c>
      <c r="AU267" s="155" t="s">
        <v>89</v>
      </c>
      <c r="AV267" s="12" t="s">
        <v>89</v>
      </c>
      <c r="AW267" s="12" t="s">
        <v>36</v>
      </c>
      <c r="AX267" s="12" t="s">
        <v>80</v>
      </c>
      <c r="AY267" s="155" t="s">
        <v>134</v>
      </c>
    </row>
    <row r="268" spans="2:65" s="13" customFormat="1" ht="10.199999999999999">
      <c r="B268" s="161"/>
      <c r="D268" s="139" t="s">
        <v>245</v>
      </c>
      <c r="E268" s="162" t="s">
        <v>1</v>
      </c>
      <c r="F268" s="163" t="s">
        <v>248</v>
      </c>
      <c r="H268" s="164">
        <v>14.7</v>
      </c>
      <c r="I268" s="165"/>
      <c r="L268" s="161"/>
      <c r="M268" s="166"/>
      <c r="T268" s="167"/>
      <c r="AT268" s="162" t="s">
        <v>245</v>
      </c>
      <c r="AU268" s="162" t="s">
        <v>89</v>
      </c>
      <c r="AV268" s="13" t="s">
        <v>133</v>
      </c>
      <c r="AW268" s="13" t="s">
        <v>36</v>
      </c>
      <c r="AX268" s="13" t="s">
        <v>87</v>
      </c>
      <c r="AY268" s="162" t="s">
        <v>134</v>
      </c>
    </row>
    <row r="269" spans="2:65" s="10" customFormat="1" ht="22.8" customHeight="1">
      <c r="B269" s="116"/>
      <c r="D269" s="117" t="s">
        <v>79</v>
      </c>
      <c r="E269" s="152" t="s">
        <v>177</v>
      </c>
      <c r="F269" s="152" t="s">
        <v>439</v>
      </c>
      <c r="I269" s="119"/>
      <c r="J269" s="153">
        <f>BK269</f>
        <v>0</v>
      </c>
      <c r="L269" s="116"/>
      <c r="M269" s="121"/>
      <c r="P269" s="122">
        <f>SUM(P270:P333)</f>
        <v>0</v>
      </c>
      <c r="R269" s="122">
        <f>SUM(R270:R333)</f>
        <v>27.946703000000003</v>
      </c>
      <c r="T269" s="123">
        <f>SUM(T270:T333)</f>
        <v>0</v>
      </c>
      <c r="AR269" s="117" t="s">
        <v>87</v>
      </c>
      <c r="AT269" s="124" t="s">
        <v>79</v>
      </c>
      <c r="AU269" s="124" t="s">
        <v>87</v>
      </c>
      <c r="AY269" s="117" t="s">
        <v>134</v>
      </c>
      <c r="BK269" s="125">
        <f>SUM(BK270:BK333)</f>
        <v>0</v>
      </c>
    </row>
    <row r="270" spans="2:65" s="1" customFormat="1" ht="24.15" customHeight="1">
      <c r="B270" s="32"/>
      <c r="C270" s="126" t="s">
        <v>451</v>
      </c>
      <c r="D270" s="126" t="s">
        <v>135</v>
      </c>
      <c r="E270" s="127" t="s">
        <v>470</v>
      </c>
      <c r="F270" s="128" t="s">
        <v>471</v>
      </c>
      <c r="G270" s="129" t="s">
        <v>263</v>
      </c>
      <c r="H270" s="130">
        <v>50</v>
      </c>
      <c r="I270" s="131"/>
      <c r="J270" s="132">
        <f>ROUND(I270*H270,2)</f>
        <v>0</v>
      </c>
      <c r="K270" s="128" t="s">
        <v>139</v>
      </c>
      <c r="L270" s="32"/>
      <c r="M270" s="133" t="s">
        <v>1</v>
      </c>
      <c r="N270" s="134" t="s">
        <v>45</v>
      </c>
      <c r="P270" s="135">
        <f>O270*H270</f>
        <v>0</v>
      </c>
      <c r="Q270" s="135">
        <v>1.2999999999999999E-4</v>
      </c>
      <c r="R270" s="135">
        <f>Q270*H270</f>
        <v>6.4999999999999997E-3</v>
      </c>
      <c r="S270" s="135">
        <v>0</v>
      </c>
      <c r="T270" s="136">
        <f>S270*H270</f>
        <v>0</v>
      </c>
      <c r="AR270" s="137" t="s">
        <v>133</v>
      </c>
      <c r="AT270" s="137" t="s">
        <v>135</v>
      </c>
      <c r="AU270" s="137" t="s">
        <v>89</v>
      </c>
      <c r="AY270" s="17" t="s">
        <v>134</v>
      </c>
      <c r="BE270" s="138">
        <f>IF(N270="základní",J270,0)</f>
        <v>0</v>
      </c>
      <c r="BF270" s="138">
        <f>IF(N270="snížená",J270,0)</f>
        <v>0</v>
      </c>
      <c r="BG270" s="138">
        <f>IF(N270="zákl. přenesená",J270,0)</f>
        <v>0</v>
      </c>
      <c r="BH270" s="138">
        <f>IF(N270="sníž. přenesená",J270,0)</f>
        <v>0</v>
      </c>
      <c r="BI270" s="138">
        <f>IF(N270="nulová",J270,0)</f>
        <v>0</v>
      </c>
      <c r="BJ270" s="17" t="s">
        <v>87</v>
      </c>
      <c r="BK270" s="138">
        <f>ROUND(I270*H270,2)</f>
        <v>0</v>
      </c>
      <c r="BL270" s="17" t="s">
        <v>133</v>
      </c>
      <c r="BM270" s="137" t="s">
        <v>959</v>
      </c>
    </row>
    <row r="271" spans="2:65" s="12" customFormat="1" ht="10.199999999999999">
      <c r="B271" s="154"/>
      <c r="D271" s="139" t="s">
        <v>245</v>
      </c>
      <c r="E271" s="155" t="s">
        <v>1</v>
      </c>
      <c r="F271" s="156" t="s">
        <v>474</v>
      </c>
      <c r="H271" s="157">
        <v>50</v>
      </c>
      <c r="I271" s="158"/>
      <c r="L271" s="154"/>
      <c r="M271" s="159"/>
      <c r="T271" s="160"/>
      <c r="AT271" s="155" t="s">
        <v>245</v>
      </c>
      <c r="AU271" s="155" t="s">
        <v>89</v>
      </c>
      <c r="AV271" s="12" t="s">
        <v>89</v>
      </c>
      <c r="AW271" s="12" t="s">
        <v>36</v>
      </c>
      <c r="AX271" s="12" t="s">
        <v>80</v>
      </c>
      <c r="AY271" s="155" t="s">
        <v>134</v>
      </c>
    </row>
    <row r="272" spans="2:65" s="13" customFormat="1" ht="10.199999999999999">
      <c r="B272" s="161"/>
      <c r="D272" s="139" t="s">
        <v>245</v>
      </c>
      <c r="E272" s="162" t="s">
        <v>1</v>
      </c>
      <c r="F272" s="163" t="s">
        <v>248</v>
      </c>
      <c r="H272" s="164">
        <v>50</v>
      </c>
      <c r="I272" s="165"/>
      <c r="L272" s="161"/>
      <c r="M272" s="166"/>
      <c r="T272" s="167"/>
      <c r="AT272" s="162" t="s">
        <v>245</v>
      </c>
      <c r="AU272" s="162" t="s">
        <v>89</v>
      </c>
      <c r="AV272" s="13" t="s">
        <v>133</v>
      </c>
      <c r="AW272" s="13" t="s">
        <v>36</v>
      </c>
      <c r="AX272" s="13" t="s">
        <v>87</v>
      </c>
      <c r="AY272" s="162" t="s">
        <v>134</v>
      </c>
    </row>
    <row r="273" spans="2:65" s="1" customFormat="1" ht="24.15" customHeight="1">
      <c r="B273" s="32"/>
      <c r="C273" s="126" t="s">
        <v>456</v>
      </c>
      <c r="D273" s="126" t="s">
        <v>135</v>
      </c>
      <c r="E273" s="127" t="s">
        <v>960</v>
      </c>
      <c r="F273" s="128" t="s">
        <v>961</v>
      </c>
      <c r="G273" s="129" t="s">
        <v>263</v>
      </c>
      <c r="H273" s="130">
        <v>14</v>
      </c>
      <c r="I273" s="131"/>
      <c r="J273" s="132">
        <f>ROUND(I273*H273,2)</f>
        <v>0</v>
      </c>
      <c r="K273" s="128" t="s">
        <v>139</v>
      </c>
      <c r="L273" s="32"/>
      <c r="M273" s="133" t="s">
        <v>1</v>
      </c>
      <c r="N273" s="134" t="s">
        <v>45</v>
      </c>
      <c r="P273" s="135">
        <f>O273*H273</f>
        <v>0</v>
      </c>
      <c r="Q273" s="135">
        <v>6.0000000000000002E-5</v>
      </c>
      <c r="R273" s="135">
        <f>Q273*H273</f>
        <v>8.4000000000000003E-4</v>
      </c>
      <c r="S273" s="135">
        <v>0</v>
      </c>
      <c r="T273" s="136">
        <f>S273*H273</f>
        <v>0</v>
      </c>
      <c r="AR273" s="137" t="s">
        <v>133</v>
      </c>
      <c r="AT273" s="137" t="s">
        <v>135</v>
      </c>
      <c r="AU273" s="137" t="s">
        <v>89</v>
      </c>
      <c r="AY273" s="17" t="s">
        <v>134</v>
      </c>
      <c r="BE273" s="138">
        <f>IF(N273="základní",J273,0)</f>
        <v>0</v>
      </c>
      <c r="BF273" s="138">
        <f>IF(N273="snížená",J273,0)</f>
        <v>0</v>
      </c>
      <c r="BG273" s="138">
        <f>IF(N273="zákl. přenesená",J273,0)</f>
        <v>0</v>
      </c>
      <c r="BH273" s="138">
        <f>IF(N273="sníž. přenesená",J273,0)</f>
        <v>0</v>
      </c>
      <c r="BI273" s="138">
        <f>IF(N273="nulová",J273,0)</f>
        <v>0</v>
      </c>
      <c r="BJ273" s="17" t="s">
        <v>87</v>
      </c>
      <c r="BK273" s="138">
        <f>ROUND(I273*H273,2)</f>
        <v>0</v>
      </c>
      <c r="BL273" s="17" t="s">
        <v>133</v>
      </c>
      <c r="BM273" s="137" t="s">
        <v>962</v>
      </c>
    </row>
    <row r="274" spans="2:65" s="12" customFormat="1" ht="10.199999999999999">
      <c r="B274" s="154"/>
      <c r="D274" s="139" t="s">
        <v>245</v>
      </c>
      <c r="E274" s="155" t="s">
        <v>1</v>
      </c>
      <c r="F274" s="156" t="s">
        <v>963</v>
      </c>
      <c r="H274" s="157">
        <v>14</v>
      </c>
      <c r="I274" s="158"/>
      <c r="L274" s="154"/>
      <c r="M274" s="159"/>
      <c r="T274" s="160"/>
      <c r="AT274" s="155" t="s">
        <v>245</v>
      </c>
      <c r="AU274" s="155" t="s">
        <v>89</v>
      </c>
      <c r="AV274" s="12" t="s">
        <v>89</v>
      </c>
      <c r="AW274" s="12" t="s">
        <v>36</v>
      </c>
      <c r="AX274" s="12" t="s">
        <v>80</v>
      </c>
      <c r="AY274" s="155" t="s">
        <v>134</v>
      </c>
    </row>
    <row r="275" spans="2:65" s="13" customFormat="1" ht="10.199999999999999">
      <c r="B275" s="161"/>
      <c r="D275" s="139" t="s">
        <v>245</v>
      </c>
      <c r="E275" s="162" t="s">
        <v>1</v>
      </c>
      <c r="F275" s="163" t="s">
        <v>248</v>
      </c>
      <c r="H275" s="164">
        <v>14</v>
      </c>
      <c r="I275" s="165"/>
      <c r="L275" s="161"/>
      <c r="M275" s="166"/>
      <c r="T275" s="167"/>
      <c r="AT275" s="162" t="s">
        <v>245</v>
      </c>
      <c r="AU275" s="162" t="s">
        <v>89</v>
      </c>
      <c r="AV275" s="13" t="s">
        <v>133</v>
      </c>
      <c r="AW275" s="13" t="s">
        <v>36</v>
      </c>
      <c r="AX275" s="13" t="s">
        <v>87</v>
      </c>
      <c r="AY275" s="162" t="s">
        <v>134</v>
      </c>
    </row>
    <row r="276" spans="2:65" s="1" customFormat="1" ht="24.15" customHeight="1">
      <c r="B276" s="32"/>
      <c r="C276" s="126" t="s">
        <v>460</v>
      </c>
      <c r="D276" s="126" t="s">
        <v>135</v>
      </c>
      <c r="E276" s="127" t="s">
        <v>481</v>
      </c>
      <c r="F276" s="128" t="s">
        <v>482</v>
      </c>
      <c r="G276" s="129" t="s">
        <v>243</v>
      </c>
      <c r="H276" s="130">
        <v>4.8</v>
      </c>
      <c r="I276" s="131"/>
      <c r="J276" s="132">
        <f>ROUND(I276*H276,2)</f>
        <v>0</v>
      </c>
      <c r="K276" s="128" t="s">
        <v>139</v>
      </c>
      <c r="L276" s="32"/>
      <c r="M276" s="133" t="s">
        <v>1</v>
      </c>
      <c r="N276" s="134" t="s">
        <v>45</v>
      </c>
      <c r="P276" s="135">
        <f>O276*H276</f>
        <v>0</v>
      </c>
      <c r="Q276" s="135">
        <v>1.4499999999999999E-3</v>
      </c>
      <c r="R276" s="135">
        <f>Q276*H276</f>
        <v>6.9599999999999992E-3</v>
      </c>
      <c r="S276" s="135">
        <v>0</v>
      </c>
      <c r="T276" s="136">
        <f>S276*H276</f>
        <v>0</v>
      </c>
      <c r="AR276" s="137" t="s">
        <v>133</v>
      </c>
      <c r="AT276" s="137" t="s">
        <v>135</v>
      </c>
      <c r="AU276" s="137" t="s">
        <v>89</v>
      </c>
      <c r="AY276" s="17" t="s">
        <v>134</v>
      </c>
      <c r="BE276" s="138">
        <f>IF(N276="základní",J276,0)</f>
        <v>0</v>
      </c>
      <c r="BF276" s="138">
        <f>IF(N276="snížená",J276,0)</f>
        <v>0</v>
      </c>
      <c r="BG276" s="138">
        <f>IF(N276="zákl. přenesená",J276,0)</f>
        <v>0</v>
      </c>
      <c r="BH276" s="138">
        <f>IF(N276="sníž. přenesená",J276,0)</f>
        <v>0</v>
      </c>
      <c r="BI276" s="138">
        <f>IF(N276="nulová",J276,0)</f>
        <v>0</v>
      </c>
      <c r="BJ276" s="17" t="s">
        <v>87</v>
      </c>
      <c r="BK276" s="138">
        <f>ROUND(I276*H276,2)</f>
        <v>0</v>
      </c>
      <c r="BL276" s="17" t="s">
        <v>133</v>
      </c>
      <c r="BM276" s="137" t="s">
        <v>964</v>
      </c>
    </row>
    <row r="277" spans="2:65" s="12" customFormat="1" ht="10.199999999999999">
      <c r="B277" s="154"/>
      <c r="D277" s="139" t="s">
        <v>245</v>
      </c>
      <c r="E277" s="155" t="s">
        <v>1</v>
      </c>
      <c r="F277" s="156" t="s">
        <v>484</v>
      </c>
      <c r="H277" s="157">
        <v>4.8</v>
      </c>
      <c r="I277" s="158"/>
      <c r="L277" s="154"/>
      <c r="M277" s="159"/>
      <c r="T277" s="160"/>
      <c r="AT277" s="155" t="s">
        <v>245</v>
      </c>
      <c r="AU277" s="155" t="s">
        <v>89</v>
      </c>
      <c r="AV277" s="12" t="s">
        <v>89</v>
      </c>
      <c r="AW277" s="12" t="s">
        <v>36</v>
      </c>
      <c r="AX277" s="12" t="s">
        <v>80</v>
      </c>
      <c r="AY277" s="155" t="s">
        <v>134</v>
      </c>
    </row>
    <row r="278" spans="2:65" s="13" customFormat="1" ht="10.199999999999999">
      <c r="B278" s="161"/>
      <c r="D278" s="139" t="s">
        <v>245</v>
      </c>
      <c r="E278" s="162" t="s">
        <v>1</v>
      </c>
      <c r="F278" s="163" t="s">
        <v>248</v>
      </c>
      <c r="H278" s="164">
        <v>4.8</v>
      </c>
      <c r="I278" s="165"/>
      <c r="L278" s="161"/>
      <c r="M278" s="166"/>
      <c r="T278" s="167"/>
      <c r="AT278" s="162" t="s">
        <v>245</v>
      </c>
      <c r="AU278" s="162" t="s">
        <v>89</v>
      </c>
      <c r="AV278" s="13" t="s">
        <v>133</v>
      </c>
      <c r="AW278" s="13" t="s">
        <v>36</v>
      </c>
      <c r="AX278" s="13" t="s">
        <v>87</v>
      </c>
      <c r="AY278" s="162" t="s">
        <v>134</v>
      </c>
    </row>
    <row r="279" spans="2:65" s="1" customFormat="1" ht="16.5" customHeight="1">
      <c r="B279" s="32"/>
      <c r="C279" s="126" t="s">
        <v>465</v>
      </c>
      <c r="D279" s="126" t="s">
        <v>135</v>
      </c>
      <c r="E279" s="127" t="s">
        <v>486</v>
      </c>
      <c r="F279" s="128" t="s">
        <v>487</v>
      </c>
      <c r="G279" s="129" t="s">
        <v>263</v>
      </c>
      <c r="H279" s="130">
        <v>64</v>
      </c>
      <c r="I279" s="131"/>
      <c r="J279" s="132">
        <f>ROUND(I279*H279,2)</f>
        <v>0</v>
      </c>
      <c r="K279" s="128" t="s">
        <v>139</v>
      </c>
      <c r="L279" s="32"/>
      <c r="M279" s="133" t="s">
        <v>1</v>
      </c>
      <c r="N279" s="134" t="s">
        <v>45</v>
      </c>
      <c r="P279" s="135">
        <f>O279*H279</f>
        <v>0</v>
      </c>
      <c r="Q279" s="135">
        <v>0</v>
      </c>
      <c r="R279" s="135">
        <f>Q279*H279</f>
        <v>0</v>
      </c>
      <c r="S279" s="135">
        <v>0</v>
      </c>
      <c r="T279" s="136">
        <f>S279*H279</f>
        <v>0</v>
      </c>
      <c r="AR279" s="137" t="s">
        <v>133</v>
      </c>
      <c r="AT279" s="137" t="s">
        <v>135</v>
      </c>
      <c r="AU279" s="137" t="s">
        <v>89</v>
      </c>
      <c r="AY279" s="17" t="s">
        <v>134</v>
      </c>
      <c r="BE279" s="138">
        <f>IF(N279="základní",J279,0)</f>
        <v>0</v>
      </c>
      <c r="BF279" s="138">
        <f>IF(N279="snížená",J279,0)</f>
        <v>0</v>
      </c>
      <c r="BG279" s="138">
        <f>IF(N279="zákl. přenesená",J279,0)</f>
        <v>0</v>
      </c>
      <c r="BH279" s="138">
        <f>IF(N279="sníž. přenesená",J279,0)</f>
        <v>0</v>
      </c>
      <c r="BI279" s="138">
        <f>IF(N279="nulová",J279,0)</f>
        <v>0</v>
      </c>
      <c r="BJ279" s="17" t="s">
        <v>87</v>
      </c>
      <c r="BK279" s="138">
        <f>ROUND(I279*H279,2)</f>
        <v>0</v>
      </c>
      <c r="BL279" s="17" t="s">
        <v>133</v>
      </c>
      <c r="BM279" s="137" t="s">
        <v>965</v>
      </c>
    </row>
    <row r="280" spans="2:65" s="12" customFormat="1" ht="10.199999999999999">
      <c r="B280" s="154"/>
      <c r="D280" s="139" t="s">
        <v>245</v>
      </c>
      <c r="E280" s="155" t="s">
        <v>1</v>
      </c>
      <c r="F280" s="156" t="s">
        <v>963</v>
      </c>
      <c r="H280" s="157">
        <v>14</v>
      </c>
      <c r="I280" s="158"/>
      <c r="L280" s="154"/>
      <c r="M280" s="159"/>
      <c r="T280" s="160"/>
      <c r="AT280" s="155" t="s">
        <v>245</v>
      </c>
      <c r="AU280" s="155" t="s">
        <v>89</v>
      </c>
      <c r="AV280" s="12" t="s">
        <v>89</v>
      </c>
      <c r="AW280" s="12" t="s">
        <v>36</v>
      </c>
      <c r="AX280" s="12" t="s">
        <v>80</v>
      </c>
      <c r="AY280" s="155" t="s">
        <v>134</v>
      </c>
    </row>
    <row r="281" spans="2:65" s="12" customFormat="1" ht="10.199999999999999">
      <c r="B281" s="154"/>
      <c r="D281" s="139" t="s">
        <v>245</v>
      </c>
      <c r="E281" s="155" t="s">
        <v>1</v>
      </c>
      <c r="F281" s="156" t="s">
        <v>474</v>
      </c>
      <c r="H281" s="157">
        <v>50</v>
      </c>
      <c r="I281" s="158"/>
      <c r="L281" s="154"/>
      <c r="M281" s="159"/>
      <c r="T281" s="160"/>
      <c r="AT281" s="155" t="s">
        <v>245</v>
      </c>
      <c r="AU281" s="155" t="s">
        <v>89</v>
      </c>
      <c r="AV281" s="12" t="s">
        <v>89</v>
      </c>
      <c r="AW281" s="12" t="s">
        <v>36</v>
      </c>
      <c r="AX281" s="12" t="s">
        <v>80</v>
      </c>
      <c r="AY281" s="155" t="s">
        <v>134</v>
      </c>
    </row>
    <row r="282" spans="2:65" s="13" customFormat="1" ht="10.199999999999999">
      <c r="B282" s="161"/>
      <c r="D282" s="139" t="s">
        <v>245</v>
      </c>
      <c r="E282" s="162" t="s">
        <v>1</v>
      </c>
      <c r="F282" s="163" t="s">
        <v>248</v>
      </c>
      <c r="H282" s="164">
        <v>64</v>
      </c>
      <c r="I282" s="165"/>
      <c r="L282" s="161"/>
      <c r="M282" s="166"/>
      <c r="T282" s="167"/>
      <c r="AT282" s="162" t="s">
        <v>245</v>
      </c>
      <c r="AU282" s="162" t="s">
        <v>89</v>
      </c>
      <c r="AV282" s="13" t="s">
        <v>133</v>
      </c>
      <c r="AW282" s="13" t="s">
        <v>36</v>
      </c>
      <c r="AX282" s="13" t="s">
        <v>87</v>
      </c>
      <c r="AY282" s="162" t="s">
        <v>134</v>
      </c>
    </row>
    <row r="283" spans="2:65" s="1" customFormat="1" ht="16.5" customHeight="1">
      <c r="B283" s="32"/>
      <c r="C283" s="126" t="s">
        <v>469</v>
      </c>
      <c r="D283" s="126" t="s">
        <v>135</v>
      </c>
      <c r="E283" s="127" t="s">
        <v>490</v>
      </c>
      <c r="F283" s="128" t="s">
        <v>491</v>
      </c>
      <c r="G283" s="129" t="s">
        <v>243</v>
      </c>
      <c r="H283" s="130">
        <v>4.8</v>
      </c>
      <c r="I283" s="131"/>
      <c r="J283" s="132">
        <f>ROUND(I283*H283,2)</f>
        <v>0</v>
      </c>
      <c r="K283" s="128" t="s">
        <v>139</v>
      </c>
      <c r="L283" s="32"/>
      <c r="M283" s="133" t="s">
        <v>1</v>
      </c>
      <c r="N283" s="134" t="s">
        <v>45</v>
      </c>
      <c r="P283" s="135">
        <f>O283*H283</f>
        <v>0</v>
      </c>
      <c r="Q283" s="135">
        <v>1.0000000000000001E-5</v>
      </c>
      <c r="R283" s="135">
        <f>Q283*H283</f>
        <v>4.8000000000000001E-5</v>
      </c>
      <c r="S283" s="135">
        <v>0</v>
      </c>
      <c r="T283" s="136">
        <f>S283*H283</f>
        <v>0</v>
      </c>
      <c r="AR283" s="137" t="s">
        <v>133</v>
      </c>
      <c r="AT283" s="137" t="s">
        <v>135</v>
      </c>
      <c r="AU283" s="137" t="s">
        <v>89</v>
      </c>
      <c r="AY283" s="17" t="s">
        <v>134</v>
      </c>
      <c r="BE283" s="138">
        <f>IF(N283="základní",J283,0)</f>
        <v>0</v>
      </c>
      <c r="BF283" s="138">
        <f>IF(N283="snížená",J283,0)</f>
        <v>0</v>
      </c>
      <c r="BG283" s="138">
        <f>IF(N283="zákl. přenesená",J283,0)</f>
        <v>0</v>
      </c>
      <c r="BH283" s="138">
        <f>IF(N283="sníž. přenesená",J283,0)</f>
        <v>0</v>
      </c>
      <c r="BI283" s="138">
        <f>IF(N283="nulová",J283,0)</f>
        <v>0</v>
      </c>
      <c r="BJ283" s="17" t="s">
        <v>87</v>
      </c>
      <c r="BK283" s="138">
        <f>ROUND(I283*H283,2)</f>
        <v>0</v>
      </c>
      <c r="BL283" s="17" t="s">
        <v>133</v>
      </c>
      <c r="BM283" s="137" t="s">
        <v>966</v>
      </c>
    </row>
    <row r="284" spans="2:65" s="12" customFormat="1" ht="10.199999999999999">
      <c r="B284" s="154"/>
      <c r="D284" s="139" t="s">
        <v>245</v>
      </c>
      <c r="E284" s="155" t="s">
        <v>1</v>
      </c>
      <c r="F284" s="156" t="s">
        <v>484</v>
      </c>
      <c r="H284" s="157">
        <v>4.8</v>
      </c>
      <c r="I284" s="158"/>
      <c r="L284" s="154"/>
      <c r="M284" s="159"/>
      <c r="T284" s="160"/>
      <c r="AT284" s="155" t="s">
        <v>245</v>
      </c>
      <c r="AU284" s="155" t="s">
        <v>89</v>
      </c>
      <c r="AV284" s="12" t="s">
        <v>89</v>
      </c>
      <c r="AW284" s="12" t="s">
        <v>36</v>
      </c>
      <c r="AX284" s="12" t="s">
        <v>80</v>
      </c>
      <c r="AY284" s="155" t="s">
        <v>134</v>
      </c>
    </row>
    <row r="285" spans="2:65" s="13" customFormat="1" ht="10.199999999999999">
      <c r="B285" s="161"/>
      <c r="D285" s="139" t="s">
        <v>245</v>
      </c>
      <c r="E285" s="162" t="s">
        <v>1</v>
      </c>
      <c r="F285" s="163" t="s">
        <v>248</v>
      </c>
      <c r="H285" s="164">
        <v>4.8</v>
      </c>
      <c r="I285" s="165"/>
      <c r="L285" s="161"/>
      <c r="M285" s="166"/>
      <c r="T285" s="167"/>
      <c r="AT285" s="162" t="s">
        <v>245</v>
      </c>
      <c r="AU285" s="162" t="s">
        <v>89</v>
      </c>
      <c r="AV285" s="13" t="s">
        <v>133</v>
      </c>
      <c r="AW285" s="13" t="s">
        <v>36</v>
      </c>
      <c r="AX285" s="13" t="s">
        <v>87</v>
      </c>
      <c r="AY285" s="162" t="s">
        <v>134</v>
      </c>
    </row>
    <row r="286" spans="2:65" s="1" customFormat="1" ht="24.15" customHeight="1">
      <c r="B286" s="32"/>
      <c r="C286" s="126" t="s">
        <v>475</v>
      </c>
      <c r="D286" s="126" t="s">
        <v>135</v>
      </c>
      <c r="E286" s="127" t="s">
        <v>505</v>
      </c>
      <c r="F286" s="128" t="s">
        <v>785</v>
      </c>
      <c r="G286" s="129" t="s">
        <v>263</v>
      </c>
      <c r="H286" s="130">
        <v>11</v>
      </c>
      <c r="I286" s="131"/>
      <c r="J286" s="132">
        <f>ROUND(I286*H286,2)</f>
        <v>0</v>
      </c>
      <c r="K286" s="128" t="s">
        <v>139</v>
      </c>
      <c r="L286" s="32"/>
      <c r="M286" s="133" t="s">
        <v>1</v>
      </c>
      <c r="N286" s="134" t="s">
        <v>45</v>
      </c>
      <c r="P286" s="135">
        <f>O286*H286</f>
        <v>0</v>
      </c>
      <c r="Q286" s="135">
        <v>0.2195</v>
      </c>
      <c r="R286" s="135">
        <f>Q286*H286</f>
        <v>2.4144999999999999</v>
      </c>
      <c r="S286" s="135">
        <v>0</v>
      </c>
      <c r="T286" s="136">
        <f>S286*H286</f>
        <v>0</v>
      </c>
      <c r="AR286" s="137" t="s">
        <v>133</v>
      </c>
      <c r="AT286" s="137" t="s">
        <v>135</v>
      </c>
      <c r="AU286" s="137" t="s">
        <v>89</v>
      </c>
      <c r="AY286" s="17" t="s">
        <v>134</v>
      </c>
      <c r="BE286" s="138">
        <f>IF(N286="základní",J286,0)</f>
        <v>0</v>
      </c>
      <c r="BF286" s="138">
        <f>IF(N286="snížená",J286,0)</f>
        <v>0</v>
      </c>
      <c r="BG286" s="138">
        <f>IF(N286="zákl. přenesená",J286,0)</f>
        <v>0</v>
      </c>
      <c r="BH286" s="138">
        <f>IF(N286="sníž. přenesená",J286,0)</f>
        <v>0</v>
      </c>
      <c r="BI286" s="138">
        <f>IF(N286="nulová",J286,0)</f>
        <v>0</v>
      </c>
      <c r="BJ286" s="17" t="s">
        <v>87</v>
      </c>
      <c r="BK286" s="138">
        <f>ROUND(I286*H286,2)</f>
        <v>0</v>
      </c>
      <c r="BL286" s="17" t="s">
        <v>133</v>
      </c>
      <c r="BM286" s="137" t="s">
        <v>967</v>
      </c>
    </row>
    <row r="287" spans="2:65" s="12" customFormat="1" ht="20.399999999999999">
      <c r="B287" s="154"/>
      <c r="D287" s="139" t="s">
        <v>245</v>
      </c>
      <c r="E287" s="155" t="s">
        <v>1</v>
      </c>
      <c r="F287" s="156" t="s">
        <v>968</v>
      </c>
      <c r="H287" s="157">
        <v>11</v>
      </c>
      <c r="I287" s="158"/>
      <c r="L287" s="154"/>
      <c r="M287" s="159"/>
      <c r="T287" s="160"/>
      <c r="AT287" s="155" t="s">
        <v>245</v>
      </c>
      <c r="AU287" s="155" t="s">
        <v>89</v>
      </c>
      <c r="AV287" s="12" t="s">
        <v>89</v>
      </c>
      <c r="AW287" s="12" t="s">
        <v>36</v>
      </c>
      <c r="AX287" s="12" t="s">
        <v>80</v>
      </c>
      <c r="AY287" s="155" t="s">
        <v>134</v>
      </c>
    </row>
    <row r="288" spans="2:65" s="13" customFormat="1" ht="10.199999999999999">
      <c r="B288" s="161"/>
      <c r="D288" s="139" t="s">
        <v>245</v>
      </c>
      <c r="E288" s="162" t="s">
        <v>1</v>
      </c>
      <c r="F288" s="163" t="s">
        <v>248</v>
      </c>
      <c r="H288" s="164">
        <v>11</v>
      </c>
      <c r="I288" s="165"/>
      <c r="L288" s="161"/>
      <c r="M288" s="166"/>
      <c r="T288" s="167"/>
      <c r="AT288" s="162" t="s">
        <v>245</v>
      </c>
      <c r="AU288" s="162" t="s">
        <v>89</v>
      </c>
      <c r="AV288" s="13" t="s">
        <v>133</v>
      </c>
      <c r="AW288" s="13" t="s">
        <v>36</v>
      </c>
      <c r="AX288" s="13" t="s">
        <v>87</v>
      </c>
      <c r="AY288" s="162" t="s">
        <v>134</v>
      </c>
    </row>
    <row r="289" spans="2:65" s="1" customFormat="1" ht="16.5" customHeight="1">
      <c r="B289" s="32"/>
      <c r="C289" s="174" t="s">
        <v>480</v>
      </c>
      <c r="D289" s="174" t="s">
        <v>315</v>
      </c>
      <c r="E289" s="175" t="s">
        <v>510</v>
      </c>
      <c r="F289" s="176" t="s">
        <v>511</v>
      </c>
      <c r="G289" s="177" t="s">
        <v>263</v>
      </c>
      <c r="H289" s="178">
        <v>11.11</v>
      </c>
      <c r="I289" s="179"/>
      <c r="J289" s="180">
        <f>ROUND(I289*H289,2)</f>
        <v>0</v>
      </c>
      <c r="K289" s="176" t="s">
        <v>139</v>
      </c>
      <c r="L289" s="181"/>
      <c r="M289" s="182" t="s">
        <v>1</v>
      </c>
      <c r="N289" s="183" t="s">
        <v>45</v>
      </c>
      <c r="P289" s="135">
        <f>O289*H289</f>
        <v>0</v>
      </c>
      <c r="Q289" s="135">
        <v>0.08</v>
      </c>
      <c r="R289" s="135">
        <f>Q289*H289</f>
        <v>0.88879999999999992</v>
      </c>
      <c r="S289" s="135">
        <v>0</v>
      </c>
      <c r="T289" s="136">
        <f>S289*H289</f>
        <v>0</v>
      </c>
      <c r="AR289" s="137" t="s">
        <v>172</v>
      </c>
      <c r="AT289" s="137" t="s">
        <v>315</v>
      </c>
      <c r="AU289" s="137" t="s">
        <v>89</v>
      </c>
      <c r="AY289" s="17" t="s">
        <v>134</v>
      </c>
      <c r="BE289" s="138">
        <f>IF(N289="základní",J289,0)</f>
        <v>0</v>
      </c>
      <c r="BF289" s="138">
        <f>IF(N289="snížená",J289,0)</f>
        <v>0</v>
      </c>
      <c r="BG289" s="138">
        <f>IF(N289="zákl. přenesená",J289,0)</f>
        <v>0</v>
      </c>
      <c r="BH289" s="138">
        <f>IF(N289="sníž. přenesená",J289,0)</f>
        <v>0</v>
      </c>
      <c r="BI289" s="138">
        <f>IF(N289="nulová",J289,0)</f>
        <v>0</v>
      </c>
      <c r="BJ289" s="17" t="s">
        <v>87</v>
      </c>
      <c r="BK289" s="138">
        <f>ROUND(I289*H289,2)</f>
        <v>0</v>
      </c>
      <c r="BL289" s="17" t="s">
        <v>133</v>
      </c>
      <c r="BM289" s="137" t="s">
        <v>969</v>
      </c>
    </row>
    <row r="290" spans="2:65" s="12" customFormat="1" ht="10.199999999999999">
      <c r="B290" s="154"/>
      <c r="D290" s="139" t="s">
        <v>245</v>
      </c>
      <c r="E290" s="155" t="s">
        <v>1</v>
      </c>
      <c r="F290" s="156" t="s">
        <v>970</v>
      </c>
      <c r="H290" s="157">
        <v>11.11</v>
      </c>
      <c r="I290" s="158"/>
      <c r="L290" s="154"/>
      <c r="M290" s="159"/>
      <c r="T290" s="160"/>
      <c r="AT290" s="155" t="s">
        <v>245</v>
      </c>
      <c r="AU290" s="155" t="s">
        <v>89</v>
      </c>
      <c r="AV290" s="12" t="s">
        <v>89</v>
      </c>
      <c r="AW290" s="12" t="s">
        <v>36</v>
      </c>
      <c r="AX290" s="12" t="s">
        <v>80</v>
      </c>
      <c r="AY290" s="155" t="s">
        <v>134</v>
      </c>
    </row>
    <row r="291" spans="2:65" s="13" customFormat="1" ht="10.199999999999999">
      <c r="B291" s="161"/>
      <c r="D291" s="139" t="s">
        <v>245</v>
      </c>
      <c r="E291" s="162" t="s">
        <v>1</v>
      </c>
      <c r="F291" s="163" t="s">
        <v>248</v>
      </c>
      <c r="H291" s="164">
        <v>11.11</v>
      </c>
      <c r="I291" s="165"/>
      <c r="L291" s="161"/>
      <c r="M291" s="166"/>
      <c r="T291" s="167"/>
      <c r="AT291" s="162" t="s">
        <v>245</v>
      </c>
      <c r="AU291" s="162" t="s">
        <v>89</v>
      </c>
      <c r="AV291" s="13" t="s">
        <v>133</v>
      </c>
      <c r="AW291" s="13" t="s">
        <v>36</v>
      </c>
      <c r="AX291" s="13" t="s">
        <v>87</v>
      </c>
      <c r="AY291" s="162" t="s">
        <v>134</v>
      </c>
    </row>
    <row r="292" spans="2:65" s="1" customFormat="1" ht="33" customHeight="1">
      <c r="B292" s="32"/>
      <c r="C292" s="126" t="s">
        <v>485</v>
      </c>
      <c r="D292" s="126" t="s">
        <v>135</v>
      </c>
      <c r="E292" s="127" t="s">
        <v>515</v>
      </c>
      <c r="F292" s="128" t="s">
        <v>790</v>
      </c>
      <c r="G292" s="129" t="s">
        <v>263</v>
      </c>
      <c r="H292" s="130">
        <v>27</v>
      </c>
      <c r="I292" s="131"/>
      <c r="J292" s="132">
        <f>ROUND(I292*H292,2)</f>
        <v>0</v>
      </c>
      <c r="K292" s="128" t="s">
        <v>139</v>
      </c>
      <c r="L292" s="32"/>
      <c r="M292" s="133" t="s">
        <v>1</v>
      </c>
      <c r="N292" s="134" t="s">
        <v>45</v>
      </c>
      <c r="P292" s="135">
        <f>O292*H292</f>
        <v>0</v>
      </c>
      <c r="Q292" s="135">
        <v>0.14041999999999999</v>
      </c>
      <c r="R292" s="135">
        <f>Q292*H292</f>
        <v>3.7913399999999999</v>
      </c>
      <c r="S292" s="135">
        <v>0</v>
      </c>
      <c r="T292" s="136">
        <f>S292*H292</f>
        <v>0</v>
      </c>
      <c r="AR292" s="137" t="s">
        <v>133</v>
      </c>
      <c r="AT292" s="137" t="s">
        <v>135</v>
      </c>
      <c r="AU292" s="137" t="s">
        <v>89</v>
      </c>
      <c r="AY292" s="17" t="s">
        <v>134</v>
      </c>
      <c r="BE292" s="138">
        <f>IF(N292="základní",J292,0)</f>
        <v>0</v>
      </c>
      <c r="BF292" s="138">
        <f>IF(N292="snížená",J292,0)</f>
        <v>0</v>
      </c>
      <c r="BG292" s="138">
        <f>IF(N292="zákl. přenesená",J292,0)</f>
        <v>0</v>
      </c>
      <c r="BH292" s="138">
        <f>IF(N292="sníž. přenesená",J292,0)</f>
        <v>0</v>
      </c>
      <c r="BI292" s="138">
        <f>IF(N292="nulová",J292,0)</f>
        <v>0</v>
      </c>
      <c r="BJ292" s="17" t="s">
        <v>87</v>
      </c>
      <c r="BK292" s="138">
        <f>ROUND(I292*H292,2)</f>
        <v>0</v>
      </c>
      <c r="BL292" s="17" t="s">
        <v>133</v>
      </c>
      <c r="BM292" s="137" t="s">
        <v>971</v>
      </c>
    </row>
    <row r="293" spans="2:65" s="12" customFormat="1" ht="20.399999999999999">
      <c r="B293" s="154"/>
      <c r="D293" s="139" t="s">
        <v>245</v>
      </c>
      <c r="E293" s="155" t="s">
        <v>1</v>
      </c>
      <c r="F293" s="156" t="s">
        <v>972</v>
      </c>
      <c r="H293" s="157">
        <v>27</v>
      </c>
      <c r="I293" s="158"/>
      <c r="L293" s="154"/>
      <c r="M293" s="159"/>
      <c r="T293" s="160"/>
      <c r="AT293" s="155" t="s">
        <v>245</v>
      </c>
      <c r="AU293" s="155" t="s">
        <v>89</v>
      </c>
      <c r="AV293" s="12" t="s">
        <v>89</v>
      </c>
      <c r="AW293" s="12" t="s">
        <v>36</v>
      </c>
      <c r="AX293" s="12" t="s">
        <v>80</v>
      </c>
      <c r="AY293" s="155" t="s">
        <v>134</v>
      </c>
    </row>
    <row r="294" spans="2:65" s="13" customFormat="1" ht="10.199999999999999">
      <c r="B294" s="161"/>
      <c r="D294" s="139" t="s">
        <v>245</v>
      </c>
      <c r="E294" s="162" t="s">
        <v>1</v>
      </c>
      <c r="F294" s="163" t="s">
        <v>248</v>
      </c>
      <c r="H294" s="164">
        <v>27</v>
      </c>
      <c r="I294" s="165"/>
      <c r="L294" s="161"/>
      <c r="M294" s="166"/>
      <c r="T294" s="167"/>
      <c r="AT294" s="162" t="s">
        <v>245</v>
      </c>
      <c r="AU294" s="162" t="s">
        <v>89</v>
      </c>
      <c r="AV294" s="13" t="s">
        <v>133</v>
      </c>
      <c r="AW294" s="13" t="s">
        <v>36</v>
      </c>
      <c r="AX294" s="13" t="s">
        <v>87</v>
      </c>
      <c r="AY294" s="162" t="s">
        <v>134</v>
      </c>
    </row>
    <row r="295" spans="2:65" s="1" customFormat="1" ht="16.5" customHeight="1">
      <c r="B295" s="32"/>
      <c r="C295" s="174" t="s">
        <v>489</v>
      </c>
      <c r="D295" s="174" t="s">
        <v>315</v>
      </c>
      <c r="E295" s="175" t="s">
        <v>520</v>
      </c>
      <c r="F295" s="176" t="s">
        <v>521</v>
      </c>
      <c r="G295" s="177" t="s">
        <v>263</v>
      </c>
      <c r="H295" s="178">
        <v>27</v>
      </c>
      <c r="I295" s="179"/>
      <c r="J295" s="180">
        <f>ROUND(I295*H295,2)</f>
        <v>0</v>
      </c>
      <c r="K295" s="176" t="s">
        <v>139</v>
      </c>
      <c r="L295" s="181"/>
      <c r="M295" s="182" t="s">
        <v>1</v>
      </c>
      <c r="N295" s="183" t="s">
        <v>45</v>
      </c>
      <c r="P295" s="135">
        <f>O295*H295</f>
        <v>0</v>
      </c>
      <c r="Q295" s="135">
        <v>5.6120000000000003E-2</v>
      </c>
      <c r="R295" s="135">
        <f>Q295*H295</f>
        <v>1.5152400000000001</v>
      </c>
      <c r="S295" s="135">
        <v>0</v>
      </c>
      <c r="T295" s="136">
        <f>S295*H295</f>
        <v>0</v>
      </c>
      <c r="AR295" s="137" t="s">
        <v>172</v>
      </c>
      <c r="AT295" s="137" t="s">
        <v>315</v>
      </c>
      <c r="AU295" s="137" t="s">
        <v>89</v>
      </c>
      <c r="AY295" s="17" t="s">
        <v>134</v>
      </c>
      <c r="BE295" s="138">
        <f>IF(N295="základní",J295,0)</f>
        <v>0</v>
      </c>
      <c r="BF295" s="138">
        <f>IF(N295="snížená",J295,0)</f>
        <v>0</v>
      </c>
      <c r="BG295" s="138">
        <f>IF(N295="zákl. přenesená",J295,0)</f>
        <v>0</v>
      </c>
      <c r="BH295" s="138">
        <f>IF(N295="sníž. přenesená",J295,0)</f>
        <v>0</v>
      </c>
      <c r="BI295" s="138">
        <f>IF(N295="nulová",J295,0)</f>
        <v>0</v>
      </c>
      <c r="BJ295" s="17" t="s">
        <v>87</v>
      </c>
      <c r="BK295" s="138">
        <f>ROUND(I295*H295,2)</f>
        <v>0</v>
      </c>
      <c r="BL295" s="17" t="s">
        <v>133</v>
      </c>
      <c r="BM295" s="137" t="s">
        <v>973</v>
      </c>
    </row>
    <row r="296" spans="2:65" s="1" customFormat="1" ht="24.15" customHeight="1">
      <c r="B296" s="32"/>
      <c r="C296" s="126" t="s">
        <v>493</v>
      </c>
      <c r="D296" s="126" t="s">
        <v>135</v>
      </c>
      <c r="E296" s="127" t="s">
        <v>525</v>
      </c>
      <c r="F296" s="128" t="s">
        <v>526</v>
      </c>
      <c r="G296" s="129" t="s">
        <v>263</v>
      </c>
      <c r="H296" s="130">
        <v>16</v>
      </c>
      <c r="I296" s="131"/>
      <c r="J296" s="132">
        <f>ROUND(I296*H296,2)</f>
        <v>0</v>
      </c>
      <c r="K296" s="128" t="s">
        <v>139</v>
      </c>
      <c r="L296" s="32"/>
      <c r="M296" s="133" t="s">
        <v>1</v>
      </c>
      <c r="N296" s="134" t="s">
        <v>45</v>
      </c>
      <c r="P296" s="135">
        <f>O296*H296</f>
        <v>0</v>
      </c>
      <c r="Q296" s="135">
        <v>0.34612999999999999</v>
      </c>
      <c r="R296" s="135">
        <f>Q296*H296</f>
        <v>5.5380799999999999</v>
      </c>
      <c r="S296" s="135">
        <v>0</v>
      </c>
      <c r="T296" s="136">
        <f>S296*H296</f>
        <v>0</v>
      </c>
      <c r="AR296" s="137" t="s">
        <v>133</v>
      </c>
      <c r="AT296" s="137" t="s">
        <v>135</v>
      </c>
      <c r="AU296" s="137" t="s">
        <v>89</v>
      </c>
      <c r="AY296" s="17" t="s">
        <v>134</v>
      </c>
      <c r="BE296" s="138">
        <f>IF(N296="základní",J296,0)</f>
        <v>0</v>
      </c>
      <c r="BF296" s="138">
        <f>IF(N296="snížená",J296,0)</f>
        <v>0</v>
      </c>
      <c r="BG296" s="138">
        <f>IF(N296="zákl. přenesená",J296,0)</f>
        <v>0</v>
      </c>
      <c r="BH296" s="138">
        <f>IF(N296="sníž. přenesená",J296,0)</f>
        <v>0</v>
      </c>
      <c r="BI296" s="138">
        <f>IF(N296="nulová",J296,0)</f>
        <v>0</v>
      </c>
      <c r="BJ296" s="17" t="s">
        <v>87</v>
      </c>
      <c r="BK296" s="138">
        <f>ROUND(I296*H296,2)</f>
        <v>0</v>
      </c>
      <c r="BL296" s="17" t="s">
        <v>133</v>
      </c>
      <c r="BM296" s="137" t="s">
        <v>974</v>
      </c>
    </row>
    <row r="297" spans="2:65" s="14" customFormat="1" ht="20.399999999999999">
      <c r="B297" s="168"/>
      <c r="D297" s="139" t="s">
        <v>245</v>
      </c>
      <c r="E297" s="169" t="s">
        <v>1</v>
      </c>
      <c r="F297" s="170" t="s">
        <v>528</v>
      </c>
      <c r="H297" s="169" t="s">
        <v>1</v>
      </c>
      <c r="I297" s="171"/>
      <c r="L297" s="168"/>
      <c r="M297" s="172"/>
      <c r="T297" s="173"/>
      <c r="AT297" s="169" t="s">
        <v>245</v>
      </c>
      <c r="AU297" s="169" t="s">
        <v>89</v>
      </c>
      <c r="AV297" s="14" t="s">
        <v>87</v>
      </c>
      <c r="AW297" s="14" t="s">
        <v>36</v>
      </c>
      <c r="AX297" s="14" t="s">
        <v>80</v>
      </c>
      <c r="AY297" s="169" t="s">
        <v>134</v>
      </c>
    </row>
    <row r="298" spans="2:65" s="12" customFormat="1" ht="20.399999999999999">
      <c r="B298" s="154"/>
      <c r="D298" s="139" t="s">
        <v>245</v>
      </c>
      <c r="E298" s="155" t="s">
        <v>1</v>
      </c>
      <c r="F298" s="156" t="s">
        <v>529</v>
      </c>
      <c r="H298" s="157">
        <v>16</v>
      </c>
      <c r="I298" s="158"/>
      <c r="L298" s="154"/>
      <c r="M298" s="159"/>
      <c r="T298" s="160"/>
      <c r="AT298" s="155" t="s">
        <v>245</v>
      </c>
      <c r="AU298" s="155" t="s">
        <v>89</v>
      </c>
      <c r="AV298" s="12" t="s">
        <v>89</v>
      </c>
      <c r="AW298" s="12" t="s">
        <v>36</v>
      </c>
      <c r="AX298" s="12" t="s">
        <v>80</v>
      </c>
      <c r="AY298" s="155" t="s">
        <v>134</v>
      </c>
    </row>
    <row r="299" spans="2:65" s="13" customFormat="1" ht="10.199999999999999">
      <c r="B299" s="161"/>
      <c r="D299" s="139" t="s">
        <v>245</v>
      </c>
      <c r="E299" s="162" t="s">
        <v>1</v>
      </c>
      <c r="F299" s="163" t="s">
        <v>248</v>
      </c>
      <c r="H299" s="164">
        <v>16</v>
      </c>
      <c r="I299" s="165"/>
      <c r="L299" s="161"/>
      <c r="M299" s="166"/>
      <c r="T299" s="167"/>
      <c r="AT299" s="162" t="s">
        <v>245</v>
      </c>
      <c r="AU299" s="162" t="s">
        <v>89</v>
      </c>
      <c r="AV299" s="13" t="s">
        <v>133</v>
      </c>
      <c r="AW299" s="13" t="s">
        <v>36</v>
      </c>
      <c r="AX299" s="13" t="s">
        <v>87</v>
      </c>
      <c r="AY299" s="162" t="s">
        <v>134</v>
      </c>
    </row>
    <row r="300" spans="2:65" s="1" customFormat="1" ht="16.5" customHeight="1">
      <c r="B300" s="32"/>
      <c r="C300" s="174" t="s">
        <v>499</v>
      </c>
      <c r="D300" s="174" t="s">
        <v>315</v>
      </c>
      <c r="E300" s="175" t="s">
        <v>531</v>
      </c>
      <c r="F300" s="176" t="s">
        <v>532</v>
      </c>
      <c r="G300" s="177" t="s">
        <v>263</v>
      </c>
      <c r="H300" s="178">
        <v>12</v>
      </c>
      <c r="I300" s="179"/>
      <c r="J300" s="180">
        <f>ROUND(I300*H300,2)</f>
        <v>0</v>
      </c>
      <c r="K300" s="176" t="s">
        <v>139</v>
      </c>
      <c r="L300" s="181"/>
      <c r="M300" s="182" t="s">
        <v>1</v>
      </c>
      <c r="N300" s="183" t="s">
        <v>45</v>
      </c>
      <c r="P300" s="135">
        <f>O300*H300</f>
        <v>0</v>
      </c>
      <c r="Q300" s="135">
        <v>0.22500000000000001</v>
      </c>
      <c r="R300" s="135">
        <f>Q300*H300</f>
        <v>2.7</v>
      </c>
      <c r="S300" s="135">
        <v>0</v>
      </c>
      <c r="T300" s="136">
        <f>S300*H300</f>
        <v>0</v>
      </c>
      <c r="AR300" s="137" t="s">
        <v>172</v>
      </c>
      <c r="AT300" s="137" t="s">
        <v>315</v>
      </c>
      <c r="AU300" s="137" t="s">
        <v>89</v>
      </c>
      <c r="AY300" s="17" t="s">
        <v>134</v>
      </c>
      <c r="BE300" s="138">
        <f>IF(N300="základní",J300,0)</f>
        <v>0</v>
      </c>
      <c r="BF300" s="138">
        <f>IF(N300="snížená",J300,0)</f>
        <v>0</v>
      </c>
      <c r="BG300" s="138">
        <f>IF(N300="zákl. přenesená",J300,0)</f>
        <v>0</v>
      </c>
      <c r="BH300" s="138">
        <f>IF(N300="sníž. přenesená",J300,0)</f>
        <v>0</v>
      </c>
      <c r="BI300" s="138">
        <f>IF(N300="nulová",J300,0)</f>
        <v>0</v>
      </c>
      <c r="BJ300" s="17" t="s">
        <v>87</v>
      </c>
      <c r="BK300" s="138">
        <f>ROUND(I300*H300,2)</f>
        <v>0</v>
      </c>
      <c r="BL300" s="17" t="s">
        <v>133</v>
      </c>
      <c r="BM300" s="137" t="s">
        <v>975</v>
      </c>
    </row>
    <row r="301" spans="2:65" s="1" customFormat="1" ht="21.75" customHeight="1">
      <c r="B301" s="32"/>
      <c r="C301" s="174" t="s">
        <v>504</v>
      </c>
      <c r="D301" s="174" t="s">
        <v>315</v>
      </c>
      <c r="E301" s="175" t="s">
        <v>535</v>
      </c>
      <c r="F301" s="176" t="s">
        <v>536</v>
      </c>
      <c r="G301" s="177" t="s">
        <v>263</v>
      </c>
      <c r="H301" s="178">
        <v>4</v>
      </c>
      <c r="I301" s="179"/>
      <c r="J301" s="180">
        <f>ROUND(I301*H301,2)</f>
        <v>0</v>
      </c>
      <c r="K301" s="176" t="s">
        <v>139</v>
      </c>
      <c r="L301" s="181"/>
      <c r="M301" s="182" t="s">
        <v>1</v>
      </c>
      <c r="N301" s="183" t="s">
        <v>45</v>
      </c>
      <c r="P301" s="135">
        <f>O301*H301</f>
        <v>0</v>
      </c>
      <c r="Q301" s="135">
        <v>0.15</v>
      </c>
      <c r="R301" s="135">
        <f>Q301*H301</f>
        <v>0.6</v>
      </c>
      <c r="S301" s="135">
        <v>0</v>
      </c>
      <c r="T301" s="136">
        <f>S301*H301</f>
        <v>0</v>
      </c>
      <c r="AR301" s="137" t="s">
        <v>172</v>
      </c>
      <c r="AT301" s="137" t="s">
        <v>315</v>
      </c>
      <c r="AU301" s="137" t="s">
        <v>89</v>
      </c>
      <c r="AY301" s="17" t="s">
        <v>134</v>
      </c>
      <c r="BE301" s="138">
        <f>IF(N301="základní",J301,0)</f>
        <v>0</v>
      </c>
      <c r="BF301" s="138">
        <f>IF(N301="snížená",J301,0)</f>
        <v>0</v>
      </c>
      <c r="BG301" s="138">
        <f>IF(N301="zákl. přenesená",J301,0)</f>
        <v>0</v>
      </c>
      <c r="BH301" s="138">
        <f>IF(N301="sníž. přenesená",J301,0)</f>
        <v>0</v>
      </c>
      <c r="BI301" s="138">
        <f>IF(N301="nulová",J301,0)</f>
        <v>0</v>
      </c>
      <c r="BJ301" s="17" t="s">
        <v>87</v>
      </c>
      <c r="BK301" s="138">
        <f>ROUND(I301*H301,2)</f>
        <v>0</v>
      </c>
      <c r="BL301" s="17" t="s">
        <v>133</v>
      </c>
      <c r="BM301" s="137" t="s">
        <v>976</v>
      </c>
    </row>
    <row r="302" spans="2:65" s="12" customFormat="1" ht="10.199999999999999">
      <c r="B302" s="154"/>
      <c r="D302" s="139" t="s">
        <v>245</v>
      </c>
      <c r="E302" s="155" t="s">
        <v>1</v>
      </c>
      <c r="F302" s="156" t="s">
        <v>538</v>
      </c>
      <c r="H302" s="157">
        <v>2</v>
      </c>
      <c r="I302" s="158"/>
      <c r="L302" s="154"/>
      <c r="M302" s="159"/>
      <c r="T302" s="160"/>
      <c r="AT302" s="155" t="s">
        <v>245</v>
      </c>
      <c r="AU302" s="155" t="s">
        <v>89</v>
      </c>
      <c r="AV302" s="12" t="s">
        <v>89</v>
      </c>
      <c r="AW302" s="12" t="s">
        <v>36</v>
      </c>
      <c r="AX302" s="12" t="s">
        <v>80</v>
      </c>
      <c r="AY302" s="155" t="s">
        <v>134</v>
      </c>
    </row>
    <row r="303" spans="2:65" s="12" customFormat="1" ht="10.199999999999999">
      <c r="B303" s="154"/>
      <c r="D303" s="139" t="s">
        <v>245</v>
      </c>
      <c r="E303" s="155" t="s">
        <v>1</v>
      </c>
      <c r="F303" s="156" t="s">
        <v>539</v>
      </c>
      <c r="H303" s="157">
        <v>2</v>
      </c>
      <c r="I303" s="158"/>
      <c r="L303" s="154"/>
      <c r="M303" s="159"/>
      <c r="T303" s="160"/>
      <c r="AT303" s="155" t="s">
        <v>245</v>
      </c>
      <c r="AU303" s="155" t="s">
        <v>89</v>
      </c>
      <c r="AV303" s="12" t="s">
        <v>89</v>
      </c>
      <c r="AW303" s="12" t="s">
        <v>36</v>
      </c>
      <c r="AX303" s="12" t="s">
        <v>80</v>
      </c>
      <c r="AY303" s="155" t="s">
        <v>134</v>
      </c>
    </row>
    <row r="304" spans="2:65" s="13" customFormat="1" ht="10.199999999999999">
      <c r="B304" s="161"/>
      <c r="D304" s="139" t="s">
        <v>245</v>
      </c>
      <c r="E304" s="162" t="s">
        <v>1</v>
      </c>
      <c r="F304" s="163" t="s">
        <v>248</v>
      </c>
      <c r="H304" s="164">
        <v>4</v>
      </c>
      <c r="I304" s="165"/>
      <c r="L304" s="161"/>
      <c r="M304" s="166"/>
      <c r="T304" s="167"/>
      <c r="AT304" s="162" t="s">
        <v>245</v>
      </c>
      <c r="AU304" s="162" t="s">
        <v>89</v>
      </c>
      <c r="AV304" s="13" t="s">
        <v>133</v>
      </c>
      <c r="AW304" s="13" t="s">
        <v>36</v>
      </c>
      <c r="AX304" s="13" t="s">
        <v>87</v>
      </c>
      <c r="AY304" s="162" t="s">
        <v>134</v>
      </c>
    </row>
    <row r="305" spans="2:65" s="1" customFormat="1" ht="33" customHeight="1">
      <c r="B305" s="32"/>
      <c r="C305" s="126" t="s">
        <v>509</v>
      </c>
      <c r="D305" s="126" t="s">
        <v>135</v>
      </c>
      <c r="E305" s="127" t="s">
        <v>541</v>
      </c>
      <c r="F305" s="128" t="s">
        <v>542</v>
      </c>
      <c r="G305" s="129" t="s">
        <v>243</v>
      </c>
      <c r="H305" s="130">
        <v>26</v>
      </c>
      <c r="I305" s="131"/>
      <c r="J305" s="132">
        <f>ROUND(I305*H305,2)</f>
        <v>0</v>
      </c>
      <c r="K305" s="128" t="s">
        <v>139</v>
      </c>
      <c r="L305" s="32"/>
      <c r="M305" s="133" t="s">
        <v>1</v>
      </c>
      <c r="N305" s="134" t="s">
        <v>45</v>
      </c>
      <c r="P305" s="135">
        <f>O305*H305</f>
        <v>0</v>
      </c>
      <c r="Q305" s="135">
        <v>3.8800000000000002E-3</v>
      </c>
      <c r="R305" s="135">
        <f>Q305*H305</f>
        <v>0.10088000000000001</v>
      </c>
      <c r="S305" s="135">
        <v>0</v>
      </c>
      <c r="T305" s="136">
        <f>S305*H305</f>
        <v>0</v>
      </c>
      <c r="AR305" s="137" t="s">
        <v>133</v>
      </c>
      <c r="AT305" s="137" t="s">
        <v>135</v>
      </c>
      <c r="AU305" s="137" t="s">
        <v>89</v>
      </c>
      <c r="AY305" s="17" t="s">
        <v>134</v>
      </c>
      <c r="BE305" s="138">
        <f>IF(N305="základní",J305,0)</f>
        <v>0</v>
      </c>
      <c r="BF305" s="138">
        <f>IF(N305="snížená",J305,0)</f>
        <v>0</v>
      </c>
      <c r="BG305" s="138">
        <f>IF(N305="zákl. přenesená",J305,0)</f>
        <v>0</v>
      </c>
      <c r="BH305" s="138">
        <f>IF(N305="sníž. přenesená",J305,0)</f>
        <v>0</v>
      </c>
      <c r="BI305" s="138">
        <f>IF(N305="nulová",J305,0)</f>
        <v>0</v>
      </c>
      <c r="BJ305" s="17" t="s">
        <v>87</v>
      </c>
      <c r="BK305" s="138">
        <f>ROUND(I305*H305,2)</f>
        <v>0</v>
      </c>
      <c r="BL305" s="17" t="s">
        <v>133</v>
      </c>
      <c r="BM305" s="137" t="s">
        <v>977</v>
      </c>
    </row>
    <row r="306" spans="2:65" s="12" customFormat="1" ht="10.199999999999999">
      <c r="B306" s="154"/>
      <c r="D306" s="139" t="s">
        <v>245</v>
      </c>
      <c r="E306" s="155" t="s">
        <v>1</v>
      </c>
      <c r="F306" s="156" t="s">
        <v>978</v>
      </c>
      <c r="H306" s="157">
        <v>26</v>
      </c>
      <c r="I306" s="158"/>
      <c r="L306" s="154"/>
      <c r="M306" s="159"/>
      <c r="T306" s="160"/>
      <c r="AT306" s="155" t="s">
        <v>245</v>
      </c>
      <c r="AU306" s="155" t="s">
        <v>89</v>
      </c>
      <c r="AV306" s="12" t="s">
        <v>89</v>
      </c>
      <c r="AW306" s="12" t="s">
        <v>36</v>
      </c>
      <c r="AX306" s="12" t="s">
        <v>80</v>
      </c>
      <c r="AY306" s="155" t="s">
        <v>134</v>
      </c>
    </row>
    <row r="307" spans="2:65" s="13" customFormat="1" ht="10.199999999999999">
      <c r="B307" s="161"/>
      <c r="D307" s="139" t="s">
        <v>245</v>
      </c>
      <c r="E307" s="162" t="s">
        <v>1</v>
      </c>
      <c r="F307" s="163" t="s">
        <v>248</v>
      </c>
      <c r="H307" s="164">
        <v>26</v>
      </c>
      <c r="I307" s="165"/>
      <c r="L307" s="161"/>
      <c r="M307" s="166"/>
      <c r="T307" s="167"/>
      <c r="AT307" s="162" t="s">
        <v>245</v>
      </c>
      <c r="AU307" s="162" t="s">
        <v>89</v>
      </c>
      <c r="AV307" s="13" t="s">
        <v>133</v>
      </c>
      <c r="AW307" s="13" t="s">
        <v>36</v>
      </c>
      <c r="AX307" s="13" t="s">
        <v>87</v>
      </c>
      <c r="AY307" s="162" t="s">
        <v>134</v>
      </c>
    </row>
    <row r="308" spans="2:65" s="1" customFormat="1" ht="24.15" customHeight="1">
      <c r="B308" s="32"/>
      <c r="C308" s="126" t="s">
        <v>514</v>
      </c>
      <c r="D308" s="126" t="s">
        <v>135</v>
      </c>
      <c r="E308" s="127" t="s">
        <v>546</v>
      </c>
      <c r="F308" s="128" t="s">
        <v>547</v>
      </c>
      <c r="G308" s="129" t="s">
        <v>243</v>
      </c>
      <c r="H308" s="130">
        <v>73.5</v>
      </c>
      <c r="I308" s="131"/>
      <c r="J308" s="132">
        <f>ROUND(I308*H308,2)</f>
        <v>0</v>
      </c>
      <c r="K308" s="128" t="s">
        <v>139</v>
      </c>
      <c r="L308" s="32"/>
      <c r="M308" s="133" t="s">
        <v>1</v>
      </c>
      <c r="N308" s="134" t="s">
        <v>45</v>
      </c>
      <c r="P308" s="135">
        <f>O308*H308</f>
        <v>0</v>
      </c>
      <c r="Q308" s="135">
        <v>4.6999999999999999E-4</v>
      </c>
      <c r="R308" s="135">
        <f>Q308*H308</f>
        <v>3.4544999999999999E-2</v>
      </c>
      <c r="S308" s="135">
        <v>0</v>
      </c>
      <c r="T308" s="136">
        <f>S308*H308</f>
        <v>0</v>
      </c>
      <c r="AR308" s="137" t="s">
        <v>133</v>
      </c>
      <c r="AT308" s="137" t="s">
        <v>135</v>
      </c>
      <c r="AU308" s="137" t="s">
        <v>89</v>
      </c>
      <c r="AY308" s="17" t="s">
        <v>134</v>
      </c>
      <c r="BE308" s="138">
        <f>IF(N308="základní",J308,0)</f>
        <v>0</v>
      </c>
      <c r="BF308" s="138">
        <f>IF(N308="snížená",J308,0)</f>
        <v>0</v>
      </c>
      <c r="BG308" s="138">
        <f>IF(N308="zákl. přenesená",J308,0)</f>
        <v>0</v>
      </c>
      <c r="BH308" s="138">
        <f>IF(N308="sníž. přenesená",J308,0)</f>
        <v>0</v>
      </c>
      <c r="BI308" s="138">
        <f>IF(N308="nulová",J308,0)</f>
        <v>0</v>
      </c>
      <c r="BJ308" s="17" t="s">
        <v>87</v>
      </c>
      <c r="BK308" s="138">
        <f>ROUND(I308*H308,2)</f>
        <v>0</v>
      </c>
      <c r="BL308" s="17" t="s">
        <v>133</v>
      </c>
      <c r="BM308" s="137" t="s">
        <v>979</v>
      </c>
    </row>
    <row r="309" spans="2:65" s="12" customFormat="1" ht="10.199999999999999">
      <c r="B309" s="154"/>
      <c r="D309" s="139" t="s">
        <v>245</v>
      </c>
      <c r="E309" s="155" t="s">
        <v>1</v>
      </c>
      <c r="F309" s="156" t="s">
        <v>980</v>
      </c>
      <c r="H309" s="157">
        <v>73.5</v>
      </c>
      <c r="I309" s="158"/>
      <c r="L309" s="154"/>
      <c r="M309" s="159"/>
      <c r="T309" s="160"/>
      <c r="AT309" s="155" t="s">
        <v>245</v>
      </c>
      <c r="AU309" s="155" t="s">
        <v>89</v>
      </c>
      <c r="AV309" s="12" t="s">
        <v>89</v>
      </c>
      <c r="AW309" s="12" t="s">
        <v>36</v>
      </c>
      <c r="AX309" s="12" t="s">
        <v>80</v>
      </c>
      <c r="AY309" s="155" t="s">
        <v>134</v>
      </c>
    </row>
    <row r="310" spans="2:65" s="13" customFormat="1" ht="10.199999999999999">
      <c r="B310" s="161"/>
      <c r="D310" s="139" t="s">
        <v>245</v>
      </c>
      <c r="E310" s="162" t="s">
        <v>1</v>
      </c>
      <c r="F310" s="163" t="s">
        <v>248</v>
      </c>
      <c r="H310" s="164">
        <v>73.5</v>
      </c>
      <c r="I310" s="165"/>
      <c r="L310" s="161"/>
      <c r="M310" s="166"/>
      <c r="T310" s="167"/>
      <c r="AT310" s="162" t="s">
        <v>245</v>
      </c>
      <c r="AU310" s="162" t="s">
        <v>89</v>
      </c>
      <c r="AV310" s="13" t="s">
        <v>133</v>
      </c>
      <c r="AW310" s="13" t="s">
        <v>36</v>
      </c>
      <c r="AX310" s="13" t="s">
        <v>87</v>
      </c>
      <c r="AY310" s="162" t="s">
        <v>134</v>
      </c>
    </row>
    <row r="311" spans="2:65" s="1" customFormat="1" ht="24.15" customHeight="1">
      <c r="B311" s="32"/>
      <c r="C311" s="126" t="s">
        <v>519</v>
      </c>
      <c r="D311" s="126" t="s">
        <v>135</v>
      </c>
      <c r="E311" s="127" t="s">
        <v>551</v>
      </c>
      <c r="F311" s="128" t="s">
        <v>552</v>
      </c>
      <c r="G311" s="129" t="s">
        <v>243</v>
      </c>
      <c r="H311" s="130">
        <v>19</v>
      </c>
      <c r="I311" s="131"/>
      <c r="J311" s="132">
        <f>ROUND(I311*H311,2)</f>
        <v>0</v>
      </c>
      <c r="K311" s="128" t="s">
        <v>139</v>
      </c>
      <c r="L311" s="32"/>
      <c r="M311" s="133" t="s">
        <v>1</v>
      </c>
      <c r="N311" s="134" t="s">
        <v>45</v>
      </c>
      <c r="P311" s="135">
        <f>O311*H311</f>
        <v>0</v>
      </c>
      <c r="Q311" s="135">
        <v>6.8999999999999997E-4</v>
      </c>
      <c r="R311" s="135">
        <f>Q311*H311</f>
        <v>1.311E-2</v>
      </c>
      <c r="S311" s="135">
        <v>0</v>
      </c>
      <c r="T311" s="136">
        <f>S311*H311</f>
        <v>0</v>
      </c>
      <c r="AR311" s="137" t="s">
        <v>133</v>
      </c>
      <c r="AT311" s="137" t="s">
        <v>135</v>
      </c>
      <c r="AU311" s="137" t="s">
        <v>89</v>
      </c>
      <c r="AY311" s="17" t="s">
        <v>134</v>
      </c>
      <c r="BE311" s="138">
        <f>IF(N311="základní",J311,0)</f>
        <v>0</v>
      </c>
      <c r="BF311" s="138">
        <f>IF(N311="snížená",J311,0)</f>
        <v>0</v>
      </c>
      <c r="BG311" s="138">
        <f>IF(N311="zákl. přenesená",J311,0)</f>
        <v>0</v>
      </c>
      <c r="BH311" s="138">
        <f>IF(N311="sníž. přenesená",J311,0)</f>
        <v>0</v>
      </c>
      <c r="BI311" s="138">
        <f>IF(N311="nulová",J311,0)</f>
        <v>0</v>
      </c>
      <c r="BJ311" s="17" t="s">
        <v>87</v>
      </c>
      <c r="BK311" s="138">
        <f>ROUND(I311*H311,2)</f>
        <v>0</v>
      </c>
      <c r="BL311" s="17" t="s">
        <v>133</v>
      </c>
      <c r="BM311" s="137" t="s">
        <v>981</v>
      </c>
    </row>
    <row r="312" spans="2:65" s="12" customFormat="1" ht="20.399999999999999">
      <c r="B312" s="154"/>
      <c r="D312" s="139" t="s">
        <v>245</v>
      </c>
      <c r="E312" s="155" t="s">
        <v>1</v>
      </c>
      <c r="F312" s="156" t="s">
        <v>982</v>
      </c>
      <c r="H312" s="157">
        <v>19</v>
      </c>
      <c r="I312" s="158"/>
      <c r="L312" s="154"/>
      <c r="M312" s="159"/>
      <c r="T312" s="160"/>
      <c r="AT312" s="155" t="s">
        <v>245</v>
      </c>
      <c r="AU312" s="155" t="s">
        <v>89</v>
      </c>
      <c r="AV312" s="12" t="s">
        <v>89</v>
      </c>
      <c r="AW312" s="12" t="s">
        <v>36</v>
      </c>
      <c r="AX312" s="12" t="s">
        <v>80</v>
      </c>
      <c r="AY312" s="155" t="s">
        <v>134</v>
      </c>
    </row>
    <row r="313" spans="2:65" s="13" customFormat="1" ht="10.199999999999999">
      <c r="B313" s="161"/>
      <c r="D313" s="139" t="s">
        <v>245</v>
      </c>
      <c r="E313" s="162" t="s">
        <v>1</v>
      </c>
      <c r="F313" s="163" t="s">
        <v>248</v>
      </c>
      <c r="H313" s="164">
        <v>19</v>
      </c>
      <c r="I313" s="165"/>
      <c r="L313" s="161"/>
      <c r="M313" s="166"/>
      <c r="T313" s="167"/>
      <c r="AT313" s="162" t="s">
        <v>245</v>
      </c>
      <c r="AU313" s="162" t="s">
        <v>89</v>
      </c>
      <c r="AV313" s="13" t="s">
        <v>133</v>
      </c>
      <c r="AW313" s="13" t="s">
        <v>36</v>
      </c>
      <c r="AX313" s="13" t="s">
        <v>87</v>
      </c>
      <c r="AY313" s="162" t="s">
        <v>134</v>
      </c>
    </row>
    <row r="314" spans="2:65" s="1" customFormat="1" ht="33" customHeight="1">
      <c r="B314" s="32"/>
      <c r="C314" s="126" t="s">
        <v>524</v>
      </c>
      <c r="D314" s="126" t="s">
        <v>135</v>
      </c>
      <c r="E314" s="127" t="s">
        <v>556</v>
      </c>
      <c r="F314" s="128" t="s">
        <v>557</v>
      </c>
      <c r="G314" s="129" t="s">
        <v>263</v>
      </c>
      <c r="H314" s="130">
        <v>26</v>
      </c>
      <c r="I314" s="131"/>
      <c r="J314" s="132">
        <f>ROUND(I314*H314,2)</f>
        <v>0</v>
      </c>
      <c r="K314" s="128" t="s">
        <v>139</v>
      </c>
      <c r="L314" s="32"/>
      <c r="M314" s="133" t="s">
        <v>1</v>
      </c>
      <c r="N314" s="134" t="s">
        <v>45</v>
      </c>
      <c r="P314" s="135">
        <f>O314*H314</f>
        <v>0</v>
      </c>
      <c r="Q314" s="135">
        <v>6.0999999999999997E-4</v>
      </c>
      <c r="R314" s="135">
        <f>Q314*H314</f>
        <v>1.5859999999999999E-2</v>
      </c>
      <c r="S314" s="135">
        <v>0</v>
      </c>
      <c r="T314" s="136">
        <f>S314*H314</f>
        <v>0</v>
      </c>
      <c r="AR314" s="137" t="s">
        <v>133</v>
      </c>
      <c r="AT314" s="137" t="s">
        <v>135</v>
      </c>
      <c r="AU314" s="137" t="s">
        <v>89</v>
      </c>
      <c r="AY314" s="17" t="s">
        <v>134</v>
      </c>
      <c r="BE314" s="138">
        <f>IF(N314="základní",J314,0)</f>
        <v>0</v>
      </c>
      <c r="BF314" s="138">
        <f>IF(N314="snížená",J314,0)</f>
        <v>0</v>
      </c>
      <c r="BG314" s="138">
        <f>IF(N314="zákl. přenesená",J314,0)</f>
        <v>0</v>
      </c>
      <c r="BH314" s="138">
        <f>IF(N314="sníž. přenesená",J314,0)</f>
        <v>0</v>
      </c>
      <c r="BI314" s="138">
        <f>IF(N314="nulová",J314,0)</f>
        <v>0</v>
      </c>
      <c r="BJ314" s="17" t="s">
        <v>87</v>
      </c>
      <c r="BK314" s="138">
        <f>ROUND(I314*H314,2)</f>
        <v>0</v>
      </c>
      <c r="BL314" s="17" t="s">
        <v>133</v>
      </c>
      <c r="BM314" s="137" t="s">
        <v>983</v>
      </c>
    </row>
    <row r="315" spans="2:65" s="12" customFormat="1" ht="20.399999999999999">
      <c r="B315" s="154"/>
      <c r="D315" s="139" t="s">
        <v>245</v>
      </c>
      <c r="E315" s="155" t="s">
        <v>1</v>
      </c>
      <c r="F315" s="156" t="s">
        <v>984</v>
      </c>
      <c r="H315" s="157">
        <v>26</v>
      </c>
      <c r="I315" s="158"/>
      <c r="L315" s="154"/>
      <c r="M315" s="159"/>
      <c r="T315" s="160"/>
      <c r="AT315" s="155" t="s">
        <v>245</v>
      </c>
      <c r="AU315" s="155" t="s">
        <v>89</v>
      </c>
      <c r="AV315" s="12" t="s">
        <v>89</v>
      </c>
      <c r="AW315" s="12" t="s">
        <v>36</v>
      </c>
      <c r="AX315" s="12" t="s">
        <v>80</v>
      </c>
      <c r="AY315" s="155" t="s">
        <v>134</v>
      </c>
    </row>
    <row r="316" spans="2:65" s="13" customFormat="1" ht="10.199999999999999">
      <c r="B316" s="161"/>
      <c r="D316" s="139" t="s">
        <v>245</v>
      </c>
      <c r="E316" s="162" t="s">
        <v>1</v>
      </c>
      <c r="F316" s="163" t="s">
        <v>248</v>
      </c>
      <c r="H316" s="164">
        <v>26</v>
      </c>
      <c r="I316" s="165"/>
      <c r="L316" s="161"/>
      <c r="M316" s="166"/>
      <c r="T316" s="167"/>
      <c r="AT316" s="162" t="s">
        <v>245</v>
      </c>
      <c r="AU316" s="162" t="s">
        <v>89</v>
      </c>
      <c r="AV316" s="13" t="s">
        <v>133</v>
      </c>
      <c r="AW316" s="13" t="s">
        <v>36</v>
      </c>
      <c r="AX316" s="13" t="s">
        <v>87</v>
      </c>
      <c r="AY316" s="162" t="s">
        <v>134</v>
      </c>
    </row>
    <row r="317" spans="2:65" s="1" customFormat="1" ht="24.15" customHeight="1">
      <c r="B317" s="32"/>
      <c r="C317" s="126" t="s">
        <v>530</v>
      </c>
      <c r="D317" s="126" t="s">
        <v>135</v>
      </c>
      <c r="E317" s="127" t="s">
        <v>561</v>
      </c>
      <c r="F317" s="128" t="s">
        <v>562</v>
      </c>
      <c r="G317" s="129" t="s">
        <v>263</v>
      </c>
      <c r="H317" s="130">
        <v>26</v>
      </c>
      <c r="I317" s="131"/>
      <c r="J317" s="132">
        <f>ROUND(I317*H317,2)</f>
        <v>0</v>
      </c>
      <c r="K317" s="128" t="s">
        <v>139</v>
      </c>
      <c r="L317" s="32"/>
      <c r="M317" s="133" t="s">
        <v>1</v>
      </c>
      <c r="N317" s="134" t="s">
        <v>45</v>
      </c>
      <c r="P317" s="135">
        <f>O317*H317</f>
        <v>0</v>
      </c>
      <c r="Q317" s="135">
        <v>0</v>
      </c>
      <c r="R317" s="135">
        <f>Q317*H317</f>
        <v>0</v>
      </c>
      <c r="S317" s="135">
        <v>0</v>
      </c>
      <c r="T317" s="136">
        <f>S317*H317</f>
        <v>0</v>
      </c>
      <c r="AR317" s="137" t="s">
        <v>133</v>
      </c>
      <c r="AT317" s="137" t="s">
        <v>135</v>
      </c>
      <c r="AU317" s="137" t="s">
        <v>89</v>
      </c>
      <c r="AY317" s="17" t="s">
        <v>134</v>
      </c>
      <c r="BE317" s="138">
        <f>IF(N317="základní",J317,0)</f>
        <v>0</v>
      </c>
      <c r="BF317" s="138">
        <f>IF(N317="snížená",J317,0)</f>
        <v>0</v>
      </c>
      <c r="BG317" s="138">
        <f>IF(N317="zákl. přenesená",J317,0)</f>
        <v>0</v>
      </c>
      <c r="BH317" s="138">
        <f>IF(N317="sníž. přenesená",J317,0)</f>
        <v>0</v>
      </c>
      <c r="BI317" s="138">
        <f>IF(N317="nulová",J317,0)</f>
        <v>0</v>
      </c>
      <c r="BJ317" s="17" t="s">
        <v>87</v>
      </c>
      <c r="BK317" s="138">
        <f>ROUND(I317*H317,2)</f>
        <v>0</v>
      </c>
      <c r="BL317" s="17" t="s">
        <v>133</v>
      </c>
      <c r="BM317" s="137" t="s">
        <v>985</v>
      </c>
    </row>
    <row r="318" spans="2:65" s="12" customFormat="1" ht="10.199999999999999">
      <c r="B318" s="154"/>
      <c r="D318" s="139" t="s">
        <v>245</v>
      </c>
      <c r="E318" s="155" t="s">
        <v>1</v>
      </c>
      <c r="F318" s="156" t="s">
        <v>986</v>
      </c>
      <c r="H318" s="157">
        <v>26</v>
      </c>
      <c r="I318" s="158"/>
      <c r="L318" s="154"/>
      <c r="M318" s="159"/>
      <c r="T318" s="160"/>
      <c r="AT318" s="155" t="s">
        <v>245</v>
      </c>
      <c r="AU318" s="155" t="s">
        <v>89</v>
      </c>
      <c r="AV318" s="12" t="s">
        <v>89</v>
      </c>
      <c r="AW318" s="12" t="s">
        <v>36</v>
      </c>
      <c r="AX318" s="12" t="s">
        <v>80</v>
      </c>
      <c r="AY318" s="155" t="s">
        <v>134</v>
      </c>
    </row>
    <row r="319" spans="2:65" s="13" customFormat="1" ht="10.199999999999999">
      <c r="B319" s="161"/>
      <c r="D319" s="139" t="s">
        <v>245</v>
      </c>
      <c r="E319" s="162" t="s">
        <v>1</v>
      </c>
      <c r="F319" s="163" t="s">
        <v>248</v>
      </c>
      <c r="H319" s="164">
        <v>26</v>
      </c>
      <c r="I319" s="165"/>
      <c r="L319" s="161"/>
      <c r="M319" s="166"/>
      <c r="T319" s="167"/>
      <c r="AT319" s="162" t="s">
        <v>245</v>
      </c>
      <c r="AU319" s="162" t="s">
        <v>89</v>
      </c>
      <c r="AV319" s="13" t="s">
        <v>133</v>
      </c>
      <c r="AW319" s="13" t="s">
        <v>36</v>
      </c>
      <c r="AX319" s="13" t="s">
        <v>87</v>
      </c>
      <c r="AY319" s="162" t="s">
        <v>134</v>
      </c>
    </row>
    <row r="320" spans="2:65" s="1" customFormat="1" ht="24.15" customHeight="1">
      <c r="B320" s="32"/>
      <c r="C320" s="126" t="s">
        <v>534</v>
      </c>
      <c r="D320" s="126" t="s">
        <v>135</v>
      </c>
      <c r="E320" s="127" t="s">
        <v>566</v>
      </c>
      <c r="F320" s="128" t="s">
        <v>567</v>
      </c>
      <c r="G320" s="129" t="s">
        <v>428</v>
      </c>
      <c r="H320" s="130">
        <v>1</v>
      </c>
      <c r="I320" s="131"/>
      <c r="J320" s="132">
        <f>ROUND(I320*H320,2)</f>
        <v>0</v>
      </c>
      <c r="K320" s="128" t="s">
        <v>184</v>
      </c>
      <c r="L320" s="32"/>
      <c r="M320" s="133" t="s">
        <v>1</v>
      </c>
      <c r="N320" s="134" t="s">
        <v>45</v>
      </c>
      <c r="P320" s="135">
        <f>O320*H320</f>
        <v>0</v>
      </c>
      <c r="Q320" s="135">
        <v>0</v>
      </c>
      <c r="R320" s="135">
        <f>Q320*H320</f>
        <v>0</v>
      </c>
      <c r="S320" s="135">
        <v>0</v>
      </c>
      <c r="T320" s="136">
        <f>S320*H320</f>
        <v>0</v>
      </c>
      <c r="AR320" s="137" t="s">
        <v>133</v>
      </c>
      <c r="AT320" s="137" t="s">
        <v>135</v>
      </c>
      <c r="AU320" s="137" t="s">
        <v>89</v>
      </c>
      <c r="AY320" s="17" t="s">
        <v>134</v>
      </c>
      <c r="BE320" s="138">
        <f>IF(N320="základní",J320,0)</f>
        <v>0</v>
      </c>
      <c r="BF320" s="138">
        <f>IF(N320="snížená",J320,0)</f>
        <v>0</v>
      </c>
      <c r="BG320" s="138">
        <f>IF(N320="zákl. přenesená",J320,0)</f>
        <v>0</v>
      </c>
      <c r="BH320" s="138">
        <f>IF(N320="sníž. přenesená",J320,0)</f>
        <v>0</v>
      </c>
      <c r="BI320" s="138">
        <f>IF(N320="nulová",J320,0)</f>
        <v>0</v>
      </c>
      <c r="BJ320" s="17" t="s">
        <v>87</v>
      </c>
      <c r="BK320" s="138">
        <f>ROUND(I320*H320,2)</f>
        <v>0</v>
      </c>
      <c r="BL320" s="17" t="s">
        <v>133</v>
      </c>
      <c r="BM320" s="137" t="s">
        <v>987</v>
      </c>
    </row>
    <row r="321" spans="2:65" s="1" customFormat="1" ht="28.8">
      <c r="B321" s="32"/>
      <c r="D321" s="139" t="s">
        <v>142</v>
      </c>
      <c r="F321" s="140" t="s">
        <v>569</v>
      </c>
      <c r="I321" s="141"/>
      <c r="L321" s="32"/>
      <c r="M321" s="142"/>
      <c r="T321" s="56"/>
      <c r="AT321" s="17" t="s">
        <v>142</v>
      </c>
      <c r="AU321" s="17" t="s">
        <v>89</v>
      </c>
    </row>
    <row r="322" spans="2:65" s="12" customFormat="1" ht="20.399999999999999">
      <c r="B322" s="154"/>
      <c r="D322" s="139" t="s">
        <v>245</v>
      </c>
      <c r="E322" s="155" t="s">
        <v>1</v>
      </c>
      <c r="F322" s="156" t="s">
        <v>988</v>
      </c>
      <c r="H322" s="157">
        <v>1</v>
      </c>
      <c r="I322" s="158"/>
      <c r="L322" s="154"/>
      <c r="M322" s="159"/>
      <c r="T322" s="160"/>
      <c r="AT322" s="155" t="s">
        <v>245</v>
      </c>
      <c r="AU322" s="155" t="s">
        <v>89</v>
      </c>
      <c r="AV322" s="12" t="s">
        <v>89</v>
      </c>
      <c r="AW322" s="12" t="s">
        <v>36</v>
      </c>
      <c r="AX322" s="12" t="s">
        <v>80</v>
      </c>
      <c r="AY322" s="155" t="s">
        <v>134</v>
      </c>
    </row>
    <row r="323" spans="2:65" s="13" customFormat="1" ht="10.199999999999999">
      <c r="B323" s="161"/>
      <c r="D323" s="139" t="s">
        <v>245</v>
      </c>
      <c r="E323" s="162" t="s">
        <v>1</v>
      </c>
      <c r="F323" s="163" t="s">
        <v>248</v>
      </c>
      <c r="H323" s="164">
        <v>1</v>
      </c>
      <c r="I323" s="165"/>
      <c r="L323" s="161"/>
      <c r="M323" s="166"/>
      <c r="T323" s="167"/>
      <c r="AT323" s="162" t="s">
        <v>245</v>
      </c>
      <c r="AU323" s="162" t="s">
        <v>89</v>
      </c>
      <c r="AV323" s="13" t="s">
        <v>133</v>
      </c>
      <c r="AW323" s="13" t="s">
        <v>36</v>
      </c>
      <c r="AX323" s="13" t="s">
        <v>87</v>
      </c>
      <c r="AY323" s="162" t="s">
        <v>134</v>
      </c>
    </row>
    <row r="324" spans="2:65" s="1" customFormat="1" ht="16.5" customHeight="1">
      <c r="B324" s="32"/>
      <c r="C324" s="126" t="s">
        <v>540</v>
      </c>
      <c r="D324" s="126" t="s">
        <v>135</v>
      </c>
      <c r="E324" s="127" t="s">
        <v>572</v>
      </c>
      <c r="F324" s="128" t="s">
        <v>573</v>
      </c>
      <c r="G324" s="129" t="s">
        <v>428</v>
      </c>
      <c r="H324" s="130">
        <v>1</v>
      </c>
      <c r="I324" s="131"/>
      <c r="J324" s="132">
        <f>ROUND(I324*H324,2)</f>
        <v>0</v>
      </c>
      <c r="K324" s="128" t="s">
        <v>184</v>
      </c>
      <c r="L324" s="32"/>
      <c r="M324" s="133" t="s">
        <v>1</v>
      </c>
      <c r="N324" s="134" t="s">
        <v>45</v>
      </c>
      <c r="P324" s="135">
        <f>O324*H324</f>
        <v>0</v>
      </c>
      <c r="Q324" s="135">
        <v>0</v>
      </c>
      <c r="R324" s="135">
        <f>Q324*H324</f>
        <v>0</v>
      </c>
      <c r="S324" s="135">
        <v>0</v>
      </c>
      <c r="T324" s="136">
        <f>S324*H324</f>
        <v>0</v>
      </c>
      <c r="AR324" s="137" t="s">
        <v>133</v>
      </c>
      <c r="AT324" s="137" t="s">
        <v>135</v>
      </c>
      <c r="AU324" s="137" t="s">
        <v>89</v>
      </c>
      <c r="AY324" s="17" t="s">
        <v>134</v>
      </c>
      <c r="BE324" s="138">
        <f>IF(N324="základní",J324,0)</f>
        <v>0</v>
      </c>
      <c r="BF324" s="138">
        <f>IF(N324="snížená",J324,0)</f>
        <v>0</v>
      </c>
      <c r="BG324" s="138">
        <f>IF(N324="zákl. přenesená",J324,0)</f>
        <v>0</v>
      </c>
      <c r="BH324" s="138">
        <f>IF(N324="sníž. přenesená",J324,0)</f>
        <v>0</v>
      </c>
      <c r="BI324" s="138">
        <f>IF(N324="nulová",J324,0)</f>
        <v>0</v>
      </c>
      <c r="BJ324" s="17" t="s">
        <v>87</v>
      </c>
      <c r="BK324" s="138">
        <f>ROUND(I324*H324,2)</f>
        <v>0</v>
      </c>
      <c r="BL324" s="17" t="s">
        <v>133</v>
      </c>
      <c r="BM324" s="137" t="s">
        <v>989</v>
      </c>
    </row>
    <row r="325" spans="2:65" s="1" customFormat="1" ht="115.2">
      <c r="B325" s="32"/>
      <c r="D325" s="139" t="s">
        <v>142</v>
      </c>
      <c r="F325" s="140" t="s">
        <v>575</v>
      </c>
      <c r="I325" s="141"/>
      <c r="L325" s="32"/>
      <c r="M325" s="142"/>
      <c r="T325" s="56"/>
      <c r="AT325" s="17" t="s">
        <v>142</v>
      </c>
      <c r="AU325" s="17" t="s">
        <v>89</v>
      </c>
    </row>
    <row r="326" spans="2:65" s="1" customFormat="1" ht="16.5" customHeight="1">
      <c r="B326" s="32"/>
      <c r="C326" s="126" t="s">
        <v>545</v>
      </c>
      <c r="D326" s="126" t="s">
        <v>135</v>
      </c>
      <c r="E326" s="127" t="s">
        <v>577</v>
      </c>
      <c r="F326" s="128" t="s">
        <v>578</v>
      </c>
      <c r="G326" s="129" t="s">
        <v>579</v>
      </c>
      <c r="H326" s="130">
        <v>1</v>
      </c>
      <c r="I326" s="131"/>
      <c r="J326" s="132">
        <f>ROUND(I326*H326,2)</f>
        <v>0</v>
      </c>
      <c r="K326" s="128" t="s">
        <v>184</v>
      </c>
      <c r="L326" s="32"/>
      <c r="M326" s="133" t="s">
        <v>1</v>
      </c>
      <c r="N326" s="134" t="s">
        <v>45</v>
      </c>
      <c r="P326" s="135">
        <f>O326*H326</f>
        <v>0</v>
      </c>
      <c r="Q326" s="135">
        <v>10.32</v>
      </c>
      <c r="R326" s="135">
        <f>Q326*H326</f>
        <v>10.32</v>
      </c>
      <c r="S326" s="135">
        <v>0</v>
      </c>
      <c r="T326" s="136">
        <f>S326*H326</f>
        <v>0</v>
      </c>
      <c r="AR326" s="137" t="s">
        <v>133</v>
      </c>
      <c r="AT326" s="137" t="s">
        <v>135</v>
      </c>
      <c r="AU326" s="137" t="s">
        <v>89</v>
      </c>
      <c r="AY326" s="17" t="s">
        <v>134</v>
      </c>
      <c r="BE326" s="138">
        <f>IF(N326="základní",J326,0)</f>
        <v>0</v>
      </c>
      <c r="BF326" s="138">
        <f>IF(N326="snížená",J326,0)</f>
        <v>0</v>
      </c>
      <c r="BG326" s="138">
        <f>IF(N326="zákl. přenesená",J326,0)</f>
        <v>0</v>
      </c>
      <c r="BH326" s="138">
        <f>IF(N326="sníž. přenesená",J326,0)</f>
        <v>0</v>
      </c>
      <c r="BI326" s="138">
        <f>IF(N326="nulová",J326,0)</f>
        <v>0</v>
      </c>
      <c r="BJ326" s="17" t="s">
        <v>87</v>
      </c>
      <c r="BK326" s="138">
        <f>ROUND(I326*H326,2)</f>
        <v>0</v>
      </c>
      <c r="BL326" s="17" t="s">
        <v>133</v>
      </c>
      <c r="BM326" s="137" t="s">
        <v>990</v>
      </c>
    </row>
    <row r="327" spans="2:65" s="1" customFormat="1" ht="19.2">
      <c r="B327" s="32"/>
      <c r="D327" s="139" t="s">
        <v>142</v>
      </c>
      <c r="F327" s="140" t="s">
        <v>581</v>
      </c>
      <c r="I327" s="141"/>
      <c r="L327" s="32"/>
      <c r="M327" s="142"/>
      <c r="T327" s="56"/>
      <c r="AT327" s="17" t="s">
        <v>142</v>
      </c>
      <c r="AU327" s="17" t="s">
        <v>89</v>
      </c>
    </row>
    <row r="328" spans="2:65" s="1" customFormat="1" ht="33" customHeight="1">
      <c r="B328" s="32"/>
      <c r="C328" s="126" t="s">
        <v>550</v>
      </c>
      <c r="D328" s="126" t="s">
        <v>135</v>
      </c>
      <c r="E328" s="127" t="s">
        <v>583</v>
      </c>
      <c r="F328" s="128" t="s">
        <v>584</v>
      </c>
      <c r="G328" s="129" t="s">
        <v>428</v>
      </c>
      <c r="H328" s="130">
        <v>1</v>
      </c>
      <c r="I328" s="131"/>
      <c r="J328" s="132">
        <f>ROUND(I328*H328,2)</f>
        <v>0</v>
      </c>
      <c r="K328" s="128" t="s">
        <v>184</v>
      </c>
      <c r="L328" s="32"/>
      <c r="M328" s="133" t="s">
        <v>1</v>
      </c>
      <c r="N328" s="134" t="s">
        <v>45</v>
      </c>
      <c r="P328" s="135">
        <f>O328*H328</f>
        <v>0</v>
      </c>
      <c r="Q328" s="135">
        <v>0</v>
      </c>
      <c r="R328" s="135">
        <f>Q328*H328</f>
        <v>0</v>
      </c>
      <c r="S328" s="135">
        <v>0</v>
      </c>
      <c r="T328" s="136">
        <f>S328*H328</f>
        <v>0</v>
      </c>
      <c r="AR328" s="137" t="s">
        <v>133</v>
      </c>
      <c r="AT328" s="137" t="s">
        <v>135</v>
      </c>
      <c r="AU328" s="137" t="s">
        <v>89</v>
      </c>
      <c r="AY328" s="17" t="s">
        <v>134</v>
      </c>
      <c r="BE328" s="138">
        <f>IF(N328="základní",J328,0)</f>
        <v>0</v>
      </c>
      <c r="BF328" s="138">
        <f>IF(N328="snížená",J328,0)</f>
        <v>0</v>
      </c>
      <c r="BG328" s="138">
        <f>IF(N328="zákl. přenesená",J328,0)</f>
        <v>0</v>
      </c>
      <c r="BH328" s="138">
        <f>IF(N328="sníž. přenesená",J328,0)</f>
        <v>0</v>
      </c>
      <c r="BI328" s="138">
        <f>IF(N328="nulová",J328,0)</f>
        <v>0</v>
      </c>
      <c r="BJ328" s="17" t="s">
        <v>87</v>
      </c>
      <c r="BK328" s="138">
        <f>ROUND(I328*H328,2)</f>
        <v>0</v>
      </c>
      <c r="BL328" s="17" t="s">
        <v>133</v>
      </c>
      <c r="BM328" s="137" t="s">
        <v>991</v>
      </c>
    </row>
    <row r="329" spans="2:65" s="1" customFormat="1" ht="96">
      <c r="B329" s="32"/>
      <c r="D329" s="139" t="s">
        <v>142</v>
      </c>
      <c r="F329" s="140" t="s">
        <v>586</v>
      </c>
      <c r="I329" s="141"/>
      <c r="L329" s="32"/>
      <c r="M329" s="142"/>
      <c r="T329" s="56"/>
      <c r="AT329" s="17" t="s">
        <v>142</v>
      </c>
      <c r="AU329" s="17" t="s">
        <v>89</v>
      </c>
    </row>
    <row r="330" spans="2:65" s="1" customFormat="1" ht="24.15" customHeight="1">
      <c r="B330" s="32"/>
      <c r="C330" s="126" t="s">
        <v>555</v>
      </c>
      <c r="D330" s="126" t="s">
        <v>135</v>
      </c>
      <c r="E330" s="127" t="s">
        <v>600</v>
      </c>
      <c r="F330" s="128" t="s">
        <v>601</v>
      </c>
      <c r="G330" s="129" t="s">
        <v>243</v>
      </c>
      <c r="H330" s="130">
        <v>63</v>
      </c>
      <c r="I330" s="131"/>
      <c r="J330" s="132">
        <f>ROUND(I330*H330,2)</f>
        <v>0</v>
      </c>
      <c r="K330" s="128" t="s">
        <v>139</v>
      </c>
      <c r="L330" s="32"/>
      <c r="M330" s="133" t="s">
        <v>1</v>
      </c>
      <c r="N330" s="134" t="s">
        <v>45</v>
      </c>
      <c r="P330" s="135">
        <f>O330*H330</f>
        <v>0</v>
      </c>
      <c r="Q330" s="135">
        <v>0</v>
      </c>
      <c r="R330" s="135">
        <f>Q330*H330</f>
        <v>0</v>
      </c>
      <c r="S330" s="135">
        <v>0</v>
      </c>
      <c r="T330" s="136">
        <f>S330*H330</f>
        <v>0</v>
      </c>
      <c r="AR330" s="137" t="s">
        <v>133</v>
      </c>
      <c r="AT330" s="137" t="s">
        <v>135</v>
      </c>
      <c r="AU330" s="137" t="s">
        <v>89</v>
      </c>
      <c r="AY330" s="17" t="s">
        <v>134</v>
      </c>
      <c r="BE330" s="138">
        <f>IF(N330="základní",J330,0)</f>
        <v>0</v>
      </c>
      <c r="BF330" s="138">
        <f>IF(N330="snížená",J330,0)</f>
        <v>0</v>
      </c>
      <c r="BG330" s="138">
        <f>IF(N330="zákl. přenesená",J330,0)</f>
        <v>0</v>
      </c>
      <c r="BH330" s="138">
        <f>IF(N330="sníž. přenesená",J330,0)</f>
        <v>0</v>
      </c>
      <c r="BI330" s="138">
        <f>IF(N330="nulová",J330,0)</f>
        <v>0</v>
      </c>
      <c r="BJ330" s="17" t="s">
        <v>87</v>
      </c>
      <c r="BK330" s="138">
        <f>ROUND(I330*H330,2)</f>
        <v>0</v>
      </c>
      <c r="BL330" s="17" t="s">
        <v>133</v>
      </c>
      <c r="BM330" s="137" t="s">
        <v>992</v>
      </c>
    </row>
    <row r="331" spans="2:65" s="12" customFormat="1" ht="10.199999999999999">
      <c r="B331" s="154"/>
      <c r="D331" s="139" t="s">
        <v>245</v>
      </c>
      <c r="E331" s="155" t="s">
        <v>1</v>
      </c>
      <c r="F331" s="156" t="s">
        <v>993</v>
      </c>
      <c r="H331" s="157">
        <v>55</v>
      </c>
      <c r="I331" s="158"/>
      <c r="L331" s="154"/>
      <c r="M331" s="159"/>
      <c r="T331" s="160"/>
      <c r="AT331" s="155" t="s">
        <v>245</v>
      </c>
      <c r="AU331" s="155" t="s">
        <v>89</v>
      </c>
      <c r="AV331" s="12" t="s">
        <v>89</v>
      </c>
      <c r="AW331" s="12" t="s">
        <v>36</v>
      </c>
      <c r="AX331" s="12" t="s">
        <v>80</v>
      </c>
      <c r="AY331" s="155" t="s">
        <v>134</v>
      </c>
    </row>
    <row r="332" spans="2:65" s="12" customFormat="1" ht="10.199999999999999">
      <c r="B332" s="154"/>
      <c r="D332" s="139" t="s">
        <v>245</v>
      </c>
      <c r="E332" s="155" t="s">
        <v>1</v>
      </c>
      <c r="F332" s="156" t="s">
        <v>994</v>
      </c>
      <c r="H332" s="157">
        <v>8</v>
      </c>
      <c r="I332" s="158"/>
      <c r="L332" s="154"/>
      <c r="M332" s="159"/>
      <c r="T332" s="160"/>
      <c r="AT332" s="155" t="s">
        <v>245</v>
      </c>
      <c r="AU332" s="155" t="s">
        <v>89</v>
      </c>
      <c r="AV332" s="12" t="s">
        <v>89</v>
      </c>
      <c r="AW332" s="12" t="s">
        <v>36</v>
      </c>
      <c r="AX332" s="12" t="s">
        <v>80</v>
      </c>
      <c r="AY332" s="155" t="s">
        <v>134</v>
      </c>
    </row>
    <row r="333" spans="2:65" s="13" customFormat="1" ht="10.199999999999999">
      <c r="B333" s="161"/>
      <c r="D333" s="139" t="s">
        <v>245</v>
      </c>
      <c r="E333" s="162" t="s">
        <v>1</v>
      </c>
      <c r="F333" s="163" t="s">
        <v>248</v>
      </c>
      <c r="H333" s="164">
        <v>63</v>
      </c>
      <c r="I333" s="165"/>
      <c r="L333" s="161"/>
      <c r="M333" s="166"/>
      <c r="T333" s="167"/>
      <c r="AT333" s="162" t="s">
        <v>245</v>
      </c>
      <c r="AU333" s="162" t="s">
        <v>89</v>
      </c>
      <c r="AV333" s="13" t="s">
        <v>133</v>
      </c>
      <c r="AW333" s="13" t="s">
        <v>36</v>
      </c>
      <c r="AX333" s="13" t="s">
        <v>87</v>
      </c>
      <c r="AY333" s="162" t="s">
        <v>134</v>
      </c>
    </row>
    <row r="334" spans="2:65" s="10" customFormat="1" ht="22.8" customHeight="1">
      <c r="B334" s="116"/>
      <c r="D334" s="117" t="s">
        <v>79</v>
      </c>
      <c r="E334" s="152" t="s">
        <v>610</v>
      </c>
      <c r="F334" s="152" t="s">
        <v>611</v>
      </c>
      <c r="I334" s="119"/>
      <c r="J334" s="153">
        <f>BK334</f>
        <v>0</v>
      </c>
      <c r="L334" s="116"/>
      <c r="M334" s="121"/>
      <c r="P334" s="122">
        <f>SUM(P335:P377)</f>
        <v>0</v>
      </c>
      <c r="R334" s="122">
        <f>SUM(R335:R377)</f>
        <v>0</v>
      </c>
      <c r="T334" s="123">
        <f>SUM(T335:T377)</f>
        <v>0</v>
      </c>
      <c r="AR334" s="117" t="s">
        <v>87</v>
      </c>
      <c r="AT334" s="124" t="s">
        <v>79</v>
      </c>
      <c r="AU334" s="124" t="s">
        <v>87</v>
      </c>
      <c r="AY334" s="117" t="s">
        <v>134</v>
      </c>
      <c r="BK334" s="125">
        <f>SUM(BK335:BK377)</f>
        <v>0</v>
      </c>
    </row>
    <row r="335" spans="2:65" s="1" customFormat="1" ht="21.75" customHeight="1">
      <c r="B335" s="32"/>
      <c r="C335" s="126" t="s">
        <v>560</v>
      </c>
      <c r="D335" s="126" t="s">
        <v>135</v>
      </c>
      <c r="E335" s="127" t="s">
        <v>613</v>
      </c>
      <c r="F335" s="128" t="s">
        <v>614</v>
      </c>
      <c r="G335" s="129" t="s">
        <v>299</v>
      </c>
      <c r="H335" s="130">
        <v>37.57</v>
      </c>
      <c r="I335" s="131"/>
      <c r="J335" s="132">
        <f>ROUND(I335*H335,2)</f>
        <v>0</v>
      </c>
      <c r="K335" s="128" t="s">
        <v>139</v>
      </c>
      <c r="L335" s="32"/>
      <c r="M335" s="133" t="s">
        <v>1</v>
      </c>
      <c r="N335" s="134" t="s">
        <v>45</v>
      </c>
      <c r="P335" s="135">
        <f>O335*H335</f>
        <v>0</v>
      </c>
      <c r="Q335" s="135">
        <v>0</v>
      </c>
      <c r="R335" s="135">
        <f>Q335*H335</f>
        <v>0</v>
      </c>
      <c r="S335" s="135">
        <v>0</v>
      </c>
      <c r="T335" s="136">
        <f>S335*H335</f>
        <v>0</v>
      </c>
      <c r="AR335" s="137" t="s">
        <v>133</v>
      </c>
      <c r="AT335" s="137" t="s">
        <v>135</v>
      </c>
      <c r="AU335" s="137" t="s">
        <v>89</v>
      </c>
      <c r="AY335" s="17" t="s">
        <v>134</v>
      </c>
      <c r="BE335" s="138">
        <f>IF(N335="základní",J335,0)</f>
        <v>0</v>
      </c>
      <c r="BF335" s="138">
        <f>IF(N335="snížená",J335,0)</f>
        <v>0</v>
      </c>
      <c r="BG335" s="138">
        <f>IF(N335="zákl. přenesená",J335,0)</f>
        <v>0</v>
      </c>
      <c r="BH335" s="138">
        <f>IF(N335="sníž. přenesená",J335,0)</f>
        <v>0</v>
      </c>
      <c r="BI335" s="138">
        <f>IF(N335="nulová",J335,0)</f>
        <v>0</v>
      </c>
      <c r="BJ335" s="17" t="s">
        <v>87</v>
      </c>
      <c r="BK335" s="138">
        <f>ROUND(I335*H335,2)</f>
        <v>0</v>
      </c>
      <c r="BL335" s="17" t="s">
        <v>133</v>
      </c>
      <c r="BM335" s="137" t="s">
        <v>995</v>
      </c>
    </row>
    <row r="336" spans="2:65" s="12" customFormat="1" ht="20.399999999999999">
      <c r="B336" s="154"/>
      <c r="D336" s="139" t="s">
        <v>245</v>
      </c>
      <c r="E336" s="155" t="s">
        <v>1</v>
      </c>
      <c r="F336" s="156" t="s">
        <v>996</v>
      </c>
      <c r="H336" s="157">
        <v>15.95</v>
      </c>
      <c r="I336" s="158"/>
      <c r="L336" s="154"/>
      <c r="M336" s="159"/>
      <c r="T336" s="160"/>
      <c r="AT336" s="155" t="s">
        <v>245</v>
      </c>
      <c r="AU336" s="155" t="s">
        <v>89</v>
      </c>
      <c r="AV336" s="12" t="s">
        <v>89</v>
      </c>
      <c r="AW336" s="12" t="s">
        <v>36</v>
      </c>
      <c r="AX336" s="12" t="s">
        <v>80</v>
      </c>
      <c r="AY336" s="155" t="s">
        <v>134</v>
      </c>
    </row>
    <row r="337" spans="2:65" s="12" customFormat="1" ht="10.199999999999999">
      <c r="B337" s="154"/>
      <c r="D337" s="139" t="s">
        <v>245</v>
      </c>
      <c r="E337" s="155" t="s">
        <v>1</v>
      </c>
      <c r="F337" s="156" t="s">
        <v>997</v>
      </c>
      <c r="H337" s="157">
        <v>0.56000000000000005</v>
      </c>
      <c r="I337" s="158"/>
      <c r="L337" s="154"/>
      <c r="M337" s="159"/>
      <c r="T337" s="160"/>
      <c r="AT337" s="155" t="s">
        <v>245</v>
      </c>
      <c r="AU337" s="155" t="s">
        <v>89</v>
      </c>
      <c r="AV337" s="12" t="s">
        <v>89</v>
      </c>
      <c r="AW337" s="12" t="s">
        <v>36</v>
      </c>
      <c r="AX337" s="12" t="s">
        <v>80</v>
      </c>
      <c r="AY337" s="155" t="s">
        <v>134</v>
      </c>
    </row>
    <row r="338" spans="2:65" s="12" customFormat="1" ht="20.399999999999999">
      <c r="B338" s="154"/>
      <c r="D338" s="139" t="s">
        <v>245</v>
      </c>
      <c r="E338" s="155" t="s">
        <v>1</v>
      </c>
      <c r="F338" s="156" t="s">
        <v>998</v>
      </c>
      <c r="H338" s="157">
        <v>15.08</v>
      </c>
      <c r="I338" s="158"/>
      <c r="L338" s="154"/>
      <c r="M338" s="159"/>
      <c r="T338" s="160"/>
      <c r="AT338" s="155" t="s">
        <v>245</v>
      </c>
      <c r="AU338" s="155" t="s">
        <v>89</v>
      </c>
      <c r="AV338" s="12" t="s">
        <v>89</v>
      </c>
      <c r="AW338" s="12" t="s">
        <v>36</v>
      </c>
      <c r="AX338" s="12" t="s">
        <v>80</v>
      </c>
      <c r="AY338" s="155" t="s">
        <v>134</v>
      </c>
    </row>
    <row r="339" spans="2:65" s="15" customFormat="1" ht="10.199999999999999">
      <c r="B339" s="184"/>
      <c r="D339" s="139" t="s">
        <v>245</v>
      </c>
      <c r="E339" s="185" t="s">
        <v>1</v>
      </c>
      <c r="F339" s="186" t="s">
        <v>619</v>
      </c>
      <c r="H339" s="187">
        <v>31.59</v>
      </c>
      <c r="I339" s="188"/>
      <c r="L339" s="184"/>
      <c r="M339" s="189"/>
      <c r="T339" s="190"/>
      <c r="AT339" s="185" t="s">
        <v>245</v>
      </c>
      <c r="AU339" s="185" t="s">
        <v>89</v>
      </c>
      <c r="AV339" s="15" t="s">
        <v>148</v>
      </c>
      <c r="AW339" s="15" t="s">
        <v>36</v>
      </c>
      <c r="AX339" s="15" t="s">
        <v>80</v>
      </c>
      <c r="AY339" s="185" t="s">
        <v>134</v>
      </c>
    </row>
    <row r="340" spans="2:65" s="12" customFormat="1" ht="10.199999999999999">
      <c r="B340" s="154"/>
      <c r="D340" s="139" t="s">
        <v>245</v>
      </c>
      <c r="E340" s="155" t="s">
        <v>1</v>
      </c>
      <c r="F340" s="156" t="s">
        <v>999</v>
      </c>
      <c r="H340" s="157">
        <v>5.98</v>
      </c>
      <c r="I340" s="158"/>
      <c r="L340" s="154"/>
      <c r="M340" s="159"/>
      <c r="T340" s="160"/>
      <c r="AT340" s="155" t="s">
        <v>245</v>
      </c>
      <c r="AU340" s="155" t="s">
        <v>89</v>
      </c>
      <c r="AV340" s="12" t="s">
        <v>89</v>
      </c>
      <c r="AW340" s="12" t="s">
        <v>36</v>
      </c>
      <c r="AX340" s="12" t="s">
        <v>80</v>
      </c>
      <c r="AY340" s="155" t="s">
        <v>134</v>
      </c>
    </row>
    <row r="341" spans="2:65" s="15" customFormat="1" ht="10.199999999999999">
      <c r="B341" s="184"/>
      <c r="D341" s="139" t="s">
        <v>245</v>
      </c>
      <c r="E341" s="185" t="s">
        <v>1</v>
      </c>
      <c r="F341" s="186" t="s">
        <v>619</v>
      </c>
      <c r="H341" s="187">
        <v>5.98</v>
      </c>
      <c r="I341" s="188"/>
      <c r="L341" s="184"/>
      <c r="M341" s="189"/>
      <c r="T341" s="190"/>
      <c r="AT341" s="185" t="s">
        <v>245</v>
      </c>
      <c r="AU341" s="185" t="s">
        <v>89</v>
      </c>
      <c r="AV341" s="15" t="s">
        <v>148</v>
      </c>
      <c r="AW341" s="15" t="s">
        <v>36</v>
      </c>
      <c r="AX341" s="15" t="s">
        <v>80</v>
      </c>
      <c r="AY341" s="185" t="s">
        <v>134</v>
      </c>
    </row>
    <row r="342" spans="2:65" s="13" customFormat="1" ht="10.199999999999999">
      <c r="B342" s="161"/>
      <c r="D342" s="139" t="s">
        <v>245</v>
      </c>
      <c r="E342" s="162" t="s">
        <v>1</v>
      </c>
      <c r="F342" s="163" t="s">
        <v>248</v>
      </c>
      <c r="H342" s="164">
        <v>37.57</v>
      </c>
      <c r="I342" s="165"/>
      <c r="L342" s="161"/>
      <c r="M342" s="166"/>
      <c r="T342" s="167"/>
      <c r="AT342" s="162" t="s">
        <v>245</v>
      </c>
      <c r="AU342" s="162" t="s">
        <v>89</v>
      </c>
      <c r="AV342" s="13" t="s">
        <v>133</v>
      </c>
      <c r="AW342" s="13" t="s">
        <v>36</v>
      </c>
      <c r="AX342" s="13" t="s">
        <v>87</v>
      </c>
      <c r="AY342" s="162" t="s">
        <v>134</v>
      </c>
    </row>
    <row r="343" spans="2:65" s="1" customFormat="1" ht="24.15" customHeight="1">
      <c r="B343" s="32"/>
      <c r="C343" s="126" t="s">
        <v>565</v>
      </c>
      <c r="D343" s="126" t="s">
        <v>135</v>
      </c>
      <c r="E343" s="127" t="s">
        <v>622</v>
      </c>
      <c r="F343" s="128" t="s">
        <v>623</v>
      </c>
      <c r="G343" s="129" t="s">
        <v>299</v>
      </c>
      <c r="H343" s="130">
        <v>525.98</v>
      </c>
      <c r="I343" s="131"/>
      <c r="J343" s="132">
        <f>ROUND(I343*H343,2)</f>
        <v>0</v>
      </c>
      <c r="K343" s="128" t="s">
        <v>139</v>
      </c>
      <c r="L343" s="32"/>
      <c r="M343" s="133" t="s">
        <v>1</v>
      </c>
      <c r="N343" s="134" t="s">
        <v>45</v>
      </c>
      <c r="P343" s="135">
        <f>O343*H343</f>
        <v>0</v>
      </c>
      <c r="Q343" s="135">
        <v>0</v>
      </c>
      <c r="R343" s="135">
        <f>Q343*H343</f>
        <v>0</v>
      </c>
      <c r="S343" s="135">
        <v>0</v>
      </c>
      <c r="T343" s="136">
        <f>S343*H343</f>
        <v>0</v>
      </c>
      <c r="AR343" s="137" t="s">
        <v>133</v>
      </c>
      <c r="AT343" s="137" t="s">
        <v>135</v>
      </c>
      <c r="AU343" s="137" t="s">
        <v>89</v>
      </c>
      <c r="AY343" s="17" t="s">
        <v>134</v>
      </c>
      <c r="BE343" s="138">
        <f>IF(N343="základní",J343,0)</f>
        <v>0</v>
      </c>
      <c r="BF343" s="138">
        <f>IF(N343="snížená",J343,0)</f>
        <v>0</v>
      </c>
      <c r="BG343" s="138">
        <f>IF(N343="zákl. přenesená",J343,0)</f>
        <v>0</v>
      </c>
      <c r="BH343" s="138">
        <f>IF(N343="sníž. přenesená",J343,0)</f>
        <v>0</v>
      </c>
      <c r="BI343" s="138">
        <f>IF(N343="nulová",J343,0)</f>
        <v>0</v>
      </c>
      <c r="BJ343" s="17" t="s">
        <v>87</v>
      </c>
      <c r="BK343" s="138">
        <f>ROUND(I343*H343,2)</f>
        <v>0</v>
      </c>
      <c r="BL343" s="17" t="s">
        <v>133</v>
      </c>
      <c r="BM343" s="137" t="s">
        <v>1000</v>
      </c>
    </row>
    <row r="344" spans="2:65" s="14" customFormat="1" ht="10.199999999999999">
      <c r="B344" s="168"/>
      <c r="D344" s="139" t="s">
        <v>245</v>
      </c>
      <c r="E344" s="169" t="s">
        <v>1</v>
      </c>
      <c r="F344" s="170" t="s">
        <v>625</v>
      </c>
      <c r="H344" s="169" t="s">
        <v>1</v>
      </c>
      <c r="I344" s="171"/>
      <c r="L344" s="168"/>
      <c r="M344" s="172"/>
      <c r="T344" s="173"/>
      <c r="AT344" s="169" t="s">
        <v>245</v>
      </c>
      <c r="AU344" s="169" t="s">
        <v>89</v>
      </c>
      <c r="AV344" s="14" t="s">
        <v>87</v>
      </c>
      <c r="AW344" s="14" t="s">
        <v>36</v>
      </c>
      <c r="AX344" s="14" t="s">
        <v>80</v>
      </c>
      <c r="AY344" s="169" t="s">
        <v>134</v>
      </c>
    </row>
    <row r="345" spans="2:65" s="12" customFormat="1" ht="20.399999999999999">
      <c r="B345" s="154"/>
      <c r="D345" s="139" t="s">
        <v>245</v>
      </c>
      <c r="E345" s="155" t="s">
        <v>1</v>
      </c>
      <c r="F345" s="156" t="s">
        <v>1001</v>
      </c>
      <c r="H345" s="157">
        <v>223.3</v>
      </c>
      <c r="I345" s="158"/>
      <c r="L345" s="154"/>
      <c r="M345" s="159"/>
      <c r="T345" s="160"/>
      <c r="AT345" s="155" t="s">
        <v>245</v>
      </c>
      <c r="AU345" s="155" t="s">
        <v>89</v>
      </c>
      <c r="AV345" s="12" t="s">
        <v>89</v>
      </c>
      <c r="AW345" s="12" t="s">
        <v>36</v>
      </c>
      <c r="AX345" s="12" t="s">
        <v>80</v>
      </c>
      <c r="AY345" s="155" t="s">
        <v>134</v>
      </c>
    </row>
    <row r="346" spans="2:65" s="12" customFormat="1" ht="10.199999999999999">
      <c r="B346" s="154"/>
      <c r="D346" s="139" t="s">
        <v>245</v>
      </c>
      <c r="E346" s="155" t="s">
        <v>1</v>
      </c>
      <c r="F346" s="156" t="s">
        <v>1002</v>
      </c>
      <c r="H346" s="157">
        <v>7.84</v>
      </c>
      <c r="I346" s="158"/>
      <c r="L346" s="154"/>
      <c r="M346" s="159"/>
      <c r="T346" s="160"/>
      <c r="AT346" s="155" t="s">
        <v>245</v>
      </c>
      <c r="AU346" s="155" t="s">
        <v>89</v>
      </c>
      <c r="AV346" s="12" t="s">
        <v>89</v>
      </c>
      <c r="AW346" s="12" t="s">
        <v>36</v>
      </c>
      <c r="AX346" s="12" t="s">
        <v>80</v>
      </c>
      <c r="AY346" s="155" t="s">
        <v>134</v>
      </c>
    </row>
    <row r="347" spans="2:65" s="12" customFormat="1" ht="10.199999999999999">
      <c r="B347" s="154"/>
      <c r="D347" s="139" t="s">
        <v>245</v>
      </c>
      <c r="E347" s="155" t="s">
        <v>1</v>
      </c>
      <c r="F347" s="156" t="s">
        <v>1003</v>
      </c>
      <c r="H347" s="157">
        <v>211.12</v>
      </c>
      <c r="I347" s="158"/>
      <c r="L347" s="154"/>
      <c r="M347" s="159"/>
      <c r="T347" s="160"/>
      <c r="AT347" s="155" t="s">
        <v>245</v>
      </c>
      <c r="AU347" s="155" t="s">
        <v>89</v>
      </c>
      <c r="AV347" s="12" t="s">
        <v>89</v>
      </c>
      <c r="AW347" s="12" t="s">
        <v>36</v>
      </c>
      <c r="AX347" s="12" t="s">
        <v>80</v>
      </c>
      <c r="AY347" s="155" t="s">
        <v>134</v>
      </c>
    </row>
    <row r="348" spans="2:65" s="12" customFormat="1" ht="20.399999999999999">
      <c r="B348" s="154"/>
      <c r="D348" s="139" t="s">
        <v>245</v>
      </c>
      <c r="E348" s="155" t="s">
        <v>1</v>
      </c>
      <c r="F348" s="156" t="s">
        <v>1004</v>
      </c>
      <c r="H348" s="157">
        <v>83.72</v>
      </c>
      <c r="I348" s="158"/>
      <c r="L348" s="154"/>
      <c r="M348" s="159"/>
      <c r="T348" s="160"/>
      <c r="AT348" s="155" t="s">
        <v>245</v>
      </c>
      <c r="AU348" s="155" t="s">
        <v>89</v>
      </c>
      <c r="AV348" s="12" t="s">
        <v>89</v>
      </c>
      <c r="AW348" s="12" t="s">
        <v>36</v>
      </c>
      <c r="AX348" s="12" t="s">
        <v>80</v>
      </c>
      <c r="AY348" s="155" t="s">
        <v>134</v>
      </c>
    </row>
    <row r="349" spans="2:65" s="13" customFormat="1" ht="10.199999999999999">
      <c r="B349" s="161"/>
      <c r="D349" s="139" t="s">
        <v>245</v>
      </c>
      <c r="E349" s="162" t="s">
        <v>1</v>
      </c>
      <c r="F349" s="163" t="s">
        <v>248</v>
      </c>
      <c r="H349" s="164">
        <v>525.98</v>
      </c>
      <c r="I349" s="165"/>
      <c r="L349" s="161"/>
      <c r="M349" s="166"/>
      <c r="T349" s="167"/>
      <c r="AT349" s="162" t="s">
        <v>245</v>
      </c>
      <c r="AU349" s="162" t="s">
        <v>89</v>
      </c>
      <c r="AV349" s="13" t="s">
        <v>133</v>
      </c>
      <c r="AW349" s="13" t="s">
        <v>36</v>
      </c>
      <c r="AX349" s="13" t="s">
        <v>87</v>
      </c>
      <c r="AY349" s="162" t="s">
        <v>134</v>
      </c>
    </row>
    <row r="350" spans="2:65" s="1" customFormat="1" ht="21.75" customHeight="1">
      <c r="B350" s="32"/>
      <c r="C350" s="126" t="s">
        <v>571</v>
      </c>
      <c r="D350" s="126" t="s">
        <v>135</v>
      </c>
      <c r="E350" s="127" t="s">
        <v>631</v>
      </c>
      <c r="F350" s="128" t="s">
        <v>632</v>
      </c>
      <c r="G350" s="129" t="s">
        <v>299</v>
      </c>
      <c r="H350" s="130">
        <v>7.7</v>
      </c>
      <c r="I350" s="131"/>
      <c r="J350" s="132">
        <f>ROUND(I350*H350,2)</f>
        <v>0</v>
      </c>
      <c r="K350" s="128" t="s">
        <v>139</v>
      </c>
      <c r="L350" s="32"/>
      <c r="M350" s="133" t="s">
        <v>1</v>
      </c>
      <c r="N350" s="134" t="s">
        <v>45</v>
      </c>
      <c r="P350" s="135">
        <f>O350*H350</f>
        <v>0</v>
      </c>
      <c r="Q350" s="135">
        <v>0</v>
      </c>
      <c r="R350" s="135">
        <f>Q350*H350</f>
        <v>0</v>
      </c>
      <c r="S350" s="135">
        <v>0</v>
      </c>
      <c r="T350" s="136">
        <f>S350*H350</f>
        <v>0</v>
      </c>
      <c r="AR350" s="137" t="s">
        <v>133</v>
      </c>
      <c r="AT350" s="137" t="s">
        <v>135</v>
      </c>
      <c r="AU350" s="137" t="s">
        <v>89</v>
      </c>
      <c r="AY350" s="17" t="s">
        <v>134</v>
      </c>
      <c r="BE350" s="138">
        <f>IF(N350="základní",J350,0)</f>
        <v>0</v>
      </c>
      <c r="BF350" s="138">
        <f>IF(N350="snížená",J350,0)</f>
        <v>0</v>
      </c>
      <c r="BG350" s="138">
        <f>IF(N350="zákl. přenesená",J350,0)</f>
        <v>0</v>
      </c>
      <c r="BH350" s="138">
        <f>IF(N350="sníž. přenesená",J350,0)</f>
        <v>0</v>
      </c>
      <c r="BI350" s="138">
        <f>IF(N350="nulová",J350,0)</f>
        <v>0</v>
      </c>
      <c r="BJ350" s="17" t="s">
        <v>87</v>
      </c>
      <c r="BK350" s="138">
        <f>ROUND(I350*H350,2)</f>
        <v>0</v>
      </c>
      <c r="BL350" s="17" t="s">
        <v>133</v>
      </c>
      <c r="BM350" s="137" t="s">
        <v>1005</v>
      </c>
    </row>
    <row r="351" spans="2:65" s="12" customFormat="1" ht="20.399999999999999">
      <c r="B351" s="154"/>
      <c r="D351" s="139" t="s">
        <v>245</v>
      </c>
      <c r="E351" s="155" t="s">
        <v>1</v>
      </c>
      <c r="F351" s="156" t="s">
        <v>1006</v>
      </c>
      <c r="H351" s="157">
        <v>7.7</v>
      </c>
      <c r="I351" s="158"/>
      <c r="L351" s="154"/>
      <c r="M351" s="159"/>
      <c r="T351" s="160"/>
      <c r="AT351" s="155" t="s">
        <v>245</v>
      </c>
      <c r="AU351" s="155" t="s">
        <v>89</v>
      </c>
      <c r="AV351" s="12" t="s">
        <v>89</v>
      </c>
      <c r="AW351" s="12" t="s">
        <v>36</v>
      </c>
      <c r="AX351" s="12" t="s">
        <v>80</v>
      </c>
      <c r="AY351" s="155" t="s">
        <v>134</v>
      </c>
    </row>
    <row r="352" spans="2:65" s="13" customFormat="1" ht="10.199999999999999">
      <c r="B352" s="161"/>
      <c r="D352" s="139" t="s">
        <v>245</v>
      </c>
      <c r="E352" s="162" t="s">
        <v>1</v>
      </c>
      <c r="F352" s="163" t="s">
        <v>248</v>
      </c>
      <c r="H352" s="164">
        <v>7.7</v>
      </c>
      <c r="I352" s="165"/>
      <c r="L352" s="161"/>
      <c r="M352" s="166"/>
      <c r="T352" s="167"/>
      <c r="AT352" s="162" t="s">
        <v>245</v>
      </c>
      <c r="AU352" s="162" t="s">
        <v>89</v>
      </c>
      <c r="AV352" s="13" t="s">
        <v>133</v>
      </c>
      <c r="AW352" s="13" t="s">
        <v>36</v>
      </c>
      <c r="AX352" s="13" t="s">
        <v>87</v>
      </c>
      <c r="AY352" s="162" t="s">
        <v>134</v>
      </c>
    </row>
    <row r="353" spans="2:65" s="1" customFormat="1" ht="24.15" customHeight="1">
      <c r="B353" s="32"/>
      <c r="C353" s="126" t="s">
        <v>576</v>
      </c>
      <c r="D353" s="126" t="s">
        <v>135</v>
      </c>
      <c r="E353" s="127" t="s">
        <v>637</v>
      </c>
      <c r="F353" s="128" t="s">
        <v>638</v>
      </c>
      <c r="G353" s="129" t="s">
        <v>299</v>
      </c>
      <c r="H353" s="130">
        <v>46.2</v>
      </c>
      <c r="I353" s="131"/>
      <c r="J353" s="132">
        <f>ROUND(I353*H353,2)</f>
        <v>0</v>
      </c>
      <c r="K353" s="128" t="s">
        <v>139</v>
      </c>
      <c r="L353" s="32"/>
      <c r="M353" s="133" t="s">
        <v>1</v>
      </c>
      <c r="N353" s="134" t="s">
        <v>45</v>
      </c>
      <c r="P353" s="135">
        <f>O353*H353</f>
        <v>0</v>
      </c>
      <c r="Q353" s="135">
        <v>0</v>
      </c>
      <c r="R353" s="135">
        <f>Q353*H353</f>
        <v>0</v>
      </c>
      <c r="S353" s="135">
        <v>0</v>
      </c>
      <c r="T353" s="136">
        <f>S353*H353</f>
        <v>0</v>
      </c>
      <c r="AR353" s="137" t="s">
        <v>133</v>
      </c>
      <c r="AT353" s="137" t="s">
        <v>135</v>
      </c>
      <c r="AU353" s="137" t="s">
        <v>89</v>
      </c>
      <c r="AY353" s="17" t="s">
        <v>134</v>
      </c>
      <c r="BE353" s="138">
        <f>IF(N353="základní",J353,0)</f>
        <v>0</v>
      </c>
      <c r="BF353" s="138">
        <f>IF(N353="snížená",J353,0)</f>
        <v>0</v>
      </c>
      <c r="BG353" s="138">
        <f>IF(N353="zákl. přenesená",J353,0)</f>
        <v>0</v>
      </c>
      <c r="BH353" s="138">
        <f>IF(N353="sníž. přenesená",J353,0)</f>
        <v>0</v>
      </c>
      <c r="BI353" s="138">
        <f>IF(N353="nulová",J353,0)</f>
        <v>0</v>
      </c>
      <c r="BJ353" s="17" t="s">
        <v>87</v>
      </c>
      <c r="BK353" s="138">
        <f>ROUND(I353*H353,2)</f>
        <v>0</v>
      </c>
      <c r="BL353" s="17" t="s">
        <v>133</v>
      </c>
      <c r="BM353" s="137" t="s">
        <v>1007</v>
      </c>
    </row>
    <row r="354" spans="2:65" s="14" customFormat="1" ht="10.199999999999999">
      <c r="B354" s="168"/>
      <c r="D354" s="139" t="s">
        <v>245</v>
      </c>
      <c r="E354" s="169" t="s">
        <v>1</v>
      </c>
      <c r="F354" s="170" t="s">
        <v>641</v>
      </c>
      <c r="H354" s="169" t="s">
        <v>1</v>
      </c>
      <c r="I354" s="171"/>
      <c r="L354" s="168"/>
      <c r="M354" s="172"/>
      <c r="T354" s="173"/>
      <c r="AT354" s="169" t="s">
        <v>245</v>
      </c>
      <c r="AU354" s="169" t="s">
        <v>89</v>
      </c>
      <c r="AV354" s="14" t="s">
        <v>87</v>
      </c>
      <c r="AW354" s="14" t="s">
        <v>36</v>
      </c>
      <c r="AX354" s="14" t="s">
        <v>80</v>
      </c>
      <c r="AY354" s="169" t="s">
        <v>134</v>
      </c>
    </row>
    <row r="355" spans="2:65" s="12" customFormat="1" ht="20.399999999999999">
      <c r="B355" s="154"/>
      <c r="D355" s="139" t="s">
        <v>245</v>
      </c>
      <c r="E355" s="155" t="s">
        <v>1</v>
      </c>
      <c r="F355" s="156" t="s">
        <v>1008</v>
      </c>
      <c r="H355" s="157">
        <v>46.2</v>
      </c>
      <c r="I355" s="158"/>
      <c r="L355" s="154"/>
      <c r="M355" s="159"/>
      <c r="T355" s="160"/>
      <c r="AT355" s="155" t="s">
        <v>245</v>
      </c>
      <c r="AU355" s="155" t="s">
        <v>89</v>
      </c>
      <c r="AV355" s="12" t="s">
        <v>89</v>
      </c>
      <c r="AW355" s="12" t="s">
        <v>36</v>
      </c>
      <c r="AX355" s="12" t="s">
        <v>80</v>
      </c>
      <c r="AY355" s="155" t="s">
        <v>134</v>
      </c>
    </row>
    <row r="356" spans="2:65" s="13" customFormat="1" ht="10.199999999999999">
      <c r="B356" s="161"/>
      <c r="D356" s="139" t="s">
        <v>245</v>
      </c>
      <c r="E356" s="162" t="s">
        <v>1</v>
      </c>
      <c r="F356" s="163" t="s">
        <v>248</v>
      </c>
      <c r="H356" s="164">
        <v>46.2</v>
      </c>
      <c r="I356" s="165"/>
      <c r="L356" s="161"/>
      <c r="M356" s="166"/>
      <c r="T356" s="167"/>
      <c r="AT356" s="162" t="s">
        <v>245</v>
      </c>
      <c r="AU356" s="162" t="s">
        <v>89</v>
      </c>
      <c r="AV356" s="13" t="s">
        <v>133</v>
      </c>
      <c r="AW356" s="13" t="s">
        <v>36</v>
      </c>
      <c r="AX356" s="13" t="s">
        <v>87</v>
      </c>
      <c r="AY356" s="162" t="s">
        <v>134</v>
      </c>
    </row>
    <row r="357" spans="2:65" s="1" customFormat="1" ht="16.5" customHeight="1">
      <c r="B357" s="32"/>
      <c r="C357" s="126" t="s">
        <v>582</v>
      </c>
      <c r="D357" s="126" t="s">
        <v>135</v>
      </c>
      <c r="E357" s="127" t="s">
        <v>644</v>
      </c>
      <c r="F357" s="128" t="s">
        <v>645</v>
      </c>
      <c r="G357" s="129" t="s">
        <v>299</v>
      </c>
      <c r="H357" s="130">
        <v>11.685</v>
      </c>
      <c r="I357" s="131"/>
      <c r="J357" s="132">
        <f>ROUND(I357*H357,2)</f>
        <v>0</v>
      </c>
      <c r="K357" s="128" t="s">
        <v>139</v>
      </c>
      <c r="L357" s="32"/>
      <c r="M357" s="133" t="s">
        <v>1</v>
      </c>
      <c r="N357" s="134" t="s">
        <v>45</v>
      </c>
      <c r="P357" s="135">
        <f>O357*H357</f>
        <v>0</v>
      </c>
      <c r="Q357" s="135">
        <v>0</v>
      </c>
      <c r="R357" s="135">
        <f>Q357*H357</f>
        <v>0</v>
      </c>
      <c r="S357" s="135">
        <v>0</v>
      </c>
      <c r="T357" s="136">
        <f>S357*H357</f>
        <v>0</v>
      </c>
      <c r="AR357" s="137" t="s">
        <v>133</v>
      </c>
      <c r="AT357" s="137" t="s">
        <v>135</v>
      </c>
      <c r="AU357" s="137" t="s">
        <v>89</v>
      </c>
      <c r="AY357" s="17" t="s">
        <v>134</v>
      </c>
      <c r="BE357" s="138">
        <f>IF(N357="základní",J357,0)</f>
        <v>0</v>
      </c>
      <c r="BF357" s="138">
        <f>IF(N357="snížená",J357,0)</f>
        <v>0</v>
      </c>
      <c r="BG357" s="138">
        <f>IF(N357="zákl. přenesená",J357,0)</f>
        <v>0</v>
      </c>
      <c r="BH357" s="138">
        <f>IF(N357="sníž. přenesená",J357,0)</f>
        <v>0</v>
      </c>
      <c r="BI357" s="138">
        <f>IF(N357="nulová",J357,0)</f>
        <v>0</v>
      </c>
      <c r="BJ357" s="17" t="s">
        <v>87</v>
      </c>
      <c r="BK357" s="138">
        <f>ROUND(I357*H357,2)</f>
        <v>0</v>
      </c>
      <c r="BL357" s="17" t="s">
        <v>133</v>
      </c>
      <c r="BM357" s="137" t="s">
        <v>1009</v>
      </c>
    </row>
    <row r="358" spans="2:65" s="12" customFormat="1" ht="20.399999999999999">
      <c r="B358" s="154"/>
      <c r="D358" s="139" t="s">
        <v>245</v>
      </c>
      <c r="E358" s="155" t="s">
        <v>1</v>
      </c>
      <c r="F358" s="156" t="s">
        <v>1010</v>
      </c>
      <c r="H358" s="157">
        <v>11.685</v>
      </c>
      <c r="I358" s="158"/>
      <c r="L358" s="154"/>
      <c r="M358" s="159"/>
      <c r="T358" s="160"/>
      <c r="AT358" s="155" t="s">
        <v>245</v>
      </c>
      <c r="AU358" s="155" t="s">
        <v>89</v>
      </c>
      <c r="AV358" s="12" t="s">
        <v>89</v>
      </c>
      <c r="AW358" s="12" t="s">
        <v>36</v>
      </c>
      <c r="AX358" s="12" t="s">
        <v>80</v>
      </c>
      <c r="AY358" s="155" t="s">
        <v>134</v>
      </c>
    </row>
    <row r="359" spans="2:65" s="13" customFormat="1" ht="10.199999999999999">
      <c r="B359" s="161"/>
      <c r="D359" s="139" t="s">
        <v>245</v>
      </c>
      <c r="E359" s="162" t="s">
        <v>1</v>
      </c>
      <c r="F359" s="163" t="s">
        <v>248</v>
      </c>
      <c r="H359" s="164">
        <v>11.685</v>
      </c>
      <c r="I359" s="165"/>
      <c r="L359" s="161"/>
      <c r="M359" s="166"/>
      <c r="T359" s="167"/>
      <c r="AT359" s="162" t="s">
        <v>245</v>
      </c>
      <c r="AU359" s="162" t="s">
        <v>89</v>
      </c>
      <c r="AV359" s="13" t="s">
        <v>133</v>
      </c>
      <c r="AW359" s="13" t="s">
        <v>36</v>
      </c>
      <c r="AX359" s="13" t="s">
        <v>87</v>
      </c>
      <c r="AY359" s="162" t="s">
        <v>134</v>
      </c>
    </row>
    <row r="360" spans="2:65" s="1" customFormat="1" ht="24.15" customHeight="1">
      <c r="B360" s="32"/>
      <c r="C360" s="126" t="s">
        <v>587</v>
      </c>
      <c r="D360" s="126" t="s">
        <v>135</v>
      </c>
      <c r="E360" s="127" t="s">
        <v>649</v>
      </c>
      <c r="F360" s="128" t="s">
        <v>650</v>
      </c>
      <c r="G360" s="129" t="s">
        <v>299</v>
      </c>
      <c r="H360" s="130">
        <v>163.59</v>
      </c>
      <c r="I360" s="131"/>
      <c r="J360" s="132">
        <f>ROUND(I360*H360,2)</f>
        <v>0</v>
      </c>
      <c r="K360" s="128" t="s">
        <v>139</v>
      </c>
      <c r="L360" s="32"/>
      <c r="M360" s="133" t="s">
        <v>1</v>
      </c>
      <c r="N360" s="134" t="s">
        <v>45</v>
      </c>
      <c r="P360" s="135">
        <f>O360*H360</f>
        <v>0</v>
      </c>
      <c r="Q360" s="135">
        <v>0</v>
      </c>
      <c r="R360" s="135">
        <f>Q360*H360</f>
        <v>0</v>
      </c>
      <c r="S360" s="135">
        <v>0</v>
      </c>
      <c r="T360" s="136">
        <f>S360*H360</f>
        <v>0</v>
      </c>
      <c r="AR360" s="137" t="s">
        <v>133</v>
      </c>
      <c r="AT360" s="137" t="s">
        <v>135</v>
      </c>
      <c r="AU360" s="137" t="s">
        <v>89</v>
      </c>
      <c r="AY360" s="17" t="s">
        <v>134</v>
      </c>
      <c r="BE360" s="138">
        <f>IF(N360="základní",J360,0)</f>
        <v>0</v>
      </c>
      <c r="BF360" s="138">
        <f>IF(N360="snížená",J360,0)</f>
        <v>0</v>
      </c>
      <c r="BG360" s="138">
        <f>IF(N360="zákl. přenesená",J360,0)</f>
        <v>0</v>
      </c>
      <c r="BH360" s="138">
        <f>IF(N360="sníž. přenesená",J360,0)</f>
        <v>0</v>
      </c>
      <c r="BI360" s="138">
        <f>IF(N360="nulová",J360,0)</f>
        <v>0</v>
      </c>
      <c r="BJ360" s="17" t="s">
        <v>87</v>
      </c>
      <c r="BK360" s="138">
        <f>ROUND(I360*H360,2)</f>
        <v>0</v>
      </c>
      <c r="BL360" s="17" t="s">
        <v>133</v>
      </c>
      <c r="BM360" s="137" t="s">
        <v>1011</v>
      </c>
    </row>
    <row r="361" spans="2:65" s="14" customFormat="1" ht="10.199999999999999">
      <c r="B361" s="168"/>
      <c r="D361" s="139" t="s">
        <v>245</v>
      </c>
      <c r="E361" s="169" t="s">
        <v>1</v>
      </c>
      <c r="F361" s="170" t="s">
        <v>625</v>
      </c>
      <c r="H361" s="169" t="s">
        <v>1</v>
      </c>
      <c r="I361" s="171"/>
      <c r="L361" s="168"/>
      <c r="M361" s="172"/>
      <c r="T361" s="173"/>
      <c r="AT361" s="169" t="s">
        <v>245</v>
      </c>
      <c r="AU361" s="169" t="s">
        <v>89</v>
      </c>
      <c r="AV361" s="14" t="s">
        <v>87</v>
      </c>
      <c r="AW361" s="14" t="s">
        <v>36</v>
      </c>
      <c r="AX361" s="14" t="s">
        <v>80</v>
      </c>
      <c r="AY361" s="169" t="s">
        <v>134</v>
      </c>
    </row>
    <row r="362" spans="2:65" s="12" customFormat="1" ht="20.399999999999999">
      <c r="B362" s="154"/>
      <c r="D362" s="139" t="s">
        <v>245</v>
      </c>
      <c r="E362" s="155" t="s">
        <v>1</v>
      </c>
      <c r="F362" s="156" t="s">
        <v>1012</v>
      </c>
      <c r="H362" s="157">
        <v>163.59</v>
      </c>
      <c r="I362" s="158"/>
      <c r="L362" s="154"/>
      <c r="M362" s="159"/>
      <c r="T362" s="160"/>
      <c r="AT362" s="155" t="s">
        <v>245</v>
      </c>
      <c r="AU362" s="155" t="s">
        <v>89</v>
      </c>
      <c r="AV362" s="12" t="s">
        <v>89</v>
      </c>
      <c r="AW362" s="12" t="s">
        <v>36</v>
      </c>
      <c r="AX362" s="12" t="s">
        <v>80</v>
      </c>
      <c r="AY362" s="155" t="s">
        <v>134</v>
      </c>
    </row>
    <row r="363" spans="2:65" s="13" customFormat="1" ht="10.199999999999999">
      <c r="B363" s="161"/>
      <c r="D363" s="139" t="s">
        <v>245</v>
      </c>
      <c r="E363" s="162" t="s">
        <v>1</v>
      </c>
      <c r="F363" s="163" t="s">
        <v>248</v>
      </c>
      <c r="H363" s="164">
        <v>163.59</v>
      </c>
      <c r="I363" s="165"/>
      <c r="L363" s="161"/>
      <c r="M363" s="166"/>
      <c r="T363" s="167"/>
      <c r="AT363" s="162" t="s">
        <v>245</v>
      </c>
      <c r="AU363" s="162" t="s">
        <v>89</v>
      </c>
      <c r="AV363" s="13" t="s">
        <v>133</v>
      </c>
      <c r="AW363" s="13" t="s">
        <v>36</v>
      </c>
      <c r="AX363" s="13" t="s">
        <v>87</v>
      </c>
      <c r="AY363" s="162" t="s">
        <v>134</v>
      </c>
    </row>
    <row r="364" spans="2:65" s="1" customFormat="1" ht="24.15" customHeight="1">
      <c r="B364" s="32"/>
      <c r="C364" s="126" t="s">
        <v>592</v>
      </c>
      <c r="D364" s="126" t="s">
        <v>135</v>
      </c>
      <c r="E364" s="127" t="s">
        <v>654</v>
      </c>
      <c r="F364" s="128" t="s">
        <v>655</v>
      </c>
      <c r="G364" s="129" t="s">
        <v>299</v>
      </c>
      <c r="H364" s="130">
        <v>7.7</v>
      </c>
      <c r="I364" s="131"/>
      <c r="J364" s="132">
        <f>ROUND(I364*H364,2)</f>
        <v>0</v>
      </c>
      <c r="K364" s="128" t="s">
        <v>139</v>
      </c>
      <c r="L364" s="32"/>
      <c r="M364" s="133" t="s">
        <v>1</v>
      </c>
      <c r="N364" s="134" t="s">
        <v>45</v>
      </c>
      <c r="P364" s="135">
        <f>O364*H364</f>
        <v>0</v>
      </c>
      <c r="Q364" s="135">
        <v>0</v>
      </c>
      <c r="R364" s="135">
        <f>Q364*H364</f>
        <v>0</v>
      </c>
      <c r="S364" s="135">
        <v>0</v>
      </c>
      <c r="T364" s="136">
        <f>S364*H364</f>
        <v>0</v>
      </c>
      <c r="AR364" s="137" t="s">
        <v>133</v>
      </c>
      <c r="AT364" s="137" t="s">
        <v>135</v>
      </c>
      <c r="AU364" s="137" t="s">
        <v>89</v>
      </c>
      <c r="AY364" s="17" t="s">
        <v>134</v>
      </c>
      <c r="BE364" s="138">
        <f>IF(N364="základní",J364,0)</f>
        <v>0</v>
      </c>
      <c r="BF364" s="138">
        <f>IF(N364="snížená",J364,0)</f>
        <v>0</v>
      </c>
      <c r="BG364" s="138">
        <f>IF(N364="zákl. přenesená",J364,0)</f>
        <v>0</v>
      </c>
      <c r="BH364" s="138">
        <f>IF(N364="sníž. přenesená",J364,0)</f>
        <v>0</v>
      </c>
      <c r="BI364" s="138">
        <f>IF(N364="nulová",J364,0)</f>
        <v>0</v>
      </c>
      <c r="BJ364" s="17" t="s">
        <v>87</v>
      </c>
      <c r="BK364" s="138">
        <f>ROUND(I364*H364,2)</f>
        <v>0</v>
      </c>
      <c r="BL364" s="17" t="s">
        <v>133</v>
      </c>
      <c r="BM364" s="137" t="s">
        <v>1013</v>
      </c>
    </row>
    <row r="365" spans="2:65" s="12" customFormat="1" ht="20.399999999999999">
      <c r="B365" s="154"/>
      <c r="D365" s="139" t="s">
        <v>245</v>
      </c>
      <c r="E365" s="155" t="s">
        <v>1</v>
      </c>
      <c r="F365" s="156" t="s">
        <v>1014</v>
      </c>
      <c r="H365" s="157">
        <v>7.7</v>
      </c>
      <c r="I365" s="158"/>
      <c r="L365" s="154"/>
      <c r="M365" s="159"/>
      <c r="T365" s="160"/>
      <c r="AT365" s="155" t="s">
        <v>245</v>
      </c>
      <c r="AU365" s="155" t="s">
        <v>89</v>
      </c>
      <c r="AV365" s="12" t="s">
        <v>89</v>
      </c>
      <c r="AW365" s="12" t="s">
        <v>36</v>
      </c>
      <c r="AX365" s="12" t="s">
        <v>80</v>
      </c>
      <c r="AY365" s="155" t="s">
        <v>134</v>
      </c>
    </row>
    <row r="366" spans="2:65" s="13" customFormat="1" ht="10.199999999999999">
      <c r="B366" s="161"/>
      <c r="D366" s="139" t="s">
        <v>245</v>
      </c>
      <c r="E366" s="162" t="s">
        <v>1</v>
      </c>
      <c r="F366" s="163" t="s">
        <v>248</v>
      </c>
      <c r="H366" s="164">
        <v>7.7</v>
      </c>
      <c r="I366" s="165"/>
      <c r="L366" s="161"/>
      <c r="M366" s="166"/>
      <c r="T366" s="167"/>
      <c r="AT366" s="162" t="s">
        <v>245</v>
      </c>
      <c r="AU366" s="162" t="s">
        <v>89</v>
      </c>
      <c r="AV366" s="13" t="s">
        <v>133</v>
      </c>
      <c r="AW366" s="13" t="s">
        <v>36</v>
      </c>
      <c r="AX366" s="13" t="s">
        <v>87</v>
      </c>
      <c r="AY366" s="162" t="s">
        <v>134</v>
      </c>
    </row>
    <row r="367" spans="2:65" s="1" customFormat="1" ht="37.799999999999997" customHeight="1">
      <c r="B367" s="32"/>
      <c r="C367" s="126" t="s">
        <v>599</v>
      </c>
      <c r="D367" s="126" t="s">
        <v>135</v>
      </c>
      <c r="E367" s="127" t="s">
        <v>659</v>
      </c>
      <c r="F367" s="128" t="s">
        <v>660</v>
      </c>
      <c r="G367" s="129" t="s">
        <v>299</v>
      </c>
      <c r="H367" s="130">
        <v>11.685</v>
      </c>
      <c r="I367" s="131"/>
      <c r="J367" s="132">
        <f>ROUND(I367*H367,2)</f>
        <v>0</v>
      </c>
      <c r="K367" s="128" t="s">
        <v>139</v>
      </c>
      <c r="L367" s="32"/>
      <c r="M367" s="133" t="s">
        <v>1</v>
      </c>
      <c r="N367" s="134" t="s">
        <v>45</v>
      </c>
      <c r="P367" s="135">
        <f>O367*H367</f>
        <v>0</v>
      </c>
      <c r="Q367" s="135">
        <v>0</v>
      </c>
      <c r="R367" s="135">
        <f>Q367*H367</f>
        <v>0</v>
      </c>
      <c r="S367" s="135">
        <v>0</v>
      </c>
      <c r="T367" s="136">
        <f>S367*H367</f>
        <v>0</v>
      </c>
      <c r="AR367" s="137" t="s">
        <v>133</v>
      </c>
      <c r="AT367" s="137" t="s">
        <v>135</v>
      </c>
      <c r="AU367" s="137" t="s">
        <v>89</v>
      </c>
      <c r="AY367" s="17" t="s">
        <v>134</v>
      </c>
      <c r="BE367" s="138">
        <f>IF(N367="základní",J367,0)</f>
        <v>0</v>
      </c>
      <c r="BF367" s="138">
        <f>IF(N367="snížená",J367,0)</f>
        <v>0</v>
      </c>
      <c r="BG367" s="138">
        <f>IF(N367="zákl. přenesená",J367,0)</f>
        <v>0</v>
      </c>
      <c r="BH367" s="138">
        <f>IF(N367="sníž. přenesená",J367,0)</f>
        <v>0</v>
      </c>
      <c r="BI367" s="138">
        <f>IF(N367="nulová",J367,0)</f>
        <v>0</v>
      </c>
      <c r="BJ367" s="17" t="s">
        <v>87</v>
      </c>
      <c r="BK367" s="138">
        <f>ROUND(I367*H367,2)</f>
        <v>0</v>
      </c>
      <c r="BL367" s="17" t="s">
        <v>133</v>
      </c>
      <c r="BM367" s="137" t="s">
        <v>1015</v>
      </c>
    </row>
    <row r="368" spans="2:65" s="12" customFormat="1" ht="20.399999999999999">
      <c r="B368" s="154"/>
      <c r="D368" s="139" t="s">
        <v>245</v>
      </c>
      <c r="E368" s="155" t="s">
        <v>1</v>
      </c>
      <c r="F368" s="156" t="s">
        <v>1016</v>
      </c>
      <c r="H368" s="157">
        <v>11.685</v>
      </c>
      <c r="I368" s="158"/>
      <c r="L368" s="154"/>
      <c r="M368" s="159"/>
      <c r="T368" s="160"/>
      <c r="AT368" s="155" t="s">
        <v>245</v>
      </c>
      <c r="AU368" s="155" t="s">
        <v>89</v>
      </c>
      <c r="AV368" s="12" t="s">
        <v>89</v>
      </c>
      <c r="AW368" s="12" t="s">
        <v>36</v>
      </c>
      <c r="AX368" s="12" t="s">
        <v>80</v>
      </c>
      <c r="AY368" s="155" t="s">
        <v>134</v>
      </c>
    </row>
    <row r="369" spans="2:65" s="13" customFormat="1" ht="10.199999999999999">
      <c r="B369" s="161"/>
      <c r="D369" s="139" t="s">
        <v>245</v>
      </c>
      <c r="E369" s="162" t="s">
        <v>1</v>
      </c>
      <c r="F369" s="163" t="s">
        <v>248</v>
      </c>
      <c r="H369" s="164">
        <v>11.685</v>
      </c>
      <c r="I369" s="165"/>
      <c r="L369" s="161"/>
      <c r="M369" s="166"/>
      <c r="T369" s="167"/>
      <c r="AT369" s="162" t="s">
        <v>245</v>
      </c>
      <c r="AU369" s="162" t="s">
        <v>89</v>
      </c>
      <c r="AV369" s="13" t="s">
        <v>133</v>
      </c>
      <c r="AW369" s="13" t="s">
        <v>36</v>
      </c>
      <c r="AX369" s="13" t="s">
        <v>87</v>
      </c>
      <c r="AY369" s="162" t="s">
        <v>134</v>
      </c>
    </row>
    <row r="370" spans="2:65" s="1" customFormat="1" ht="44.25" customHeight="1">
      <c r="B370" s="32"/>
      <c r="C370" s="126" t="s">
        <v>605</v>
      </c>
      <c r="D370" s="126" t="s">
        <v>135</v>
      </c>
      <c r="E370" s="127" t="s">
        <v>665</v>
      </c>
      <c r="F370" s="128" t="s">
        <v>666</v>
      </c>
      <c r="G370" s="129" t="s">
        <v>299</v>
      </c>
      <c r="H370" s="130">
        <v>31.59</v>
      </c>
      <c r="I370" s="131"/>
      <c r="J370" s="132">
        <f>ROUND(I370*H370,2)</f>
        <v>0</v>
      </c>
      <c r="K370" s="128" t="s">
        <v>139</v>
      </c>
      <c r="L370" s="32"/>
      <c r="M370" s="133" t="s">
        <v>1</v>
      </c>
      <c r="N370" s="134" t="s">
        <v>45</v>
      </c>
      <c r="P370" s="135">
        <f>O370*H370</f>
        <v>0</v>
      </c>
      <c r="Q370" s="135">
        <v>0</v>
      </c>
      <c r="R370" s="135">
        <f>Q370*H370</f>
        <v>0</v>
      </c>
      <c r="S370" s="135">
        <v>0</v>
      </c>
      <c r="T370" s="136">
        <f>S370*H370</f>
        <v>0</v>
      </c>
      <c r="AR370" s="137" t="s">
        <v>133</v>
      </c>
      <c r="AT370" s="137" t="s">
        <v>135</v>
      </c>
      <c r="AU370" s="137" t="s">
        <v>89</v>
      </c>
      <c r="AY370" s="17" t="s">
        <v>134</v>
      </c>
      <c r="BE370" s="138">
        <f>IF(N370="základní",J370,0)</f>
        <v>0</v>
      </c>
      <c r="BF370" s="138">
        <f>IF(N370="snížená",J370,0)</f>
        <v>0</v>
      </c>
      <c r="BG370" s="138">
        <f>IF(N370="zákl. přenesená",J370,0)</f>
        <v>0</v>
      </c>
      <c r="BH370" s="138">
        <f>IF(N370="sníž. přenesená",J370,0)</f>
        <v>0</v>
      </c>
      <c r="BI370" s="138">
        <f>IF(N370="nulová",J370,0)</f>
        <v>0</v>
      </c>
      <c r="BJ370" s="17" t="s">
        <v>87</v>
      </c>
      <c r="BK370" s="138">
        <f>ROUND(I370*H370,2)</f>
        <v>0</v>
      </c>
      <c r="BL370" s="17" t="s">
        <v>133</v>
      </c>
      <c r="BM370" s="137" t="s">
        <v>1017</v>
      </c>
    </row>
    <row r="371" spans="2:65" s="12" customFormat="1" ht="20.399999999999999">
      <c r="B371" s="154"/>
      <c r="D371" s="139" t="s">
        <v>245</v>
      </c>
      <c r="E371" s="155" t="s">
        <v>1</v>
      </c>
      <c r="F371" s="156" t="s">
        <v>1018</v>
      </c>
      <c r="H371" s="157">
        <v>15.95</v>
      </c>
      <c r="I371" s="158"/>
      <c r="L371" s="154"/>
      <c r="M371" s="159"/>
      <c r="T371" s="160"/>
      <c r="AT371" s="155" t="s">
        <v>245</v>
      </c>
      <c r="AU371" s="155" t="s">
        <v>89</v>
      </c>
      <c r="AV371" s="12" t="s">
        <v>89</v>
      </c>
      <c r="AW371" s="12" t="s">
        <v>36</v>
      </c>
      <c r="AX371" s="12" t="s">
        <v>80</v>
      </c>
      <c r="AY371" s="155" t="s">
        <v>134</v>
      </c>
    </row>
    <row r="372" spans="2:65" s="12" customFormat="1" ht="10.199999999999999">
      <c r="B372" s="154"/>
      <c r="D372" s="139" t="s">
        <v>245</v>
      </c>
      <c r="E372" s="155" t="s">
        <v>1</v>
      </c>
      <c r="F372" s="156" t="s">
        <v>1019</v>
      </c>
      <c r="H372" s="157">
        <v>0.56000000000000005</v>
      </c>
      <c r="I372" s="158"/>
      <c r="L372" s="154"/>
      <c r="M372" s="159"/>
      <c r="T372" s="160"/>
      <c r="AT372" s="155" t="s">
        <v>245</v>
      </c>
      <c r="AU372" s="155" t="s">
        <v>89</v>
      </c>
      <c r="AV372" s="12" t="s">
        <v>89</v>
      </c>
      <c r="AW372" s="12" t="s">
        <v>36</v>
      </c>
      <c r="AX372" s="12" t="s">
        <v>80</v>
      </c>
      <c r="AY372" s="155" t="s">
        <v>134</v>
      </c>
    </row>
    <row r="373" spans="2:65" s="12" customFormat="1" ht="20.399999999999999">
      <c r="B373" s="154"/>
      <c r="D373" s="139" t="s">
        <v>245</v>
      </c>
      <c r="E373" s="155" t="s">
        <v>1</v>
      </c>
      <c r="F373" s="156" t="s">
        <v>1020</v>
      </c>
      <c r="H373" s="157">
        <v>15.08</v>
      </c>
      <c r="I373" s="158"/>
      <c r="L373" s="154"/>
      <c r="M373" s="159"/>
      <c r="T373" s="160"/>
      <c r="AT373" s="155" t="s">
        <v>245</v>
      </c>
      <c r="AU373" s="155" t="s">
        <v>89</v>
      </c>
      <c r="AV373" s="12" t="s">
        <v>89</v>
      </c>
      <c r="AW373" s="12" t="s">
        <v>36</v>
      </c>
      <c r="AX373" s="12" t="s">
        <v>80</v>
      </c>
      <c r="AY373" s="155" t="s">
        <v>134</v>
      </c>
    </row>
    <row r="374" spans="2:65" s="13" customFormat="1" ht="10.199999999999999">
      <c r="B374" s="161"/>
      <c r="D374" s="139" t="s">
        <v>245</v>
      </c>
      <c r="E374" s="162" t="s">
        <v>1</v>
      </c>
      <c r="F374" s="163" t="s">
        <v>248</v>
      </c>
      <c r="H374" s="164">
        <v>31.59</v>
      </c>
      <c r="I374" s="165"/>
      <c r="L374" s="161"/>
      <c r="M374" s="166"/>
      <c r="T374" s="167"/>
      <c r="AT374" s="162" t="s">
        <v>245</v>
      </c>
      <c r="AU374" s="162" t="s">
        <v>89</v>
      </c>
      <c r="AV374" s="13" t="s">
        <v>133</v>
      </c>
      <c r="AW374" s="13" t="s">
        <v>36</v>
      </c>
      <c r="AX374" s="13" t="s">
        <v>87</v>
      </c>
      <c r="AY374" s="162" t="s">
        <v>134</v>
      </c>
    </row>
    <row r="375" spans="2:65" s="1" customFormat="1" ht="44.25" customHeight="1">
      <c r="B375" s="32"/>
      <c r="C375" s="126" t="s">
        <v>612</v>
      </c>
      <c r="D375" s="126" t="s">
        <v>135</v>
      </c>
      <c r="E375" s="127" t="s">
        <v>672</v>
      </c>
      <c r="F375" s="128" t="s">
        <v>673</v>
      </c>
      <c r="G375" s="129" t="s">
        <v>299</v>
      </c>
      <c r="H375" s="130">
        <v>5.98</v>
      </c>
      <c r="I375" s="131"/>
      <c r="J375" s="132">
        <f>ROUND(I375*H375,2)</f>
        <v>0</v>
      </c>
      <c r="K375" s="128" t="s">
        <v>139</v>
      </c>
      <c r="L375" s="32"/>
      <c r="M375" s="133" t="s">
        <v>1</v>
      </c>
      <c r="N375" s="134" t="s">
        <v>45</v>
      </c>
      <c r="P375" s="135">
        <f>O375*H375</f>
        <v>0</v>
      </c>
      <c r="Q375" s="135">
        <v>0</v>
      </c>
      <c r="R375" s="135">
        <f>Q375*H375</f>
        <v>0</v>
      </c>
      <c r="S375" s="135">
        <v>0</v>
      </c>
      <c r="T375" s="136">
        <f>S375*H375</f>
        <v>0</v>
      </c>
      <c r="AR375" s="137" t="s">
        <v>133</v>
      </c>
      <c r="AT375" s="137" t="s">
        <v>135</v>
      </c>
      <c r="AU375" s="137" t="s">
        <v>89</v>
      </c>
      <c r="AY375" s="17" t="s">
        <v>134</v>
      </c>
      <c r="BE375" s="138">
        <f>IF(N375="základní",J375,0)</f>
        <v>0</v>
      </c>
      <c r="BF375" s="138">
        <f>IF(N375="snížená",J375,0)</f>
        <v>0</v>
      </c>
      <c r="BG375" s="138">
        <f>IF(N375="zákl. přenesená",J375,0)</f>
        <v>0</v>
      </c>
      <c r="BH375" s="138">
        <f>IF(N375="sníž. přenesená",J375,0)</f>
        <v>0</v>
      </c>
      <c r="BI375" s="138">
        <f>IF(N375="nulová",J375,0)</f>
        <v>0</v>
      </c>
      <c r="BJ375" s="17" t="s">
        <v>87</v>
      </c>
      <c r="BK375" s="138">
        <f>ROUND(I375*H375,2)</f>
        <v>0</v>
      </c>
      <c r="BL375" s="17" t="s">
        <v>133</v>
      </c>
      <c r="BM375" s="137" t="s">
        <v>1021</v>
      </c>
    </row>
    <row r="376" spans="2:65" s="12" customFormat="1" ht="10.199999999999999">
      <c r="B376" s="154"/>
      <c r="D376" s="139" t="s">
        <v>245</v>
      </c>
      <c r="E376" s="155" t="s">
        <v>1</v>
      </c>
      <c r="F376" s="156" t="s">
        <v>1022</v>
      </c>
      <c r="H376" s="157">
        <v>5.98</v>
      </c>
      <c r="I376" s="158"/>
      <c r="L376" s="154"/>
      <c r="M376" s="159"/>
      <c r="T376" s="160"/>
      <c r="AT376" s="155" t="s">
        <v>245</v>
      </c>
      <c r="AU376" s="155" t="s">
        <v>89</v>
      </c>
      <c r="AV376" s="12" t="s">
        <v>89</v>
      </c>
      <c r="AW376" s="12" t="s">
        <v>36</v>
      </c>
      <c r="AX376" s="12" t="s">
        <v>80</v>
      </c>
      <c r="AY376" s="155" t="s">
        <v>134</v>
      </c>
    </row>
    <row r="377" spans="2:65" s="13" customFormat="1" ht="10.199999999999999">
      <c r="B377" s="161"/>
      <c r="D377" s="139" t="s">
        <v>245</v>
      </c>
      <c r="E377" s="162" t="s">
        <v>1</v>
      </c>
      <c r="F377" s="163" t="s">
        <v>248</v>
      </c>
      <c r="H377" s="164">
        <v>5.98</v>
      </c>
      <c r="I377" s="165"/>
      <c r="L377" s="161"/>
      <c r="M377" s="166"/>
      <c r="T377" s="167"/>
      <c r="AT377" s="162" t="s">
        <v>245</v>
      </c>
      <c r="AU377" s="162" t="s">
        <v>89</v>
      </c>
      <c r="AV377" s="13" t="s">
        <v>133</v>
      </c>
      <c r="AW377" s="13" t="s">
        <v>36</v>
      </c>
      <c r="AX377" s="13" t="s">
        <v>87</v>
      </c>
      <c r="AY377" s="162" t="s">
        <v>134</v>
      </c>
    </row>
    <row r="378" spans="2:65" s="10" customFormat="1" ht="22.8" customHeight="1">
      <c r="B378" s="116"/>
      <c r="D378" s="117" t="s">
        <v>79</v>
      </c>
      <c r="E378" s="152" t="s">
        <v>676</v>
      </c>
      <c r="F378" s="152" t="s">
        <v>677</v>
      </c>
      <c r="I378" s="119"/>
      <c r="J378" s="153">
        <f>BK378</f>
        <v>0</v>
      </c>
      <c r="L378" s="116"/>
      <c r="M378" s="121"/>
      <c r="P378" s="122">
        <f>P379</f>
        <v>0</v>
      </c>
      <c r="R378" s="122">
        <f>R379</f>
        <v>0</v>
      </c>
      <c r="T378" s="123">
        <f>T379</f>
        <v>0</v>
      </c>
      <c r="AR378" s="117" t="s">
        <v>87</v>
      </c>
      <c r="AT378" s="124" t="s">
        <v>79</v>
      </c>
      <c r="AU378" s="124" t="s">
        <v>87</v>
      </c>
      <c r="AY378" s="117" t="s">
        <v>134</v>
      </c>
      <c r="BK378" s="125">
        <f>BK379</f>
        <v>0</v>
      </c>
    </row>
    <row r="379" spans="2:65" s="1" customFormat="1" ht="24.15" customHeight="1">
      <c r="B379" s="32"/>
      <c r="C379" s="126" t="s">
        <v>621</v>
      </c>
      <c r="D379" s="126" t="s">
        <v>135</v>
      </c>
      <c r="E379" s="127" t="s">
        <v>679</v>
      </c>
      <c r="F379" s="128" t="s">
        <v>680</v>
      </c>
      <c r="G379" s="129" t="s">
        <v>299</v>
      </c>
      <c r="H379" s="130">
        <v>50.2</v>
      </c>
      <c r="I379" s="131"/>
      <c r="J379" s="132">
        <f>ROUND(I379*H379,2)</f>
        <v>0</v>
      </c>
      <c r="K379" s="128" t="s">
        <v>139</v>
      </c>
      <c r="L379" s="32"/>
      <c r="M379" s="143" t="s">
        <v>1</v>
      </c>
      <c r="N379" s="144" t="s">
        <v>45</v>
      </c>
      <c r="O379" s="145"/>
      <c r="P379" s="146">
        <f>O379*H379</f>
        <v>0</v>
      </c>
      <c r="Q379" s="146">
        <v>0</v>
      </c>
      <c r="R379" s="146">
        <f>Q379*H379</f>
        <v>0</v>
      </c>
      <c r="S379" s="146">
        <v>0</v>
      </c>
      <c r="T379" s="147">
        <f>S379*H379</f>
        <v>0</v>
      </c>
      <c r="AR379" s="137" t="s">
        <v>133</v>
      </c>
      <c r="AT379" s="137" t="s">
        <v>135</v>
      </c>
      <c r="AU379" s="137" t="s">
        <v>89</v>
      </c>
      <c r="AY379" s="17" t="s">
        <v>134</v>
      </c>
      <c r="BE379" s="138">
        <f>IF(N379="základní",J379,0)</f>
        <v>0</v>
      </c>
      <c r="BF379" s="138">
        <f>IF(N379="snížená",J379,0)</f>
        <v>0</v>
      </c>
      <c r="BG379" s="138">
        <f>IF(N379="zákl. přenesená",J379,0)</f>
        <v>0</v>
      </c>
      <c r="BH379" s="138">
        <f>IF(N379="sníž. přenesená",J379,0)</f>
        <v>0</v>
      </c>
      <c r="BI379" s="138">
        <f>IF(N379="nulová",J379,0)</f>
        <v>0</v>
      </c>
      <c r="BJ379" s="17" t="s">
        <v>87</v>
      </c>
      <c r="BK379" s="138">
        <f>ROUND(I379*H379,2)</f>
        <v>0</v>
      </c>
      <c r="BL379" s="17" t="s">
        <v>133</v>
      </c>
      <c r="BM379" s="137" t="s">
        <v>1023</v>
      </c>
    </row>
    <row r="380" spans="2:65" s="1" customFormat="1" ht="6.9" customHeight="1">
      <c r="B380" s="44"/>
      <c r="C380" s="45"/>
      <c r="D380" s="45"/>
      <c r="E380" s="45"/>
      <c r="F380" s="45"/>
      <c r="G380" s="45"/>
      <c r="H380" s="45"/>
      <c r="I380" s="45"/>
      <c r="J380" s="45"/>
      <c r="K380" s="45"/>
      <c r="L380" s="32"/>
    </row>
  </sheetData>
  <sheetProtection algorithmName="SHA-512" hashValue="EwOx5Q5OlFoimBuQs+snn6ChJF3sR7OT1VraAWFaQwHb/YhJVeCuffmgy8NSCFg4JW+Q5OboWOs7RCbtF/kHuQ==" saltValue="EzSoEeclIeC7khaUOIxAK2voGoeQOoi6U1oxI08zAptTfir/LdXJmLgYttNWJ8tsz6OFVhPMFdOwh/ROHfw6Tg==" spinCount="100000" sheet="1" objects="1" scenarios="1" formatColumns="0" formatRows="0" autoFilter="0"/>
  <autoFilter ref="C121:K379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77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101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" customHeight="1">
      <c r="B4" s="20"/>
      <c r="D4" s="21" t="s">
        <v>108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0" t="str">
        <f>'Rekapitulace stavby'!K6</f>
        <v>Autobusové zastávky na ul. Králova a na ul. Příční</v>
      </c>
      <c r="F7" s="231"/>
      <c r="G7" s="231"/>
      <c r="H7" s="231"/>
      <c r="L7" s="20"/>
    </row>
    <row r="8" spans="2:46" s="1" customFormat="1" ht="12" customHeight="1">
      <c r="B8" s="32"/>
      <c r="D8" s="27" t="s">
        <v>109</v>
      </c>
      <c r="L8" s="32"/>
    </row>
    <row r="9" spans="2:46" s="1" customFormat="1" ht="30" customHeight="1">
      <c r="B9" s="32"/>
      <c r="E9" s="192" t="s">
        <v>1024</v>
      </c>
      <c r="F9" s="232"/>
      <c r="G9" s="232"/>
      <c r="H9" s="232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10. 3. 2025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3" t="str">
        <f>'Rekapitulace stavby'!E14</f>
        <v>Vyplň údaj</v>
      </c>
      <c r="F18" s="214"/>
      <c r="G18" s="214"/>
      <c r="H18" s="214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9"/>
      <c r="E27" s="219" t="s">
        <v>1</v>
      </c>
      <c r="F27" s="219"/>
      <c r="G27" s="219"/>
      <c r="H27" s="219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40</v>
      </c>
      <c r="J30" s="66">
        <f>ROUND(J122,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" customHeight="1">
      <c r="B33" s="32"/>
      <c r="D33" s="55" t="s">
        <v>44</v>
      </c>
      <c r="E33" s="27" t="s">
        <v>45</v>
      </c>
      <c r="F33" s="91">
        <f>ROUND((SUM(BE122:BE376)),  2)</f>
        <v>0</v>
      </c>
      <c r="I33" s="92">
        <v>0.21</v>
      </c>
      <c r="J33" s="91">
        <f>ROUND(((SUM(BE122:BE376))*I33),  2)</f>
        <v>0</v>
      </c>
      <c r="L33" s="32"/>
    </row>
    <row r="34" spans="2:12" s="1" customFormat="1" ht="14.4" customHeight="1">
      <c r="B34" s="32"/>
      <c r="E34" s="27" t="s">
        <v>46</v>
      </c>
      <c r="F34" s="91">
        <f>ROUND((SUM(BF122:BF376)),  2)</f>
        <v>0</v>
      </c>
      <c r="I34" s="92">
        <v>0.12</v>
      </c>
      <c r="J34" s="91">
        <f>ROUND(((SUM(BF122:BF376))*I34),  2)</f>
        <v>0</v>
      </c>
      <c r="L34" s="32"/>
    </row>
    <row r="35" spans="2:12" s="1" customFormat="1" ht="14.4" hidden="1" customHeight="1">
      <c r="B35" s="32"/>
      <c r="E35" s="27" t="s">
        <v>47</v>
      </c>
      <c r="F35" s="91">
        <f>ROUND((SUM(BG122:BG376)),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48</v>
      </c>
      <c r="F36" s="91">
        <f>ROUND((SUM(BH122:BH376)),  2)</f>
        <v>0</v>
      </c>
      <c r="I36" s="92">
        <v>0.12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49</v>
      </c>
      <c r="F37" s="91">
        <f>ROUND((SUM(BI122:BI376)),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50</v>
      </c>
      <c r="E39" s="57"/>
      <c r="F39" s="57"/>
      <c r="G39" s="95" t="s">
        <v>51</v>
      </c>
      <c r="H39" s="96" t="s">
        <v>52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55</v>
      </c>
      <c r="E61" s="34"/>
      <c r="F61" s="99" t="s">
        <v>56</v>
      </c>
      <c r="G61" s="43" t="s">
        <v>55</v>
      </c>
      <c r="H61" s="34"/>
      <c r="I61" s="34"/>
      <c r="J61" s="100" t="s">
        <v>56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55</v>
      </c>
      <c r="E76" s="34"/>
      <c r="F76" s="99" t="s">
        <v>56</v>
      </c>
      <c r="G76" s="43" t="s">
        <v>55</v>
      </c>
      <c r="H76" s="34"/>
      <c r="I76" s="34"/>
      <c r="J76" s="100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111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Autobusové zastávky na ul. Králova a na ul. Příční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109</v>
      </c>
      <c r="L86" s="32"/>
    </row>
    <row r="87" spans="2:47" s="1" customFormat="1" ht="30" customHeight="1">
      <c r="B87" s="32"/>
      <c r="E87" s="192" t="str">
        <f>E9</f>
        <v>102.2 - AZ Příční - směr Sokolská vč. místa pro přecházení na ul. Havlíčkova</v>
      </c>
      <c r="F87" s="232"/>
      <c r="G87" s="232"/>
      <c r="H87" s="232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Valašské Meziříčí</v>
      </c>
      <c r="I89" s="27" t="s">
        <v>22</v>
      </c>
      <c r="J89" s="52" t="str">
        <f>IF(J12="","",J12)</f>
        <v>10. 3. 2025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Město Valašské Meziříčí</v>
      </c>
      <c r="I91" s="27" t="s">
        <v>32</v>
      </c>
      <c r="J91" s="30" t="str">
        <f>E21</f>
        <v>via-pds s.r.o.</v>
      </c>
      <c r="L91" s="32"/>
    </row>
    <row r="92" spans="2:47" s="1" customFormat="1" ht="15.15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112</v>
      </c>
      <c r="D94" s="93"/>
      <c r="E94" s="93"/>
      <c r="F94" s="93"/>
      <c r="G94" s="93"/>
      <c r="H94" s="93"/>
      <c r="I94" s="93"/>
      <c r="J94" s="102" t="s">
        <v>113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3" t="s">
        <v>114</v>
      </c>
      <c r="J96" s="66">
        <f>J122</f>
        <v>0</v>
      </c>
      <c r="L96" s="32"/>
      <c r="AU96" s="17" t="s">
        <v>115</v>
      </c>
    </row>
    <row r="97" spans="2:12" s="8" customFormat="1" ht="24.9" customHeight="1">
      <c r="B97" s="104"/>
      <c r="D97" s="105" t="s">
        <v>231</v>
      </c>
      <c r="E97" s="106"/>
      <c r="F97" s="106"/>
      <c r="G97" s="106"/>
      <c r="H97" s="106"/>
      <c r="I97" s="106"/>
      <c r="J97" s="107">
        <f>J123</f>
        <v>0</v>
      </c>
      <c r="L97" s="104"/>
    </row>
    <row r="98" spans="2:12" s="11" customFormat="1" ht="19.95" customHeight="1">
      <c r="B98" s="148"/>
      <c r="D98" s="149" t="s">
        <v>232</v>
      </c>
      <c r="E98" s="150"/>
      <c r="F98" s="150"/>
      <c r="G98" s="150"/>
      <c r="H98" s="150"/>
      <c r="I98" s="150"/>
      <c r="J98" s="151">
        <f>J124</f>
        <v>0</v>
      </c>
      <c r="L98" s="148"/>
    </row>
    <row r="99" spans="2:12" s="11" customFormat="1" ht="19.95" customHeight="1">
      <c r="B99" s="148"/>
      <c r="D99" s="149" t="s">
        <v>233</v>
      </c>
      <c r="E99" s="150"/>
      <c r="F99" s="150"/>
      <c r="G99" s="150"/>
      <c r="H99" s="150"/>
      <c r="I99" s="150"/>
      <c r="J99" s="151">
        <f>J191</f>
        <v>0</v>
      </c>
      <c r="L99" s="148"/>
    </row>
    <row r="100" spans="2:12" s="11" customFormat="1" ht="19.95" customHeight="1">
      <c r="B100" s="148"/>
      <c r="D100" s="149" t="s">
        <v>235</v>
      </c>
      <c r="E100" s="150"/>
      <c r="F100" s="150"/>
      <c r="G100" s="150"/>
      <c r="H100" s="150"/>
      <c r="I100" s="150"/>
      <c r="J100" s="151">
        <f>J243</f>
        <v>0</v>
      </c>
      <c r="L100" s="148"/>
    </row>
    <row r="101" spans="2:12" s="11" customFormat="1" ht="19.95" customHeight="1">
      <c r="B101" s="148"/>
      <c r="D101" s="149" t="s">
        <v>236</v>
      </c>
      <c r="E101" s="150"/>
      <c r="F101" s="150"/>
      <c r="G101" s="150"/>
      <c r="H101" s="150"/>
      <c r="I101" s="150"/>
      <c r="J101" s="151">
        <f>J331</f>
        <v>0</v>
      </c>
      <c r="L101" s="148"/>
    </row>
    <row r="102" spans="2:12" s="11" customFormat="1" ht="19.95" customHeight="1">
      <c r="B102" s="148"/>
      <c r="D102" s="149" t="s">
        <v>237</v>
      </c>
      <c r="E102" s="150"/>
      <c r="F102" s="150"/>
      <c r="G102" s="150"/>
      <c r="H102" s="150"/>
      <c r="I102" s="150"/>
      <c r="J102" s="151">
        <f>J375</f>
        <v>0</v>
      </c>
      <c r="L102" s="148"/>
    </row>
    <row r="103" spans="2:12" s="1" customFormat="1" ht="21.75" customHeight="1">
      <c r="B103" s="32"/>
      <c r="L103" s="32"/>
    </row>
    <row r="104" spans="2:12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" customHeight="1">
      <c r="B109" s="32"/>
      <c r="C109" s="21" t="s">
        <v>118</v>
      </c>
      <c r="L109" s="32"/>
    </row>
    <row r="110" spans="2:12" s="1" customFormat="1" ht="6.9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30" t="str">
        <f>E7</f>
        <v>Autobusové zastávky na ul. Králova a na ul. Příční</v>
      </c>
      <c r="F112" s="231"/>
      <c r="G112" s="231"/>
      <c r="H112" s="231"/>
      <c r="L112" s="32"/>
    </row>
    <row r="113" spans="2:65" s="1" customFormat="1" ht="12" customHeight="1">
      <c r="B113" s="32"/>
      <c r="C113" s="27" t="s">
        <v>109</v>
      </c>
      <c r="L113" s="32"/>
    </row>
    <row r="114" spans="2:65" s="1" customFormat="1" ht="30" customHeight="1">
      <c r="B114" s="32"/>
      <c r="E114" s="192" t="str">
        <f>E9</f>
        <v>102.2 - AZ Příční - směr Sokolská vč. místa pro přecházení na ul. Havlíčkova</v>
      </c>
      <c r="F114" s="232"/>
      <c r="G114" s="232"/>
      <c r="H114" s="232"/>
      <c r="L114" s="32"/>
    </row>
    <row r="115" spans="2:65" s="1" customFormat="1" ht="6.9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>Valašské Meziříčí</v>
      </c>
      <c r="I116" s="27" t="s">
        <v>22</v>
      </c>
      <c r="J116" s="52" t="str">
        <f>IF(J12="","",J12)</f>
        <v>10. 3. 2025</v>
      </c>
      <c r="L116" s="32"/>
    </row>
    <row r="117" spans="2:65" s="1" customFormat="1" ht="6.9" customHeight="1">
      <c r="B117" s="32"/>
      <c r="L117" s="32"/>
    </row>
    <row r="118" spans="2:65" s="1" customFormat="1" ht="15.15" customHeight="1">
      <c r="B118" s="32"/>
      <c r="C118" s="27" t="s">
        <v>24</v>
      </c>
      <c r="F118" s="25" t="str">
        <f>E15</f>
        <v>Město Valašské Meziříčí</v>
      </c>
      <c r="I118" s="27" t="s">
        <v>32</v>
      </c>
      <c r="J118" s="30" t="str">
        <f>E21</f>
        <v>via-pds s.r.o.</v>
      </c>
      <c r="L118" s="32"/>
    </row>
    <row r="119" spans="2:65" s="1" customFormat="1" ht="15.15" customHeight="1">
      <c r="B119" s="32"/>
      <c r="C119" s="27" t="s">
        <v>30</v>
      </c>
      <c r="F119" s="25" t="str">
        <f>IF(E18="","",E18)</f>
        <v>Vyplň údaj</v>
      </c>
      <c r="I119" s="27" t="s">
        <v>37</v>
      </c>
      <c r="J119" s="30" t="str">
        <f>E24</f>
        <v xml:space="preserve"> </v>
      </c>
      <c r="L119" s="32"/>
    </row>
    <row r="120" spans="2:65" s="1" customFormat="1" ht="10.35" customHeight="1">
      <c r="B120" s="32"/>
      <c r="L120" s="32"/>
    </row>
    <row r="121" spans="2:65" s="9" customFormat="1" ht="29.25" customHeight="1">
      <c r="B121" s="108"/>
      <c r="C121" s="109" t="s">
        <v>119</v>
      </c>
      <c r="D121" s="110" t="s">
        <v>65</v>
      </c>
      <c r="E121" s="110" t="s">
        <v>61</v>
      </c>
      <c r="F121" s="110" t="s">
        <v>62</v>
      </c>
      <c r="G121" s="110" t="s">
        <v>120</v>
      </c>
      <c r="H121" s="110" t="s">
        <v>121</v>
      </c>
      <c r="I121" s="110" t="s">
        <v>122</v>
      </c>
      <c r="J121" s="110" t="s">
        <v>113</v>
      </c>
      <c r="K121" s="111" t="s">
        <v>123</v>
      </c>
      <c r="L121" s="108"/>
      <c r="M121" s="59" t="s">
        <v>1</v>
      </c>
      <c r="N121" s="60" t="s">
        <v>44</v>
      </c>
      <c r="O121" s="60" t="s">
        <v>124</v>
      </c>
      <c r="P121" s="60" t="s">
        <v>125</v>
      </c>
      <c r="Q121" s="60" t="s">
        <v>126</v>
      </c>
      <c r="R121" s="60" t="s">
        <v>127</v>
      </c>
      <c r="S121" s="60" t="s">
        <v>128</v>
      </c>
      <c r="T121" s="61" t="s">
        <v>129</v>
      </c>
    </row>
    <row r="122" spans="2:65" s="1" customFormat="1" ht="22.8" customHeight="1">
      <c r="B122" s="32"/>
      <c r="C122" s="64" t="s">
        <v>130</v>
      </c>
      <c r="J122" s="112">
        <f>BK122</f>
        <v>0</v>
      </c>
      <c r="L122" s="32"/>
      <c r="M122" s="62"/>
      <c r="N122" s="53"/>
      <c r="O122" s="53"/>
      <c r="P122" s="113">
        <f>P123</f>
        <v>0</v>
      </c>
      <c r="Q122" s="53"/>
      <c r="R122" s="113">
        <f>R123</f>
        <v>45.155908999999994</v>
      </c>
      <c r="S122" s="53"/>
      <c r="T122" s="114">
        <f>T123</f>
        <v>64.774999999999991</v>
      </c>
      <c r="AT122" s="17" t="s">
        <v>79</v>
      </c>
      <c r="AU122" s="17" t="s">
        <v>115</v>
      </c>
      <c r="BK122" s="115">
        <f>BK123</f>
        <v>0</v>
      </c>
    </row>
    <row r="123" spans="2:65" s="10" customFormat="1" ht="25.95" customHeight="1">
      <c r="B123" s="116"/>
      <c r="D123" s="117" t="s">
        <v>79</v>
      </c>
      <c r="E123" s="118" t="s">
        <v>238</v>
      </c>
      <c r="F123" s="118" t="s">
        <v>239</v>
      </c>
      <c r="I123" s="119"/>
      <c r="J123" s="120">
        <f>BK123</f>
        <v>0</v>
      </c>
      <c r="L123" s="116"/>
      <c r="M123" s="121"/>
      <c r="P123" s="122">
        <f>P124+P191+P243+P331+P375</f>
        <v>0</v>
      </c>
      <c r="R123" s="122">
        <f>R124+R191+R243+R331+R375</f>
        <v>45.155908999999994</v>
      </c>
      <c r="T123" s="123">
        <f>T124+T191+T243+T331+T375</f>
        <v>64.774999999999991</v>
      </c>
      <c r="AR123" s="117" t="s">
        <v>87</v>
      </c>
      <c r="AT123" s="124" t="s">
        <v>79</v>
      </c>
      <c r="AU123" s="124" t="s">
        <v>80</v>
      </c>
      <c r="AY123" s="117" t="s">
        <v>134</v>
      </c>
      <c r="BK123" s="125">
        <f>BK124+BK191+BK243+BK331+BK375</f>
        <v>0</v>
      </c>
    </row>
    <row r="124" spans="2:65" s="10" customFormat="1" ht="22.8" customHeight="1">
      <c r="B124" s="116"/>
      <c r="D124" s="117" t="s">
        <v>79</v>
      </c>
      <c r="E124" s="152" t="s">
        <v>87</v>
      </c>
      <c r="F124" s="152" t="s">
        <v>240</v>
      </c>
      <c r="I124" s="119"/>
      <c r="J124" s="153">
        <f>BK124</f>
        <v>0</v>
      </c>
      <c r="L124" s="116"/>
      <c r="M124" s="121"/>
      <c r="P124" s="122">
        <f>SUM(P125:P190)</f>
        <v>0</v>
      </c>
      <c r="R124" s="122">
        <f>SUM(R125:R190)</f>
        <v>1.8900000000000002E-3</v>
      </c>
      <c r="T124" s="123">
        <f>SUM(T125:T190)</f>
        <v>64.684999999999988</v>
      </c>
      <c r="AR124" s="117" t="s">
        <v>87</v>
      </c>
      <c r="AT124" s="124" t="s">
        <v>79</v>
      </c>
      <c r="AU124" s="124" t="s">
        <v>87</v>
      </c>
      <c r="AY124" s="117" t="s">
        <v>134</v>
      </c>
      <c r="BK124" s="125">
        <f>SUM(BK125:BK190)</f>
        <v>0</v>
      </c>
    </row>
    <row r="125" spans="2:65" s="1" customFormat="1" ht="24.15" customHeight="1">
      <c r="B125" s="32"/>
      <c r="C125" s="126" t="s">
        <v>87</v>
      </c>
      <c r="D125" s="126" t="s">
        <v>135</v>
      </c>
      <c r="E125" s="127" t="s">
        <v>241</v>
      </c>
      <c r="F125" s="128" t="s">
        <v>242</v>
      </c>
      <c r="G125" s="129" t="s">
        <v>243</v>
      </c>
      <c r="H125" s="130">
        <v>64</v>
      </c>
      <c r="I125" s="131"/>
      <c r="J125" s="132">
        <f>ROUND(I125*H125,2)</f>
        <v>0</v>
      </c>
      <c r="K125" s="128" t="s">
        <v>139</v>
      </c>
      <c r="L125" s="32"/>
      <c r="M125" s="133" t="s">
        <v>1</v>
      </c>
      <c r="N125" s="134" t="s">
        <v>45</v>
      </c>
      <c r="P125" s="135">
        <f>O125*H125</f>
        <v>0</v>
      </c>
      <c r="Q125" s="135">
        <v>0</v>
      </c>
      <c r="R125" s="135">
        <f>Q125*H125</f>
        <v>0</v>
      </c>
      <c r="S125" s="135">
        <v>0.26</v>
      </c>
      <c r="T125" s="136">
        <f>S125*H125</f>
        <v>16.64</v>
      </c>
      <c r="AR125" s="137" t="s">
        <v>133</v>
      </c>
      <c r="AT125" s="137" t="s">
        <v>135</v>
      </c>
      <c r="AU125" s="137" t="s">
        <v>89</v>
      </c>
      <c r="AY125" s="17" t="s">
        <v>134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7" t="s">
        <v>87</v>
      </c>
      <c r="BK125" s="138">
        <f>ROUND(I125*H125,2)</f>
        <v>0</v>
      </c>
      <c r="BL125" s="17" t="s">
        <v>133</v>
      </c>
      <c r="BM125" s="137" t="s">
        <v>1025</v>
      </c>
    </row>
    <row r="126" spans="2:65" s="12" customFormat="1" ht="20.399999999999999">
      <c r="B126" s="154"/>
      <c r="D126" s="139" t="s">
        <v>245</v>
      </c>
      <c r="E126" s="155" t="s">
        <v>1</v>
      </c>
      <c r="F126" s="156" t="s">
        <v>1026</v>
      </c>
      <c r="H126" s="157">
        <v>50</v>
      </c>
      <c r="I126" s="158"/>
      <c r="L126" s="154"/>
      <c r="M126" s="159"/>
      <c r="T126" s="160"/>
      <c r="AT126" s="155" t="s">
        <v>245</v>
      </c>
      <c r="AU126" s="155" t="s">
        <v>89</v>
      </c>
      <c r="AV126" s="12" t="s">
        <v>89</v>
      </c>
      <c r="AW126" s="12" t="s">
        <v>36</v>
      </c>
      <c r="AX126" s="12" t="s">
        <v>80</v>
      </c>
      <c r="AY126" s="155" t="s">
        <v>134</v>
      </c>
    </row>
    <row r="127" spans="2:65" s="12" customFormat="1" ht="10.199999999999999">
      <c r="B127" s="154"/>
      <c r="D127" s="139" t="s">
        <v>245</v>
      </c>
      <c r="E127" s="155" t="s">
        <v>1</v>
      </c>
      <c r="F127" s="156" t="s">
        <v>1027</v>
      </c>
      <c r="H127" s="157">
        <v>14</v>
      </c>
      <c r="I127" s="158"/>
      <c r="L127" s="154"/>
      <c r="M127" s="159"/>
      <c r="T127" s="160"/>
      <c r="AT127" s="155" t="s">
        <v>245</v>
      </c>
      <c r="AU127" s="155" t="s">
        <v>89</v>
      </c>
      <c r="AV127" s="12" t="s">
        <v>89</v>
      </c>
      <c r="AW127" s="12" t="s">
        <v>36</v>
      </c>
      <c r="AX127" s="12" t="s">
        <v>80</v>
      </c>
      <c r="AY127" s="155" t="s">
        <v>134</v>
      </c>
    </row>
    <row r="128" spans="2:65" s="13" customFormat="1" ht="10.199999999999999">
      <c r="B128" s="161"/>
      <c r="D128" s="139" t="s">
        <v>245</v>
      </c>
      <c r="E128" s="162" t="s">
        <v>1</v>
      </c>
      <c r="F128" s="163" t="s">
        <v>248</v>
      </c>
      <c r="H128" s="164">
        <v>64</v>
      </c>
      <c r="I128" s="165"/>
      <c r="L128" s="161"/>
      <c r="M128" s="166"/>
      <c r="T128" s="167"/>
      <c r="AT128" s="162" t="s">
        <v>245</v>
      </c>
      <c r="AU128" s="162" t="s">
        <v>89</v>
      </c>
      <c r="AV128" s="13" t="s">
        <v>133</v>
      </c>
      <c r="AW128" s="13" t="s">
        <v>36</v>
      </c>
      <c r="AX128" s="13" t="s">
        <v>87</v>
      </c>
      <c r="AY128" s="162" t="s">
        <v>134</v>
      </c>
    </row>
    <row r="129" spans="2:65" s="1" customFormat="1" ht="24.15" customHeight="1">
      <c r="B129" s="32"/>
      <c r="C129" s="126" t="s">
        <v>89</v>
      </c>
      <c r="D129" s="126" t="s">
        <v>135</v>
      </c>
      <c r="E129" s="127" t="s">
        <v>249</v>
      </c>
      <c r="F129" s="128" t="s">
        <v>250</v>
      </c>
      <c r="G129" s="129" t="s">
        <v>243</v>
      </c>
      <c r="H129" s="130">
        <v>50</v>
      </c>
      <c r="I129" s="131"/>
      <c r="J129" s="132">
        <f>ROUND(I129*H129,2)</f>
        <v>0</v>
      </c>
      <c r="K129" s="128" t="s">
        <v>139</v>
      </c>
      <c r="L129" s="32"/>
      <c r="M129" s="133" t="s">
        <v>1</v>
      </c>
      <c r="N129" s="134" t="s">
        <v>45</v>
      </c>
      <c r="P129" s="135">
        <f>O129*H129</f>
        <v>0</v>
      </c>
      <c r="Q129" s="135">
        <v>0</v>
      </c>
      <c r="R129" s="135">
        <f>Q129*H129</f>
        <v>0</v>
      </c>
      <c r="S129" s="135">
        <v>0.28999999999999998</v>
      </c>
      <c r="T129" s="136">
        <f>S129*H129</f>
        <v>14.499999999999998</v>
      </c>
      <c r="AR129" s="137" t="s">
        <v>133</v>
      </c>
      <c r="AT129" s="137" t="s">
        <v>135</v>
      </c>
      <c r="AU129" s="137" t="s">
        <v>89</v>
      </c>
      <c r="AY129" s="17" t="s">
        <v>134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7" t="s">
        <v>87</v>
      </c>
      <c r="BK129" s="138">
        <f>ROUND(I129*H129,2)</f>
        <v>0</v>
      </c>
      <c r="BL129" s="17" t="s">
        <v>133</v>
      </c>
      <c r="BM129" s="137" t="s">
        <v>1028</v>
      </c>
    </row>
    <row r="130" spans="2:65" s="12" customFormat="1" ht="20.399999999999999">
      <c r="B130" s="154"/>
      <c r="D130" s="139" t="s">
        <v>245</v>
      </c>
      <c r="E130" s="155" t="s">
        <v>1</v>
      </c>
      <c r="F130" s="156" t="s">
        <v>1029</v>
      </c>
      <c r="H130" s="157">
        <v>50</v>
      </c>
      <c r="I130" s="158"/>
      <c r="L130" s="154"/>
      <c r="M130" s="159"/>
      <c r="T130" s="160"/>
      <c r="AT130" s="155" t="s">
        <v>245</v>
      </c>
      <c r="AU130" s="155" t="s">
        <v>89</v>
      </c>
      <c r="AV130" s="12" t="s">
        <v>89</v>
      </c>
      <c r="AW130" s="12" t="s">
        <v>36</v>
      </c>
      <c r="AX130" s="12" t="s">
        <v>80</v>
      </c>
      <c r="AY130" s="155" t="s">
        <v>134</v>
      </c>
    </row>
    <row r="131" spans="2:65" s="13" customFormat="1" ht="10.199999999999999">
      <c r="B131" s="161"/>
      <c r="D131" s="139" t="s">
        <v>245</v>
      </c>
      <c r="E131" s="162" t="s">
        <v>1</v>
      </c>
      <c r="F131" s="163" t="s">
        <v>248</v>
      </c>
      <c r="H131" s="164">
        <v>50</v>
      </c>
      <c r="I131" s="165"/>
      <c r="L131" s="161"/>
      <c r="M131" s="166"/>
      <c r="T131" s="167"/>
      <c r="AT131" s="162" t="s">
        <v>245</v>
      </c>
      <c r="AU131" s="162" t="s">
        <v>89</v>
      </c>
      <c r="AV131" s="13" t="s">
        <v>133</v>
      </c>
      <c r="AW131" s="13" t="s">
        <v>36</v>
      </c>
      <c r="AX131" s="13" t="s">
        <v>87</v>
      </c>
      <c r="AY131" s="162" t="s">
        <v>134</v>
      </c>
    </row>
    <row r="132" spans="2:65" s="1" customFormat="1" ht="33" customHeight="1">
      <c r="B132" s="32"/>
      <c r="C132" s="126" t="s">
        <v>148</v>
      </c>
      <c r="D132" s="126" t="s">
        <v>135</v>
      </c>
      <c r="E132" s="127" t="s">
        <v>253</v>
      </c>
      <c r="F132" s="128" t="s">
        <v>254</v>
      </c>
      <c r="G132" s="129" t="s">
        <v>243</v>
      </c>
      <c r="H132" s="130">
        <v>28</v>
      </c>
      <c r="I132" s="131"/>
      <c r="J132" s="132">
        <f>ROUND(I132*H132,2)</f>
        <v>0</v>
      </c>
      <c r="K132" s="128" t="s">
        <v>139</v>
      </c>
      <c r="L132" s="32"/>
      <c r="M132" s="133" t="s">
        <v>1</v>
      </c>
      <c r="N132" s="134" t="s">
        <v>45</v>
      </c>
      <c r="P132" s="135">
        <f>O132*H132</f>
        <v>0</v>
      </c>
      <c r="Q132" s="135">
        <v>0</v>
      </c>
      <c r="R132" s="135">
        <f>Q132*H132</f>
        <v>0</v>
      </c>
      <c r="S132" s="135">
        <v>0.57999999999999996</v>
      </c>
      <c r="T132" s="136">
        <f>S132*H132</f>
        <v>16.239999999999998</v>
      </c>
      <c r="AR132" s="137" t="s">
        <v>133</v>
      </c>
      <c r="AT132" s="137" t="s">
        <v>135</v>
      </c>
      <c r="AU132" s="137" t="s">
        <v>89</v>
      </c>
      <c r="AY132" s="17" t="s">
        <v>134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7" t="s">
        <v>87</v>
      </c>
      <c r="BK132" s="138">
        <f>ROUND(I132*H132,2)</f>
        <v>0</v>
      </c>
      <c r="BL132" s="17" t="s">
        <v>133</v>
      </c>
      <c r="BM132" s="137" t="s">
        <v>1030</v>
      </c>
    </row>
    <row r="133" spans="2:65" s="12" customFormat="1" ht="20.399999999999999">
      <c r="B133" s="154"/>
      <c r="D133" s="139" t="s">
        <v>245</v>
      </c>
      <c r="E133" s="155" t="s">
        <v>1</v>
      </c>
      <c r="F133" s="156" t="s">
        <v>1031</v>
      </c>
      <c r="H133" s="157">
        <v>28</v>
      </c>
      <c r="I133" s="158"/>
      <c r="L133" s="154"/>
      <c r="M133" s="159"/>
      <c r="T133" s="160"/>
      <c r="AT133" s="155" t="s">
        <v>245</v>
      </c>
      <c r="AU133" s="155" t="s">
        <v>89</v>
      </c>
      <c r="AV133" s="12" t="s">
        <v>89</v>
      </c>
      <c r="AW133" s="12" t="s">
        <v>36</v>
      </c>
      <c r="AX133" s="12" t="s">
        <v>80</v>
      </c>
      <c r="AY133" s="155" t="s">
        <v>134</v>
      </c>
    </row>
    <row r="134" spans="2:65" s="13" customFormat="1" ht="10.199999999999999">
      <c r="B134" s="161"/>
      <c r="D134" s="139" t="s">
        <v>245</v>
      </c>
      <c r="E134" s="162" t="s">
        <v>1</v>
      </c>
      <c r="F134" s="163" t="s">
        <v>248</v>
      </c>
      <c r="H134" s="164">
        <v>28</v>
      </c>
      <c r="I134" s="165"/>
      <c r="L134" s="161"/>
      <c r="M134" s="166"/>
      <c r="T134" s="167"/>
      <c r="AT134" s="162" t="s">
        <v>245</v>
      </c>
      <c r="AU134" s="162" t="s">
        <v>89</v>
      </c>
      <c r="AV134" s="13" t="s">
        <v>133</v>
      </c>
      <c r="AW134" s="13" t="s">
        <v>36</v>
      </c>
      <c r="AX134" s="13" t="s">
        <v>87</v>
      </c>
      <c r="AY134" s="162" t="s">
        <v>134</v>
      </c>
    </row>
    <row r="135" spans="2:65" s="1" customFormat="1" ht="24.15" customHeight="1">
      <c r="B135" s="32"/>
      <c r="C135" s="126" t="s">
        <v>133</v>
      </c>
      <c r="D135" s="126" t="s">
        <v>135</v>
      </c>
      <c r="E135" s="127" t="s">
        <v>257</v>
      </c>
      <c r="F135" s="128" t="s">
        <v>258</v>
      </c>
      <c r="G135" s="129" t="s">
        <v>243</v>
      </c>
      <c r="H135" s="130">
        <v>28</v>
      </c>
      <c r="I135" s="131"/>
      <c r="J135" s="132">
        <f>ROUND(I135*H135,2)</f>
        <v>0</v>
      </c>
      <c r="K135" s="128" t="s">
        <v>139</v>
      </c>
      <c r="L135" s="32"/>
      <c r="M135" s="133" t="s">
        <v>1</v>
      </c>
      <c r="N135" s="134" t="s">
        <v>45</v>
      </c>
      <c r="P135" s="135">
        <f>O135*H135</f>
        <v>0</v>
      </c>
      <c r="Q135" s="135">
        <v>3.0000000000000001E-5</v>
      </c>
      <c r="R135" s="135">
        <f>Q135*H135</f>
        <v>8.4000000000000003E-4</v>
      </c>
      <c r="S135" s="135">
        <v>0.23</v>
      </c>
      <c r="T135" s="136">
        <f>S135*H135</f>
        <v>6.44</v>
      </c>
      <c r="AR135" s="137" t="s">
        <v>133</v>
      </c>
      <c r="AT135" s="137" t="s">
        <v>135</v>
      </c>
      <c r="AU135" s="137" t="s">
        <v>89</v>
      </c>
      <c r="AY135" s="17" t="s">
        <v>134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7" t="s">
        <v>87</v>
      </c>
      <c r="BK135" s="138">
        <f>ROUND(I135*H135,2)</f>
        <v>0</v>
      </c>
      <c r="BL135" s="17" t="s">
        <v>133</v>
      </c>
      <c r="BM135" s="137" t="s">
        <v>1032</v>
      </c>
    </row>
    <row r="136" spans="2:65" s="12" customFormat="1" ht="10.199999999999999">
      <c r="B136" s="154"/>
      <c r="D136" s="139" t="s">
        <v>245</v>
      </c>
      <c r="E136" s="155" t="s">
        <v>1</v>
      </c>
      <c r="F136" s="156" t="s">
        <v>1033</v>
      </c>
      <c r="H136" s="157">
        <v>28</v>
      </c>
      <c r="I136" s="158"/>
      <c r="L136" s="154"/>
      <c r="M136" s="159"/>
      <c r="T136" s="160"/>
      <c r="AT136" s="155" t="s">
        <v>245</v>
      </c>
      <c r="AU136" s="155" t="s">
        <v>89</v>
      </c>
      <c r="AV136" s="12" t="s">
        <v>89</v>
      </c>
      <c r="AW136" s="12" t="s">
        <v>36</v>
      </c>
      <c r="AX136" s="12" t="s">
        <v>80</v>
      </c>
      <c r="AY136" s="155" t="s">
        <v>134</v>
      </c>
    </row>
    <row r="137" spans="2:65" s="13" customFormat="1" ht="10.199999999999999">
      <c r="B137" s="161"/>
      <c r="D137" s="139" t="s">
        <v>245</v>
      </c>
      <c r="E137" s="162" t="s">
        <v>1</v>
      </c>
      <c r="F137" s="163" t="s">
        <v>248</v>
      </c>
      <c r="H137" s="164">
        <v>28</v>
      </c>
      <c r="I137" s="165"/>
      <c r="L137" s="161"/>
      <c r="M137" s="166"/>
      <c r="T137" s="167"/>
      <c r="AT137" s="162" t="s">
        <v>245</v>
      </c>
      <c r="AU137" s="162" t="s">
        <v>89</v>
      </c>
      <c r="AV137" s="13" t="s">
        <v>133</v>
      </c>
      <c r="AW137" s="13" t="s">
        <v>36</v>
      </c>
      <c r="AX137" s="13" t="s">
        <v>87</v>
      </c>
      <c r="AY137" s="162" t="s">
        <v>134</v>
      </c>
    </row>
    <row r="138" spans="2:65" s="1" customFormat="1" ht="16.5" customHeight="1">
      <c r="B138" s="32"/>
      <c r="C138" s="126" t="s">
        <v>157</v>
      </c>
      <c r="D138" s="126" t="s">
        <v>135</v>
      </c>
      <c r="E138" s="127" t="s">
        <v>261</v>
      </c>
      <c r="F138" s="128" t="s">
        <v>262</v>
      </c>
      <c r="G138" s="129" t="s">
        <v>263</v>
      </c>
      <c r="H138" s="130">
        <v>53</v>
      </c>
      <c r="I138" s="131"/>
      <c r="J138" s="132">
        <f>ROUND(I138*H138,2)</f>
        <v>0</v>
      </c>
      <c r="K138" s="128" t="s">
        <v>139</v>
      </c>
      <c r="L138" s="32"/>
      <c r="M138" s="133" t="s">
        <v>1</v>
      </c>
      <c r="N138" s="134" t="s">
        <v>45</v>
      </c>
      <c r="P138" s="135">
        <f>O138*H138</f>
        <v>0</v>
      </c>
      <c r="Q138" s="135">
        <v>0</v>
      </c>
      <c r="R138" s="135">
        <f>Q138*H138</f>
        <v>0</v>
      </c>
      <c r="S138" s="135">
        <v>0.20499999999999999</v>
      </c>
      <c r="T138" s="136">
        <f>S138*H138</f>
        <v>10.865</v>
      </c>
      <c r="AR138" s="137" t="s">
        <v>133</v>
      </c>
      <c r="AT138" s="137" t="s">
        <v>135</v>
      </c>
      <c r="AU138" s="137" t="s">
        <v>89</v>
      </c>
      <c r="AY138" s="17" t="s">
        <v>134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7" t="s">
        <v>87</v>
      </c>
      <c r="BK138" s="138">
        <f>ROUND(I138*H138,2)</f>
        <v>0</v>
      </c>
      <c r="BL138" s="17" t="s">
        <v>133</v>
      </c>
      <c r="BM138" s="137" t="s">
        <v>1034</v>
      </c>
    </row>
    <row r="139" spans="2:65" s="12" customFormat="1" ht="10.199999999999999">
      <c r="B139" s="154"/>
      <c r="D139" s="139" t="s">
        <v>245</v>
      </c>
      <c r="E139" s="155" t="s">
        <v>1</v>
      </c>
      <c r="F139" s="156" t="s">
        <v>1035</v>
      </c>
      <c r="H139" s="157">
        <v>53</v>
      </c>
      <c r="I139" s="158"/>
      <c r="L139" s="154"/>
      <c r="M139" s="159"/>
      <c r="T139" s="160"/>
      <c r="AT139" s="155" t="s">
        <v>245</v>
      </c>
      <c r="AU139" s="155" t="s">
        <v>89</v>
      </c>
      <c r="AV139" s="12" t="s">
        <v>89</v>
      </c>
      <c r="AW139" s="12" t="s">
        <v>36</v>
      </c>
      <c r="AX139" s="12" t="s">
        <v>80</v>
      </c>
      <c r="AY139" s="155" t="s">
        <v>134</v>
      </c>
    </row>
    <row r="140" spans="2:65" s="13" customFormat="1" ht="10.199999999999999">
      <c r="B140" s="161"/>
      <c r="D140" s="139" t="s">
        <v>245</v>
      </c>
      <c r="E140" s="162" t="s">
        <v>1</v>
      </c>
      <c r="F140" s="163" t="s">
        <v>248</v>
      </c>
      <c r="H140" s="164">
        <v>53</v>
      </c>
      <c r="I140" s="165"/>
      <c r="L140" s="161"/>
      <c r="M140" s="166"/>
      <c r="T140" s="167"/>
      <c r="AT140" s="162" t="s">
        <v>245</v>
      </c>
      <c r="AU140" s="162" t="s">
        <v>89</v>
      </c>
      <c r="AV140" s="13" t="s">
        <v>133</v>
      </c>
      <c r="AW140" s="13" t="s">
        <v>36</v>
      </c>
      <c r="AX140" s="13" t="s">
        <v>87</v>
      </c>
      <c r="AY140" s="162" t="s">
        <v>134</v>
      </c>
    </row>
    <row r="141" spans="2:65" s="1" customFormat="1" ht="24.15" customHeight="1">
      <c r="B141" s="32"/>
      <c r="C141" s="126" t="s">
        <v>162</v>
      </c>
      <c r="D141" s="126" t="s">
        <v>135</v>
      </c>
      <c r="E141" s="127" t="s">
        <v>270</v>
      </c>
      <c r="F141" s="128" t="s">
        <v>271</v>
      </c>
      <c r="G141" s="129" t="s">
        <v>243</v>
      </c>
      <c r="H141" s="130">
        <v>38</v>
      </c>
      <c r="I141" s="131"/>
      <c r="J141" s="132">
        <f>ROUND(I141*H141,2)</f>
        <v>0</v>
      </c>
      <c r="K141" s="128" t="s">
        <v>139</v>
      </c>
      <c r="L141" s="32"/>
      <c r="M141" s="133" t="s">
        <v>1</v>
      </c>
      <c r="N141" s="134" t="s">
        <v>45</v>
      </c>
      <c r="P141" s="135">
        <f>O141*H141</f>
        <v>0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R141" s="137" t="s">
        <v>133</v>
      </c>
      <c r="AT141" s="137" t="s">
        <v>135</v>
      </c>
      <c r="AU141" s="137" t="s">
        <v>89</v>
      </c>
      <c r="AY141" s="17" t="s">
        <v>134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7" t="s">
        <v>87</v>
      </c>
      <c r="BK141" s="138">
        <f>ROUND(I141*H141,2)</f>
        <v>0</v>
      </c>
      <c r="BL141" s="17" t="s">
        <v>133</v>
      </c>
      <c r="BM141" s="137" t="s">
        <v>1036</v>
      </c>
    </row>
    <row r="142" spans="2:65" s="12" customFormat="1" ht="20.399999999999999">
      <c r="B142" s="154"/>
      <c r="D142" s="139" t="s">
        <v>245</v>
      </c>
      <c r="E142" s="155" t="s">
        <v>1</v>
      </c>
      <c r="F142" s="156" t="s">
        <v>1037</v>
      </c>
      <c r="H142" s="157">
        <v>38</v>
      </c>
      <c r="I142" s="158"/>
      <c r="L142" s="154"/>
      <c r="M142" s="159"/>
      <c r="T142" s="160"/>
      <c r="AT142" s="155" t="s">
        <v>245</v>
      </c>
      <c r="AU142" s="155" t="s">
        <v>89</v>
      </c>
      <c r="AV142" s="12" t="s">
        <v>89</v>
      </c>
      <c r="AW142" s="12" t="s">
        <v>36</v>
      </c>
      <c r="AX142" s="12" t="s">
        <v>80</v>
      </c>
      <c r="AY142" s="155" t="s">
        <v>134</v>
      </c>
    </row>
    <row r="143" spans="2:65" s="13" customFormat="1" ht="10.199999999999999">
      <c r="B143" s="161"/>
      <c r="D143" s="139" t="s">
        <v>245</v>
      </c>
      <c r="E143" s="162" t="s">
        <v>1</v>
      </c>
      <c r="F143" s="163" t="s">
        <v>248</v>
      </c>
      <c r="H143" s="164">
        <v>38</v>
      </c>
      <c r="I143" s="165"/>
      <c r="L143" s="161"/>
      <c r="M143" s="166"/>
      <c r="T143" s="167"/>
      <c r="AT143" s="162" t="s">
        <v>245</v>
      </c>
      <c r="AU143" s="162" t="s">
        <v>89</v>
      </c>
      <c r="AV143" s="13" t="s">
        <v>133</v>
      </c>
      <c r="AW143" s="13" t="s">
        <v>36</v>
      </c>
      <c r="AX143" s="13" t="s">
        <v>87</v>
      </c>
      <c r="AY143" s="162" t="s">
        <v>134</v>
      </c>
    </row>
    <row r="144" spans="2:65" s="1" customFormat="1" ht="33" customHeight="1">
      <c r="B144" s="32"/>
      <c r="C144" s="126" t="s">
        <v>167</v>
      </c>
      <c r="D144" s="126" t="s">
        <v>135</v>
      </c>
      <c r="E144" s="127" t="s">
        <v>274</v>
      </c>
      <c r="F144" s="128" t="s">
        <v>275</v>
      </c>
      <c r="G144" s="129" t="s">
        <v>276</v>
      </c>
      <c r="H144" s="130">
        <v>7.75</v>
      </c>
      <c r="I144" s="131"/>
      <c r="J144" s="132">
        <f>ROUND(I144*H144,2)</f>
        <v>0</v>
      </c>
      <c r="K144" s="128" t="s">
        <v>139</v>
      </c>
      <c r="L144" s="32"/>
      <c r="M144" s="133" t="s">
        <v>1</v>
      </c>
      <c r="N144" s="134" t="s">
        <v>45</v>
      </c>
      <c r="P144" s="135">
        <f>O144*H144</f>
        <v>0</v>
      </c>
      <c r="Q144" s="135">
        <v>0</v>
      </c>
      <c r="R144" s="135">
        <f>Q144*H144</f>
        <v>0</v>
      </c>
      <c r="S144" s="135">
        <v>0</v>
      </c>
      <c r="T144" s="136">
        <f>S144*H144</f>
        <v>0</v>
      </c>
      <c r="AR144" s="137" t="s">
        <v>133</v>
      </c>
      <c r="AT144" s="137" t="s">
        <v>135</v>
      </c>
      <c r="AU144" s="137" t="s">
        <v>89</v>
      </c>
      <c r="AY144" s="17" t="s">
        <v>134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7" t="s">
        <v>87</v>
      </c>
      <c r="BK144" s="138">
        <f>ROUND(I144*H144,2)</f>
        <v>0</v>
      </c>
      <c r="BL144" s="17" t="s">
        <v>133</v>
      </c>
      <c r="BM144" s="137" t="s">
        <v>1038</v>
      </c>
    </row>
    <row r="145" spans="2:65" s="12" customFormat="1" ht="10.199999999999999">
      <c r="B145" s="154"/>
      <c r="D145" s="139" t="s">
        <v>245</v>
      </c>
      <c r="E145" s="155" t="s">
        <v>1</v>
      </c>
      <c r="F145" s="156" t="s">
        <v>1039</v>
      </c>
      <c r="H145" s="157">
        <v>7.75</v>
      </c>
      <c r="I145" s="158"/>
      <c r="L145" s="154"/>
      <c r="M145" s="159"/>
      <c r="T145" s="160"/>
      <c r="AT145" s="155" t="s">
        <v>245</v>
      </c>
      <c r="AU145" s="155" t="s">
        <v>89</v>
      </c>
      <c r="AV145" s="12" t="s">
        <v>89</v>
      </c>
      <c r="AW145" s="12" t="s">
        <v>36</v>
      </c>
      <c r="AX145" s="12" t="s">
        <v>80</v>
      </c>
      <c r="AY145" s="155" t="s">
        <v>134</v>
      </c>
    </row>
    <row r="146" spans="2:65" s="13" customFormat="1" ht="10.199999999999999">
      <c r="B146" s="161"/>
      <c r="D146" s="139" t="s">
        <v>245</v>
      </c>
      <c r="E146" s="162" t="s">
        <v>1</v>
      </c>
      <c r="F146" s="163" t="s">
        <v>248</v>
      </c>
      <c r="H146" s="164">
        <v>7.75</v>
      </c>
      <c r="I146" s="165"/>
      <c r="L146" s="161"/>
      <c r="M146" s="166"/>
      <c r="T146" s="167"/>
      <c r="AT146" s="162" t="s">
        <v>245</v>
      </c>
      <c r="AU146" s="162" t="s">
        <v>89</v>
      </c>
      <c r="AV146" s="13" t="s">
        <v>133</v>
      </c>
      <c r="AW146" s="13" t="s">
        <v>36</v>
      </c>
      <c r="AX146" s="13" t="s">
        <v>87</v>
      </c>
      <c r="AY146" s="162" t="s">
        <v>134</v>
      </c>
    </row>
    <row r="147" spans="2:65" s="1" customFormat="1" ht="37.799999999999997" customHeight="1">
      <c r="B147" s="32"/>
      <c r="C147" s="126" t="s">
        <v>172</v>
      </c>
      <c r="D147" s="126" t="s">
        <v>135</v>
      </c>
      <c r="E147" s="127" t="s">
        <v>279</v>
      </c>
      <c r="F147" s="128" t="s">
        <v>280</v>
      </c>
      <c r="G147" s="129" t="s">
        <v>276</v>
      </c>
      <c r="H147" s="130">
        <v>6.8</v>
      </c>
      <c r="I147" s="131"/>
      <c r="J147" s="132">
        <f>ROUND(I147*H147,2)</f>
        <v>0</v>
      </c>
      <c r="K147" s="128" t="s">
        <v>139</v>
      </c>
      <c r="L147" s="32"/>
      <c r="M147" s="133" t="s">
        <v>1</v>
      </c>
      <c r="N147" s="134" t="s">
        <v>45</v>
      </c>
      <c r="P147" s="135">
        <f>O147*H147</f>
        <v>0</v>
      </c>
      <c r="Q147" s="135">
        <v>0</v>
      </c>
      <c r="R147" s="135">
        <f>Q147*H147</f>
        <v>0</v>
      </c>
      <c r="S147" s="135">
        <v>0</v>
      </c>
      <c r="T147" s="136">
        <f>S147*H147</f>
        <v>0</v>
      </c>
      <c r="AR147" s="137" t="s">
        <v>133</v>
      </c>
      <c r="AT147" s="137" t="s">
        <v>135</v>
      </c>
      <c r="AU147" s="137" t="s">
        <v>89</v>
      </c>
      <c r="AY147" s="17" t="s">
        <v>134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7" t="s">
        <v>87</v>
      </c>
      <c r="BK147" s="138">
        <f>ROUND(I147*H147,2)</f>
        <v>0</v>
      </c>
      <c r="BL147" s="17" t="s">
        <v>133</v>
      </c>
      <c r="BM147" s="137" t="s">
        <v>1040</v>
      </c>
    </row>
    <row r="148" spans="2:65" s="12" customFormat="1" ht="10.199999999999999">
      <c r="B148" s="154"/>
      <c r="D148" s="139" t="s">
        <v>245</v>
      </c>
      <c r="E148" s="155" t="s">
        <v>1</v>
      </c>
      <c r="F148" s="156" t="s">
        <v>1041</v>
      </c>
      <c r="H148" s="157">
        <v>3.8</v>
      </c>
      <c r="I148" s="158"/>
      <c r="L148" s="154"/>
      <c r="M148" s="159"/>
      <c r="T148" s="160"/>
      <c r="AT148" s="155" t="s">
        <v>245</v>
      </c>
      <c r="AU148" s="155" t="s">
        <v>89</v>
      </c>
      <c r="AV148" s="12" t="s">
        <v>89</v>
      </c>
      <c r="AW148" s="12" t="s">
        <v>36</v>
      </c>
      <c r="AX148" s="12" t="s">
        <v>80</v>
      </c>
      <c r="AY148" s="155" t="s">
        <v>134</v>
      </c>
    </row>
    <row r="149" spans="2:65" s="12" customFormat="1" ht="10.199999999999999">
      <c r="B149" s="154"/>
      <c r="D149" s="139" t="s">
        <v>245</v>
      </c>
      <c r="E149" s="155" t="s">
        <v>1</v>
      </c>
      <c r="F149" s="156" t="s">
        <v>1042</v>
      </c>
      <c r="H149" s="157">
        <v>3</v>
      </c>
      <c r="I149" s="158"/>
      <c r="L149" s="154"/>
      <c r="M149" s="159"/>
      <c r="T149" s="160"/>
      <c r="AT149" s="155" t="s">
        <v>245</v>
      </c>
      <c r="AU149" s="155" t="s">
        <v>89</v>
      </c>
      <c r="AV149" s="12" t="s">
        <v>89</v>
      </c>
      <c r="AW149" s="12" t="s">
        <v>36</v>
      </c>
      <c r="AX149" s="12" t="s">
        <v>80</v>
      </c>
      <c r="AY149" s="155" t="s">
        <v>134</v>
      </c>
    </row>
    <row r="150" spans="2:65" s="13" customFormat="1" ht="10.199999999999999">
      <c r="B150" s="161"/>
      <c r="D150" s="139" t="s">
        <v>245</v>
      </c>
      <c r="E150" s="162" t="s">
        <v>1</v>
      </c>
      <c r="F150" s="163" t="s">
        <v>248</v>
      </c>
      <c r="H150" s="164">
        <v>6.8</v>
      </c>
      <c r="I150" s="165"/>
      <c r="L150" s="161"/>
      <c r="M150" s="166"/>
      <c r="T150" s="167"/>
      <c r="AT150" s="162" t="s">
        <v>245</v>
      </c>
      <c r="AU150" s="162" t="s">
        <v>89</v>
      </c>
      <c r="AV150" s="13" t="s">
        <v>133</v>
      </c>
      <c r="AW150" s="13" t="s">
        <v>36</v>
      </c>
      <c r="AX150" s="13" t="s">
        <v>87</v>
      </c>
      <c r="AY150" s="162" t="s">
        <v>134</v>
      </c>
    </row>
    <row r="151" spans="2:65" s="1" customFormat="1" ht="37.799999999999997" customHeight="1">
      <c r="B151" s="32"/>
      <c r="C151" s="126" t="s">
        <v>177</v>
      </c>
      <c r="D151" s="126" t="s">
        <v>135</v>
      </c>
      <c r="E151" s="127" t="s">
        <v>284</v>
      </c>
      <c r="F151" s="128" t="s">
        <v>285</v>
      </c>
      <c r="G151" s="129" t="s">
        <v>276</v>
      </c>
      <c r="H151" s="130">
        <v>7.75</v>
      </c>
      <c r="I151" s="131"/>
      <c r="J151" s="132">
        <f>ROUND(I151*H151,2)</f>
        <v>0</v>
      </c>
      <c r="K151" s="128" t="s">
        <v>139</v>
      </c>
      <c r="L151" s="32"/>
      <c r="M151" s="133" t="s">
        <v>1</v>
      </c>
      <c r="N151" s="134" t="s">
        <v>45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133</v>
      </c>
      <c r="AT151" s="137" t="s">
        <v>135</v>
      </c>
      <c r="AU151" s="137" t="s">
        <v>89</v>
      </c>
      <c r="AY151" s="17" t="s">
        <v>134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7" t="s">
        <v>87</v>
      </c>
      <c r="BK151" s="138">
        <f>ROUND(I151*H151,2)</f>
        <v>0</v>
      </c>
      <c r="BL151" s="17" t="s">
        <v>133</v>
      </c>
      <c r="BM151" s="137" t="s">
        <v>1043</v>
      </c>
    </row>
    <row r="152" spans="2:65" s="12" customFormat="1" ht="10.199999999999999">
      <c r="B152" s="154"/>
      <c r="D152" s="139" t="s">
        <v>245</v>
      </c>
      <c r="E152" s="155" t="s">
        <v>1</v>
      </c>
      <c r="F152" s="156" t="s">
        <v>1044</v>
      </c>
      <c r="H152" s="157">
        <v>7.75</v>
      </c>
      <c r="I152" s="158"/>
      <c r="L152" s="154"/>
      <c r="M152" s="159"/>
      <c r="T152" s="160"/>
      <c r="AT152" s="155" t="s">
        <v>245</v>
      </c>
      <c r="AU152" s="155" t="s">
        <v>89</v>
      </c>
      <c r="AV152" s="12" t="s">
        <v>89</v>
      </c>
      <c r="AW152" s="12" t="s">
        <v>36</v>
      </c>
      <c r="AX152" s="12" t="s">
        <v>80</v>
      </c>
      <c r="AY152" s="155" t="s">
        <v>134</v>
      </c>
    </row>
    <row r="153" spans="2:65" s="13" customFormat="1" ht="10.199999999999999">
      <c r="B153" s="161"/>
      <c r="D153" s="139" t="s">
        <v>245</v>
      </c>
      <c r="E153" s="162" t="s">
        <v>1</v>
      </c>
      <c r="F153" s="163" t="s">
        <v>248</v>
      </c>
      <c r="H153" s="164">
        <v>7.75</v>
      </c>
      <c r="I153" s="165"/>
      <c r="L153" s="161"/>
      <c r="M153" s="166"/>
      <c r="T153" s="167"/>
      <c r="AT153" s="162" t="s">
        <v>245</v>
      </c>
      <c r="AU153" s="162" t="s">
        <v>89</v>
      </c>
      <c r="AV153" s="13" t="s">
        <v>133</v>
      </c>
      <c r="AW153" s="13" t="s">
        <v>36</v>
      </c>
      <c r="AX153" s="13" t="s">
        <v>87</v>
      </c>
      <c r="AY153" s="162" t="s">
        <v>134</v>
      </c>
    </row>
    <row r="154" spans="2:65" s="1" customFormat="1" ht="37.799999999999997" customHeight="1">
      <c r="B154" s="32"/>
      <c r="C154" s="126" t="s">
        <v>181</v>
      </c>
      <c r="D154" s="126" t="s">
        <v>135</v>
      </c>
      <c r="E154" s="127" t="s">
        <v>288</v>
      </c>
      <c r="F154" s="128" t="s">
        <v>289</v>
      </c>
      <c r="G154" s="129" t="s">
        <v>276</v>
      </c>
      <c r="H154" s="130">
        <v>38.75</v>
      </c>
      <c r="I154" s="131"/>
      <c r="J154" s="132">
        <f>ROUND(I154*H154,2)</f>
        <v>0</v>
      </c>
      <c r="K154" s="128" t="s">
        <v>139</v>
      </c>
      <c r="L154" s="32"/>
      <c r="M154" s="133" t="s">
        <v>1</v>
      </c>
      <c r="N154" s="134" t="s">
        <v>45</v>
      </c>
      <c r="P154" s="135">
        <f>O154*H154</f>
        <v>0</v>
      </c>
      <c r="Q154" s="135">
        <v>0</v>
      </c>
      <c r="R154" s="135">
        <f>Q154*H154</f>
        <v>0</v>
      </c>
      <c r="S154" s="135">
        <v>0</v>
      </c>
      <c r="T154" s="136">
        <f>S154*H154</f>
        <v>0</v>
      </c>
      <c r="AR154" s="137" t="s">
        <v>133</v>
      </c>
      <c r="AT154" s="137" t="s">
        <v>135</v>
      </c>
      <c r="AU154" s="137" t="s">
        <v>89</v>
      </c>
      <c r="AY154" s="17" t="s">
        <v>134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7" t="s">
        <v>87</v>
      </c>
      <c r="BK154" s="138">
        <f>ROUND(I154*H154,2)</f>
        <v>0</v>
      </c>
      <c r="BL154" s="17" t="s">
        <v>133</v>
      </c>
      <c r="BM154" s="137" t="s">
        <v>1045</v>
      </c>
    </row>
    <row r="155" spans="2:65" s="14" customFormat="1" ht="10.199999999999999">
      <c r="B155" s="168"/>
      <c r="D155" s="139" t="s">
        <v>245</v>
      </c>
      <c r="E155" s="169" t="s">
        <v>1</v>
      </c>
      <c r="F155" s="170" t="s">
        <v>291</v>
      </c>
      <c r="H155" s="169" t="s">
        <v>1</v>
      </c>
      <c r="I155" s="171"/>
      <c r="L155" s="168"/>
      <c r="M155" s="172"/>
      <c r="T155" s="173"/>
      <c r="AT155" s="169" t="s">
        <v>245</v>
      </c>
      <c r="AU155" s="169" t="s">
        <v>89</v>
      </c>
      <c r="AV155" s="14" t="s">
        <v>87</v>
      </c>
      <c r="AW155" s="14" t="s">
        <v>36</v>
      </c>
      <c r="AX155" s="14" t="s">
        <v>80</v>
      </c>
      <c r="AY155" s="169" t="s">
        <v>134</v>
      </c>
    </row>
    <row r="156" spans="2:65" s="12" customFormat="1" ht="10.199999999999999">
      <c r="B156" s="154"/>
      <c r="D156" s="139" t="s">
        <v>245</v>
      </c>
      <c r="E156" s="155" t="s">
        <v>1</v>
      </c>
      <c r="F156" s="156" t="s">
        <v>1046</v>
      </c>
      <c r="H156" s="157">
        <v>38.75</v>
      </c>
      <c r="I156" s="158"/>
      <c r="L156" s="154"/>
      <c r="M156" s="159"/>
      <c r="T156" s="160"/>
      <c r="AT156" s="155" t="s">
        <v>245</v>
      </c>
      <c r="AU156" s="155" t="s">
        <v>89</v>
      </c>
      <c r="AV156" s="12" t="s">
        <v>89</v>
      </c>
      <c r="AW156" s="12" t="s">
        <v>36</v>
      </c>
      <c r="AX156" s="12" t="s">
        <v>80</v>
      </c>
      <c r="AY156" s="155" t="s">
        <v>134</v>
      </c>
    </row>
    <row r="157" spans="2:65" s="13" customFormat="1" ht="10.199999999999999">
      <c r="B157" s="161"/>
      <c r="D157" s="139" t="s">
        <v>245</v>
      </c>
      <c r="E157" s="162" t="s">
        <v>1</v>
      </c>
      <c r="F157" s="163" t="s">
        <v>248</v>
      </c>
      <c r="H157" s="164">
        <v>38.75</v>
      </c>
      <c r="I157" s="165"/>
      <c r="L157" s="161"/>
      <c r="M157" s="166"/>
      <c r="T157" s="167"/>
      <c r="AT157" s="162" t="s">
        <v>245</v>
      </c>
      <c r="AU157" s="162" t="s">
        <v>89</v>
      </c>
      <c r="AV157" s="13" t="s">
        <v>133</v>
      </c>
      <c r="AW157" s="13" t="s">
        <v>36</v>
      </c>
      <c r="AX157" s="13" t="s">
        <v>87</v>
      </c>
      <c r="AY157" s="162" t="s">
        <v>134</v>
      </c>
    </row>
    <row r="158" spans="2:65" s="1" customFormat="1" ht="24.15" customHeight="1">
      <c r="B158" s="32"/>
      <c r="C158" s="126" t="s">
        <v>187</v>
      </c>
      <c r="D158" s="126" t="s">
        <v>135</v>
      </c>
      <c r="E158" s="127" t="s">
        <v>293</v>
      </c>
      <c r="F158" s="128" t="s">
        <v>294</v>
      </c>
      <c r="G158" s="129" t="s">
        <v>276</v>
      </c>
      <c r="H158" s="130">
        <v>3</v>
      </c>
      <c r="I158" s="131"/>
      <c r="J158" s="132">
        <f>ROUND(I158*H158,2)</f>
        <v>0</v>
      </c>
      <c r="K158" s="128" t="s">
        <v>139</v>
      </c>
      <c r="L158" s="32"/>
      <c r="M158" s="133" t="s">
        <v>1</v>
      </c>
      <c r="N158" s="134" t="s">
        <v>45</v>
      </c>
      <c r="P158" s="135">
        <f>O158*H158</f>
        <v>0</v>
      </c>
      <c r="Q158" s="135">
        <v>0</v>
      </c>
      <c r="R158" s="135">
        <f>Q158*H158</f>
        <v>0</v>
      </c>
      <c r="S158" s="135">
        <v>0</v>
      </c>
      <c r="T158" s="136">
        <f>S158*H158</f>
        <v>0</v>
      </c>
      <c r="AR158" s="137" t="s">
        <v>133</v>
      </c>
      <c r="AT158" s="137" t="s">
        <v>135</v>
      </c>
      <c r="AU158" s="137" t="s">
        <v>89</v>
      </c>
      <c r="AY158" s="17" t="s">
        <v>134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7" t="s">
        <v>87</v>
      </c>
      <c r="BK158" s="138">
        <f>ROUND(I158*H158,2)</f>
        <v>0</v>
      </c>
      <c r="BL158" s="17" t="s">
        <v>133</v>
      </c>
      <c r="BM158" s="137" t="s">
        <v>1047</v>
      </c>
    </row>
    <row r="159" spans="2:65" s="12" customFormat="1" ht="10.199999999999999">
      <c r="B159" s="154"/>
      <c r="D159" s="139" t="s">
        <v>245</v>
      </c>
      <c r="E159" s="155" t="s">
        <v>1</v>
      </c>
      <c r="F159" s="156" t="s">
        <v>1048</v>
      </c>
      <c r="H159" s="157">
        <v>3</v>
      </c>
      <c r="I159" s="158"/>
      <c r="L159" s="154"/>
      <c r="M159" s="159"/>
      <c r="T159" s="160"/>
      <c r="AT159" s="155" t="s">
        <v>245</v>
      </c>
      <c r="AU159" s="155" t="s">
        <v>89</v>
      </c>
      <c r="AV159" s="12" t="s">
        <v>89</v>
      </c>
      <c r="AW159" s="12" t="s">
        <v>36</v>
      </c>
      <c r="AX159" s="12" t="s">
        <v>80</v>
      </c>
      <c r="AY159" s="155" t="s">
        <v>134</v>
      </c>
    </row>
    <row r="160" spans="2:65" s="13" customFormat="1" ht="10.199999999999999">
      <c r="B160" s="161"/>
      <c r="D160" s="139" t="s">
        <v>245</v>
      </c>
      <c r="E160" s="162" t="s">
        <v>1</v>
      </c>
      <c r="F160" s="163" t="s">
        <v>248</v>
      </c>
      <c r="H160" s="164">
        <v>3</v>
      </c>
      <c r="I160" s="165"/>
      <c r="L160" s="161"/>
      <c r="M160" s="166"/>
      <c r="T160" s="167"/>
      <c r="AT160" s="162" t="s">
        <v>245</v>
      </c>
      <c r="AU160" s="162" t="s">
        <v>89</v>
      </c>
      <c r="AV160" s="13" t="s">
        <v>133</v>
      </c>
      <c r="AW160" s="13" t="s">
        <v>36</v>
      </c>
      <c r="AX160" s="13" t="s">
        <v>87</v>
      </c>
      <c r="AY160" s="162" t="s">
        <v>134</v>
      </c>
    </row>
    <row r="161" spans="2:65" s="1" customFormat="1" ht="33" customHeight="1">
      <c r="B161" s="32"/>
      <c r="C161" s="126" t="s">
        <v>8</v>
      </c>
      <c r="D161" s="126" t="s">
        <v>135</v>
      </c>
      <c r="E161" s="127" t="s">
        <v>297</v>
      </c>
      <c r="F161" s="128" t="s">
        <v>298</v>
      </c>
      <c r="G161" s="129" t="s">
        <v>299</v>
      </c>
      <c r="H161" s="130">
        <v>13.95</v>
      </c>
      <c r="I161" s="131"/>
      <c r="J161" s="132">
        <f>ROUND(I161*H161,2)</f>
        <v>0</v>
      </c>
      <c r="K161" s="128" t="s">
        <v>139</v>
      </c>
      <c r="L161" s="32"/>
      <c r="M161" s="133" t="s">
        <v>1</v>
      </c>
      <c r="N161" s="134" t="s">
        <v>45</v>
      </c>
      <c r="P161" s="135">
        <f>O161*H161</f>
        <v>0</v>
      </c>
      <c r="Q161" s="135">
        <v>0</v>
      </c>
      <c r="R161" s="135">
        <f>Q161*H161</f>
        <v>0</v>
      </c>
      <c r="S161" s="135">
        <v>0</v>
      </c>
      <c r="T161" s="136">
        <f>S161*H161</f>
        <v>0</v>
      </c>
      <c r="AR161" s="137" t="s">
        <v>133</v>
      </c>
      <c r="AT161" s="137" t="s">
        <v>135</v>
      </c>
      <c r="AU161" s="137" t="s">
        <v>89</v>
      </c>
      <c r="AY161" s="17" t="s">
        <v>134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7" t="s">
        <v>87</v>
      </c>
      <c r="BK161" s="138">
        <f>ROUND(I161*H161,2)</f>
        <v>0</v>
      </c>
      <c r="BL161" s="17" t="s">
        <v>133</v>
      </c>
      <c r="BM161" s="137" t="s">
        <v>1049</v>
      </c>
    </row>
    <row r="162" spans="2:65" s="12" customFormat="1" ht="10.199999999999999">
      <c r="B162" s="154"/>
      <c r="D162" s="139" t="s">
        <v>245</v>
      </c>
      <c r="E162" s="155" t="s">
        <v>1</v>
      </c>
      <c r="F162" s="156" t="s">
        <v>1050</v>
      </c>
      <c r="H162" s="157">
        <v>13.95</v>
      </c>
      <c r="I162" s="158"/>
      <c r="L162" s="154"/>
      <c r="M162" s="159"/>
      <c r="T162" s="160"/>
      <c r="AT162" s="155" t="s">
        <v>245</v>
      </c>
      <c r="AU162" s="155" t="s">
        <v>89</v>
      </c>
      <c r="AV162" s="12" t="s">
        <v>89</v>
      </c>
      <c r="AW162" s="12" t="s">
        <v>36</v>
      </c>
      <c r="AX162" s="12" t="s">
        <v>80</v>
      </c>
      <c r="AY162" s="155" t="s">
        <v>134</v>
      </c>
    </row>
    <row r="163" spans="2:65" s="13" customFormat="1" ht="10.199999999999999">
      <c r="B163" s="161"/>
      <c r="D163" s="139" t="s">
        <v>245</v>
      </c>
      <c r="E163" s="162" t="s">
        <v>1</v>
      </c>
      <c r="F163" s="163" t="s">
        <v>248</v>
      </c>
      <c r="H163" s="164">
        <v>13.95</v>
      </c>
      <c r="I163" s="165"/>
      <c r="L163" s="161"/>
      <c r="M163" s="166"/>
      <c r="T163" s="167"/>
      <c r="AT163" s="162" t="s">
        <v>245</v>
      </c>
      <c r="AU163" s="162" t="s">
        <v>89</v>
      </c>
      <c r="AV163" s="13" t="s">
        <v>133</v>
      </c>
      <c r="AW163" s="13" t="s">
        <v>36</v>
      </c>
      <c r="AX163" s="13" t="s">
        <v>87</v>
      </c>
      <c r="AY163" s="162" t="s">
        <v>134</v>
      </c>
    </row>
    <row r="164" spans="2:65" s="1" customFormat="1" ht="16.5" customHeight="1">
      <c r="B164" s="32"/>
      <c r="C164" s="126" t="s">
        <v>196</v>
      </c>
      <c r="D164" s="126" t="s">
        <v>135</v>
      </c>
      <c r="E164" s="127" t="s">
        <v>302</v>
      </c>
      <c r="F164" s="128" t="s">
        <v>303</v>
      </c>
      <c r="G164" s="129" t="s">
        <v>276</v>
      </c>
      <c r="H164" s="130">
        <v>11.55</v>
      </c>
      <c r="I164" s="131"/>
      <c r="J164" s="132">
        <f>ROUND(I164*H164,2)</f>
        <v>0</v>
      </c>
      <c r="K164" s="128" t="s">
        <v>139</v>
      </c>
      <c r="L164" s="32"/>
      <c r="M164" s="133" t="s">
        <v>1</v>
      </c>
      <c r="N164" s="134" t="s">
        <v>45</v>
      </c>
      <c r="P164" s="135">
        <f>O164*H164</f>
        <v>0</v>
      </c>
      <c r="Q164" s="135">
        <v>0</v>
      </c>
      <c r="R164" s="135">
        <f>Q164*H164</f>
        <v>0</v>
      </c>
      <c r="S164" s="135">
        <v>0</v>
      </c>
      <c r="T164" s="136">
        <f>S164*H164</f>
        <v>0</v>
      </c>
      <c r="AR164" s="137" t="s">
        <v>133</v>
      </c>
      <c r="AT164" s="137" t="s">
        <v>135</v>
      </c>
      <c r="AU164" s="137" t="s">
        <v>89</v>
      </c>
      <c r="AY164" s="17" t="s">
        <v>134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7" t="s">
        <v>87</v>
      </c>
      <c r="BK164" s="138">
        <f>ROUND(I164*H164,2)</f>
        <v>0</v>
      </c>
      <c r="BL164" s="17" t="s">
        <v>133</v>
      </c>
      <c r="BM164" s="137" t="s">
        <v>1051</v>
      </c>
    </row>
    <row r="165" spans="2:65" s="12" customFormat="1" ht="10.199999999999999">
      <c r="B165" s="154"/>
      <c r="D165" s="139" t="s">
        <v>245</v>
      </c>
      <c r="E165" s="155" t="s">
        <v>1</v>
      </c>
      <c r="F165" s="156" t="s">
        <v>1052</v>
      </c>
      <c r="H165" s="157">
        <v>3.8</v>
      </c>
      <c r="I165" s="158"/>
      <c r="L165" s="154"/>
      <c r="M165" s="159"/>
      <c r="T165" s="160"/>
      <c r="AT165" s="155" t="s">
        <v>245</v>
      </c>
      <c r="AU165" s="155" t="s">
        <v>89</v>
      </c>
      <c r="AV165" s="12" t="s">
        <v>89</v>
      </c>
      <c r="AW165" s="12" t="s">
        <v>36</v>
      </c>
      <c r="AX165" s="12" t="s">
        <v>80</v>
      </c>
      <c r="AY165" s="155" t="s">
        <v>134</v>
      </c>
    </row>
    <row r="166" spans="2:65" s="12" customFormat="1" ht="10.199999999999999">
      <c r="B166" s="154"/>
      <c r="D166" s="139" t="s">
        <v>245</v>
      </c>
      <c r="E166" s="155" t="s">
        <v>1</v>
      </c>
      <c r="F166" s="156" t="s">
        <v>1053</v>
      </c>
      <c r="H166" s="157">
        <v>7.75</v>
      </c>
      <c r="I166" s="158"/>
      <c r="L166" s="154"/>
      <c r="M166" s="159"/>
      <c r="T166" s="160"/>
      <c r="AT166" s="155" t="s">
        <v>245</v>
      </c>
      <c r="AU166" s="155" t="s">
        <v>89</v>
      </c>
      <c r="AV166" s="12" t="s">
        <v>89</v>
      </c>
      <c r="AW166" s="12" t="s">
        <v>36</v>
      </c>
      <c r="AX166" s="12" t="s">
        <v>80</v>
      </c>
      <c r="AY166" s="155" t="s">
        <v>134</v>
      </c>
    </row>
    <row r="167" spans="2:65" s="13" customFormat="1" ht="10.199999999999999">
      <c r="B167" s="161"/>
      <c r="D167" s="139" t="s">
        <v>245</v>
      </c>
      <c r="E167" s="162" t="s">
        <v>1</v>
      </c>
      <c r="F167" s="163" t="s">
        <v>248</v>
      </c>
      <c r="H167" s="164">
        <v>11.55</v>
      </c>
      <c r="I167" s="165"/>
      <c r="L167" s="161"/>
      <c r="M167" s="166"/>
      <c r="T167" s="167"/>
      <c r="AT167" s="162" t="s">
        <v>245</v>
      </c>
      <c r="AU167" s="162" t="s">
        <v>89</v>
      </c>
      <c r="AV167" s="13" t="s">
        <v>133</v>
      </c>
      <c r="AW167" s="13" t="s">
        <v>36</v>
      </c>
      <c r="AX167" s="13" t="s">
        <v>87</v>
      </c>
      <c r="AY167" s="162" t="s">
        <v>134</v>
      </c>
    </row>
    <row r="168" spans="2:65" s="1" customFormat="1" ht="24.15" customHeight="1">
      <c r="B168" s="32"/>
      <c r="C168" s="126" t="s">
        <v>201</v>
      </c>
      <c r="D168" s="126" t="s">
        <v>135</v>
      </c>
      <c r="E168" s="127" t="s">
        <v>307</v>
      </c>
      <c r="F168" s="128" t="s">
        <v>308</v>
      </c>
      <c r="G168" s="129" t="s">
        <v>243</v>
      </c>
      <c r="H168" s="130">
        <v>30</v>
      </c>
      <c r="I168" s="131"/>
      <c r="J168" s="132">
        <f>ROUND(I168*H168,2)</f>
        <v>0</v>
      </c>
      <c r="K168" s="128" t="s">
        <v>139</v>
      </c>
      <c r="L168" s="32"/>
      <c r="M168" s="133" t="s">
        <v>1</v>
      </c>
      <c r="N168" s="134" t="s">
        <v>45</v>
      </c>
      <c r="P168" s="135">
        <f>O168*H168</f>
        <v>0</v>
      </c>
      <c r="Q168" s="135">
        <v>0</v>
      </c>
      <c r="R168" s="135">
        <f>Q168*H168</f>
        <v>0</v>
      </c>
      <c r="S168" s="135">
        <v>0</v>
      </c>
      <c r="T168" s="136">
        <f>S168*H168</f>
        <v>0</v>
      </c>
      <c r="AR168" s="137" t="s">
        <v>133</v>
      </c>
      <c r="AT168" s="137" t="s">
        <v>135</v>
      </c>
      <c r="AU168" s="137" t="s">
        <v>89</v>
      </c>
      <c r="AY168" s="17" t="s">
        <v>134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7" t="s">
        <v>87</v>
      </c>
      <c r="BK168" s="138">
        <f>ROUND(I168*H168,2)</f>
        <v>0</v>
      </c>
      <c r="BL168" s="17" t="s">
        <v>133</v>
      </c>
      <c r="BM168" s="137" t="s">
        <v>1054</v>
      </c>
    </row>
    <row r="169" spans="2:65" s="12" customFormat="1" ht="10.199999999999999">
      <c r="B169" s="154"/>
      <c r="D169" s="139" t="s">
        <v>245</v>
      </c>
      <c r="E169" s="155" t="s">
        <v>1</v>
      </c>
      <c r="F169" s="156" t="s">
        <v>1055</v>
      </c>
      <c r="H169" s="157">
        <v>30</v>
      </c>
      <c r="I169" s="158"/>
      <c r="L169" s="154"/>
      <c r="M169" s="159"/>
      <c r="T169" s="160"/>
      <c r="AT169" s="155" t="s">
        <v>245</v>
      </c>
      <c r="AU169" s="155" t="s">
        <v>89</v>
      </c>
      <c r="AV169" s="12" t="s">
        <v>89</v>
      </c>
      <c r="AW169" s="12" t="s">
        <v>36</v>
      </c>
      <c r="AX169" s="12" t="s">
        <v>80</v>
      </c>
      <c r="AY169" s="155" t="s">
        <v>134</v>
      </c>
    </row>
    <row r="170" spans="2:65" s="13" customFormat="1" ht="10.199999999999999">
      <c r="B170" s="161"/>
      <c r="D170" s="139" t="s">
        <v>245</v>
      </c>
      <c r="E170" s="162" t="s">
        <v>1</v>
      </c>
      <c r="F170" s="163" t="s">
        <v>248</v>
      </c>
      <c r="H170" s="164">
        <v>30</v>
      </c>
      <c r="I170" s="165"/>
      <c r="L170" s="161"/>
      <c r="M170" s="166"/>
      <c r="T170" s="167"/>
      <c r="AT170" s="162" t="s">
        <v>245</v>
      </c>
      <c r="AU170" s="162" t="s">
        <v>89</v>
      </c>
      <c r="AV170" s="13" t="s">
        <v>133</v>
      </c>
      <c r="AW170" s="13" t="s">
        <v>36</v>
      </c>
      <c r="AX170" s="13" t="s">
        <v>87</v>
      </c>
      <c r="AY170" s="162" t="s">
        <v>134</v>
      </c>
    </row>
    <row r="171" spans="2:65" s="1" customFormat="1" ht="24.15" customHeight="1">
      <c r="B171" s="32"/>
      <c r="C171" s="126" t="s">
        <v>205</v>
      </c>
      <c r="D171" s="126" t="s">
        <v>135</v>
      </c>
      <c r="E171" s="127" t="s">
        <v>311</v>
      </c>
      <c r="F171" s="128" t="s">
        <v>312</v>
      </c>
      <c r="G171" s="129" t="s">
        <v>243</v>
      </c>
      <c r="H171" s="130">
        <v>30</v>
      </c>
      <c r="I171" s="131"/>
      <c r="J171" s="132">
        <f>ROUND(I171*H171,2)</f>
        <v>0</v>
      </c>
      <c r="K171" s="128" t="s">
        <v>139</v>
      </c>
      <c r="L171" s="32"/>
      <c r="M171" s="133" t="s">
        <v>1</v>
      </c>
      <c r="N171" s="134" t="s">
        <v>45</v>
      </c>
      <c r="P171" s="135">
        <f>O171*H171</f>
        <v>0</v>
      </c>
      <c r="Q171" s="135">
        <v>0</v>
      </c>
      <c r="R171" s="135">
        <f>Q171*H171</f>
        <v>0</v>
      </c>
      <c r="S171" s="135">
        <v>0</v>
      </c>
      <c r="T171" s="136">
        <f>S171*H171</f>
        <v>0</v>
      </c>
      <c r="AR171" s="137" t="s">
        <v>133</v>
      </c>
      <c r="AT171" s="137" t="s">
        <v>135</v>
      </c>
      <c r="AU171" s="137" t="s">
        <v>89</v>
      </c>
      <c r="AY171" s="17" t="s">
        <v>134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7" t="s">
        <v>87</v>
      </c>
      <c r="BK171" s="138">
        <f>ROUND(I171*H171,2)</f>
        <v>0</v>
      </c>
      <c r="BL171" s="17" t="s">
        <v>133</v>
      </c>
      <c r="BM171" s="137" t="s">
        <v>1056</v>
      </c>
    </row>
    <row r="172" spans="2:65" s="12" customFormat="1" ht="10.199999999999999">
      <c r="B172" s="154"/>
      <c r="D172" s="139" t="s">
        <v>245</v>
      </c>
      <c r="E172" s="155" t="s">
        <v>1</v>
      </c>
      <c r="F172" s="156" t="s">
        <v>1057</v>
      </c>
      <c r="H172" s="157">
        <v>30</v>
      </c>
      <c r="I172" s="158"/>
      <c r="L172" s="154"/>
      <c r="M172" s="159"/>
      <c r="T172" s="160"/>
      <c r="AT172" s="155" t="s">
        <v>245</v>
      </c>
      <c r="AU172" s="155" t="s">
        <v>89</v>
      </c>
      <c r="AV172" s="12" t="s">
        <v>89</v>
      </c>
      <c r="AW172" s="12" t="s">
        <v>36</v>
      </c>
      <c r="AX172" s="12" t="s">
        <v>80</v>
      </c>
      <c r="AY172" s="155" t="s">
        <v>134</v>
      </c>
    </row>
    <row r="173" spans="2:65" s="13" customFormat="1" ht="10.199999999999999">
      <c r="B173" s="161"/>
      <c r="D173" s="139" t="s">
        <v>245</v>
      </c>
      <c r="E173" s="162" t="s">
        <v>1</v>
      </c>
      <c r="F173" s="163" t="s">
        <v>248</v>
      </c>
      <c r="H173" s="164">
        <v>30</v>
      </c>
      <c r="I173" s="165"/>
      <c r="L173" s="161"/>
      <c r="M173" s="166"/>
      <c r="T173" s="167"/>
      <c r="AT173" s="162" t="s">
        <v>245</v>
      </c>
      <c r="AU173" s="162" t="s">
        <v>89</v>
      </c>
      <c r="AV173" s="13" t="s">
        <v>133</v>
      </c>
      <c r="AW173" s="13" t="s">
        <v>36</v>
      </c>
      <c r="AX173" s="13" t="s">
        <v>87</v>
      </c>
      <c r="AY173" s="162" t="s">
        <v>134</v>
      </c>
    </row>
    <row r="174" spans="2:65" s="1" customFormat="1" ht="16.5" customHeight="1">
      <c r="B174" s="32"/>
      <c r="C174" s="174" t="s">
        <v>210</v>
      </c>
      <c r="D174" s="174" t="s">
        <v>315</v>
      </c>
      <c r="E174" s="175" t="s">
        <v>316</v>
      </c>
      <c r="F174" s="176" t="s">
        <v>317</v>
      </c>
      <c r="G174" s="177" t="s">
        <v>318</v>
      </c>
      <c r="H174" s="178">
        <v>1.05</v>
      </c>
      <c r="I174" s="179"/>
      <c r="J174" s="180">
        <f>ROUND(I174*H174,2)</f>
        <v>0</v>
      </c>
      <c r="K174" s="176" t="s">
        <v>139</v>
      </c>
      <c r="L174" s="181"/>
      <c r="M174" s="182" t="s">
        <v>1</v>
      </c>
      <c r="N174" s="183" t="s">
        <v>45</v>
      </c>
      <c r="P174" s="135">
        <f>O174*H174</f>
        <v>0</v>
      </c>
      <c r="Q174" s="135">
        <v>1E-3</v>
      </c>
      <c r="R174" s="135">
        <f>Q174*H174</f>
        <v>1.0500000000000002E-3</v>
      </c>
      <c r="S174" s="135">
        <v>0</v>
      </c>
      <c r="T174" s="136">
        <f>S174*H174</f>
        <v>0</v>
      </c>
      <c r="AR174" s="137" t="s">
        <v>172</v>
      </c>
      <c r="AT174" s="137" t="s">
        <v>315</v>
      </c>
      <c r="AU174" s="137" t="s">
        <v>89</v>
      </c>
      <c r="AY174" s="17" t="s">
        <v>134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7" t="s">
        <v>87</v>
      </c>
      <c r="BK174" s="138">
        <f>ROUND(I174*H174,2)</f>
        <v>0</v>
      </c>
      <c r="BL174" s="17" t="s">
        <v>133</v>
      </c>
      <c r="BM174" s="137" t="s">
        <v>1058</v>
      </c>
    </row>
    <row r="175" spans="2:65" s="12" customFormat="1" ht="10.199999999999999">
      <c r="B175" s="154"/>
      <c r="D175" s="139" t="s">
        <v>245</v>
      </c>
      <c r="E175" s="155" t="s">
        <v>1</v>
      </c>
      <c r="F175" s="156" t="s">
        <v>1059</v>
      </c>
      <c r="H175" s="157">
        <v>1.05</v>
      </c>
      <c r="I175" s="158"/>
      <c r="L175" s="154"/>
      <c r="M175" s="159"/>
      <c r="T175" s="160"/>
      <c r="AT175" s="155" t="s">
        <v>245</v>
      </c>
      <c r="AU175" s="155" t="s">
        <v>89</v>
      </c>
      <c r="AV175" s="12" t="s">
        <v>89</v>
      </c>
      <c r="AW175" s="12" t="s">
        <v>36</v>
      </c>
      <c r="AX175" s="12" t="s">
        <v>80</v>
      </c>
      <c r="AY175" s="155" t="s">
        <v>134</v>
      </c>
    </row>
    <row r="176" spans="2:65" s="13" customFormat="1" ht="10.199999999999999">
      <c r="B176" s="161"/>
      <c r="D176" s="139" t="s">
        <v>245</v>
      </c>
      <c r="E176" s="162" t="s">
        <v>1</v>
      </c>
      <c r="F176" s="163" t="s">
        <v>248</v>
      </c>
      <c r="H176" s="164">
        <v>1.05</v>
      </c>
      <c r="I176" s="165"/>
      <c r="L176" s="161"/>
      <c r="M176" s="166"/>
      <c r="T176" s="167"/>
      <c r="AT176" s="162" t="s">
        <v>245</v>
      </c>
      <c r="AU176" s="162" t="s">
        <v>89</v>
      </c>
      <c r="AV176" s="13" t="s">
        <v>133</v>
      </c>
      <c r="AW176" s="13" t="s">
        <v>36</v>
      </c>
      <c r="AX176" s="13" t="s">
        <v>87</v>
      </c>
      <c r="AY176" s="162" t="s">
        <v>134</v>
      </c>
    </row>
    <row r="177" spans="2:65" s="1" customFormat="1" ht="24.15" customHeight="1">
      <c r="B177" s="32"/>
      <c r="C177" s="126" t="s">
        <v>215</v>
      </c>
      <c r="D177" s="126" t="s">
        <v>135</v>
      </c>
      <c r="E177" s="127" t="s">
        <v>321</v>
      </c>
      <c r="F177" s="128" t="s">
        <v>322</v>
      </c>
      <c r="G177" s="129" t="s">
        <v>243</v>
      </c>
      <c r="H177" s="130">
        <v>129</v>
      </c>
      <c r="I177" s="131"/>
      <c r="J177" s="132">
        <f>ROUND(I177*H177,2)</f>
        <v>0</v>
      </c>
      <c r="K177" s="128" t="s">
        <v>139</v>
      </c>
      <c r="L177" s="32"/>
      <c r="M177" s="133" t="s">
        <v>1</v>
      </c>
      <c r="N177" s="134" t="s">
        <v>45</v>
      </c>
      <c r="P177" s="135">
        <f>O177*H177</f>
        <v>0</v>
      </c>
      <c r="Q177" s="135">
        <v>0</v>
      </c>
      <c r="R177" s="135">
        <f>Q177*H177</f>
        <v>0</v>
      </c>
      <c r="S177" s="135">
        <v>0</v>
      </c>
      <c r="T177" s="136">
        <f>S177*H177</f>
        <v>0</v>
      </c>
      <c r="AR177" s="137" t="s">
        <v>133</v>
      </c>
      <c r="AT177" s="137" t="s">
        <v>135</v>
      </c>
      <c r="AU177" s="137" t="s">
        <v>89</v>
      </c>
      <c r="AY177" s="17" t="s">
        <v>134</v>
      </c>
      <c r="BE177" s="138">
        <f>IF(N177="základní",J177,0)</f>
        <v>0</v>
      </c>
      <c r="BF177" s="138">
        <f>IF(N177="snížená",J177,0)</f>
        <v>0</v>
      </c>
      <c r="BG177" s="138">
        <f>IF(N177="zákl. přenesená",J177,0)</f>
        <v>0</v>
      </c>
      <c r="BH177" s="138">
        <f>IF(N177="sníž. přenesená",J177,0)</f>
        <v>0</v>
      </c>
      <c r="BI177" s="138">
        <f>IF(N177="nulová",J177,0)</f>
        <v>0</v>
      </c>
      <c r="BJ177" s="17" t="s">
        <v>87</v>
      </c>
      <c r="BK177" s="138">
        <f>ROUND(I177*H177,2)</f>
        <v>0</v>
      </c>
      <c r="BL177" s="17" t="s">
        <v>133</v>
      </c>
      <c r="BM177" s="137" t="s">
        <v>1060</v>
      </c>
    </row>
    <row r="178" spans="2:65" s="12" customFormat="1" ht="20.399999999999999">
      <c r="B178" s="154"/>
      <c r="D178" s="139" t="s">
        <v>245</v>
      </c>
      <c r="E178" s="155" t="s">
        <v>1</v>
      </c>
      <c r="F178" s="156" t="s">
        <v>1061</v>
      </c>
      <c r="H178" s="157">
        <v>28</v>
      </c>
      <c r="I178" s="158"/>
      <c r="L178" s="154"/>
      <c r="M178" s="159"/>
      <c r="T178" s="160"/>
      <c r="AT178" s="155" t="s">
        <v>245</v>
      </c>
      <c r="AU178" s="155" t="s">
        <v>89</v>
      </c>
      <c r="AV178" s="12" t="s">
        <v>89</v>
      </c>
      <c r="AW178" s="12" t="s">
        <v>36</v>
      </c>
      <c r="AX178" s="12" t="s">
        <v>80</v>
      </c>
      <c r="AY178" s="155" t="s">
        <v>134</v>
      </c>
    </row>
    <row r="179" spans="2:65" s="12" customFormat="1" ht="20.399999999999999">
      <c r="B179" s="154"/>
      <c r="D179" s="139" t="s">
        <v>245</v>
      </c>
      <c r="E179" s="155" t="s">
        <v>1</v>
      </c>
      <c r="F179" s="156" t="s">
        <v>1062</v>
      </c>
      <c r="H179" s="157">
        <v>71</v>
      </c>
      <c r="I179" s="158"/>
      <c r="L179" s="154"/>
      <c r="M179" s="159"/>
      <c r="T179" s="160"/>
      <c r="AT179" s="155" t="s">
        <v>245</v>
      </c>
      <c r="AU179" s="155" t="s">
        <v>89</v>
      </c>
      <c r="AV179" s="12" t="s">
        <v>89</v>
      </c>
      <c r="AW179" s="12" t="s">
        <v>36</v>
      </c>
      <c r="AX179" s="12" t="s">
        <v>80</v>
      </c>
      <c r="AY179" s="155" t="s">
        <v>134</v>
      </c>
    </row>
    <row r="180" spans="2:65" s="12" customFormat="1" ht="10.199999999999999">
      <c r="B180" s="154"/>
      <c r="D180" s="139" t="s">
        <v>245</v>
      </c>
      <c r="E180" s="155" t="s">
        <v>1</v>
      </c>
      <c r="F180" s="156" t="s">
        <v>1063</v>
      </c>
      <c r="H180" s="157">
        <v>30</v>
      </c>
      <c r="I180" s="158"/>
      <c r="L180" s="154"/>
      <c r="M180" s="159"/>
      <c r="T180" s="160"/>
      <c r="AT180" s="155" t="s">
        <v>245</v>
      </c>
      <c r="AU180" s="155" t="s">
        <v>89</v>
      </c>
      <c r="AV180" s="12" t="s">
        <v>89</v>
      </c>
      <c r="AW180" s="12" t="s">
        <v>36</v>
      </c>
      <c r="AX180" s="12" t="s">
        <v>80</v>
      </c>
      <c r="AY180" s="155" t="s">
        <v>134</v>
      </c>
    </row>
    <row r="181" spans="2:65" s="13" customFormat="1" ht="10.199999999999999">
      <c r="B181" s="161"/>
      <c r="D181" s="139" t="s">
        <v>245</v>
      </c>
      <c r="E181" s="162" t="s">
        <v>1</v>
      </c>
      <c r="F181" s="163" t="s">
        <v>248</v>
      </c>
      <c r="H181" s="164">
        <v>129</v>
      </c>
      <c r="I181" s="165"/>
      <c r="L181" s="161"/>
      <c r="M181" s="166"/>
      <c r="T181" s="167"/>
      <c r="AT181" s="162" t="s">
        <v>245</v>
      </c>
      <c r="AU181" s="162" t="s">
        <v>89</v>
      </c>
      <c r="AV181" s="13" t="s">
        <v>133</v>
      </c>
      <c r="AW181" s="13" t="s">
        <v>36</v>
      </c>
      <c r="AX181" s="13" t="s">
        <v>87</v>
      </c>
      <c r="AY181" s="162" t="s">
        <v>134</v>
      </c>
    </row>
    <row r="182" spans="2:65" s="1" customFormat="1" ht="21.75" customHeight="1">
      <c r="B182" s="32"/>
      <c r="C182" s="126" t="s">
        <v>219</v>
      </c>
      <c r="D182" s="126" t="s">
        <v>135</v>
      </c>
      <c r="E182" s="127" t="s">
        <v>327</v>
      </c>
      <c r="F182" s="128" t="s">
        <v>328</v>
      </c>
      <c r="G182" s="129" t="s">
        <v>243</v>
      </c>
      <c r="H182" s="130">
        <v>30</v>
      </c>
      <c r="I182" s="131"/>
      <c r="J182" s="132">
        <f>ROUND(I182*H182,2)</f>
        <v>0</v>
      </c>
      <c r="K182" s="128" t="s">
        <v>139</v>
      </c>
      <c r="L182" s="32"/>
      <c r="M182" s="133" t="s">
        <v>1</v>
      </c>
      <c r="N182" s="134" t="s">
        <v>45</v>
      </c>
      <c r="P182" s="135">
        <f>O182*H182</f>
        <v>0</v>
      </c>
      <c r="Q182" s="135">
        <v>0</v>
      </c>
      <c r="R182" s="135">
        <f>Q182*H182</f>
        <v>0</v>
      </c>
      <c r="S182" s="135">
        <v>0</v>
      </c>
      <c r="T182" s="136">
        <f>S182*H182</f>
        <v>0</v>
      </c>
      <c r="AR182" s="137" t="s">
        <v>133</v>
      </c>
      <c r="AT182" s="137" t="s">
        <v>135</v>
      </c>
      <c r="AU182" s="137" t="s">
        <v>89</v>
      </c>
      <c r="AY182" s="17" t="s">
        <v>134</v>
      </c>
      <c r="BE182" s="138">
        <f>IF(N182="základní",J182,0)</f>
        <v>0</v>
      </c>
      <c r="BF182" s="138">
        <f>IF(N182="snížená",J182,0)</f>
        <v>0</v>
      </c>
      <c r="BG182" s="138">
        <f>IF(N182="zákl. přenesená",J182,0)</f>
        <v>0</v>
      </c>
      <c r="BH182" s="138">
        <f>IF(N182="sníž. přenesená",J182,0)</f>
        <v>0</v>
      </c>
      <c r="BI182" s="138">
        <f>IF(N182="nulová",J182,0)</f>
        <v>0</v>
      </c>
      <c r="BJ182" s="17" t="s">
        <v>87</v>
      </c>
      <c r="BK182" s="138">
        <f>ROUND(I182*H182,2)</f>
        <v>0</v>
      </c>
      <c r="BL182" s="17" t="s">
        <v>133</v>
      </c>
      <c r="BM182" s="137" t="s">
        <v>1064</v>
      </c>
    </row>
    <row r="183" spans="2:65" s="12" customFormat="1" ht="10.199999999999999">
      <c r="B183" s="154"/>
      <c r="D183" s="139" t="s">
        <v>245</v>
      </c>
      <c r="E183" s="155" t="s">
        <v>1</v>
      </c>
      <c r="F183" s="156" t="s">
        <v>1065</v>
      </c>
      <c r="H183" s="157">
        <v>30</v>
      </c>
      <c r="I183" s="158"/>
      <c r="L183" s="154"/>
      <c r="M183" s="159"/>
      <c r="T183" s="160"/>
      <c r="AT183" s="155" t="s">
        <v>245</v>
      </c>
      <c r="AU183" s="155" t="s">
        <v>89</v>
      </c>
      <c r="AV183" s="12" t="s">
        <v>89</v>
      </c>
      <c r="AW183" s="12" t="s">
        <v>36</v>
      </c>
      <c r="AX183" s="12" t="s">
        <v>80</v>
      </c>
      <c r="AY183" s="155" t="s">
        <v>134</v>
      </c>
    </row>
    <row r="184" spans="2:65" s="13" customFormat="1" ht="10.199999999999999">
      <c r="B184" s="161"/>
      <c r="D184" s="139" t="s">
        <v>245</v>
      </c>
      <c r="E184" s="162" t="s">
        <v>1</v>
      </c>
      <c r="F184" s="163" t="s">
        <v>248</v>
      </c>
      <c r="H184" s="164">
        <v>30</v>
      </c>
      <c r="I184" s="165"/>
      <c r="L184" s="161"/>
      <c r="M184" s="166"/>
      <c r="T184" s="167"/>
      <c r="AT184" s="162" t="s">
        <v>245</v>
      </c>
      <c r="AU184" s="162" t="s">
        <v>89</v>
      </c>
      <c r="AV184" s="13" t="s">
        <v>133</v>
      </c>
      <c r="AW184" s="13" t="s">
        <v>36</v>
      </c>
      <c r="AX184" s="13" t="s">
        <v>87</v>
      </c>
      <c r="AY184" s="162" t="s">
        <v>134</v>
      </c>
    </row>
    <row r="185" spans="2:65" s="1" customFormat="1" ht="21.75" customHeight="1">
      <c r="B185" s="32"/>
      <c r="C185" s="126" t="s">
        <v>226</v>
      </c>
      <c r="D185" s="126" t="s">
        <v>135</v>
      </c>
      <c r="E185" s="127" t="s">
        <v>332</v>
      </c>
      <c r="F185" s="128" t="s">
        <v>333</v>
      </c>
      <c r="G185" s="129" t="s">
        <v>243</v>
      </c>
      <c r="H185" s="130">
        <v>30</v>
      </c>
      <c r="I185" s="131"/>
      <c r="J185" s="132">
        <f>ROUND(I185*H185,2)</f>
        <v>0</v>
      </c>
      <c r="K185" s="128" t="s">
        <v>139</v>
      </c>
      <c r="L185" s="32"/>
      <c r="M185" s="133" t="s">
        <v>1</v>
      </c>
      <c r="N185" s="134" t="s">
        <v>45</v>
      </c>
      <c r="P185" s="135">
        <f>O185*H185</f>
        <v>0</v>
      </c>
      <c r="Q185" s="135">
        <v>0</v>
      </c>
      <c r="R185" s="135">
        <f>Q185*H185</f>
        <v>0</v>
      </c>
      <c r="S185" s="135">
        <v>0</v>
      </c>
      <c r="T185" s="136">
        <f>S185*H185</f>
        <v>0</v>
      </c>
      <c r="AR185" s="137" t="s">
        <v>133</v>
      </c>
      <c r="AT185" s="137" t="s">
        <v>135</v>
      </c>
      <c r="AU185" s="137" t="s">
        <v>89</v>
      </c>
      <c r="AY185" s="17" t="s">
        <v>134</v>
      </c>
      <c r="BE185" s="138">
        <f>IF(N185="základní",J185,0)</f>
        <v>0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7" t="s">
        <v>87</v>
      </c>
      <c r="BK185" s="138">
        <f>ROUND(I185*H185,2)</f>
        <v>0</v>
      </c>
      <c r="BL185" s="17" t="s">
        <v>133</v>
      </c>
      <c r="BM185" s="137" t="s">
        <v>1066</v>
      </c>
    </row>
    <row r="186" spans="2:65" s="12" customFormat="1" ht="10.199999999999999">
      <c r="B186" s="154"/>
      <c r="D186" s="139" t="s">
        <v>245</v>
      </c>
      <c r="E186" s="155" t="s">
        <v>1</v>
      </c>
      <c r="F186" s="156" t="s">
        <v>1065</v>
      </c>
      <c r="H186" s="157">
        <v>30</v>
      </c>
      <c r="I186" s="158"/>
      <c r="L186" s="154"/>
      <c r="M186" s="159"/>
      <c r="T186" s="160"/>
      <c r="AT186" s="155" t="s">
        <v>245</v>
      </c>
      <c r="AU186" s="155" t="s">
        <v>89</v>
      </c>
      <c r="AV186" s="12" t="s">
        <v>89</v>
      </c>
      <c r="AW186" s="12" t="s">
        <v>36</v>
      </c>
      <c r="AX186" s="12" t="s">
        <v>80</v>
      </c>
      <c r="AY186" s="155" t="s">
        <v>134</v>
      </c>
    </row>
    <row r="187" spans="2:65" s="13" customFormat="1" ht="10.199999999999999">
      <c r="B187" s="161"/>
      <c r="D187" s="139" t="s">
        <v>245</v>
      </c>
      <c r="E187" s="162" t="s">
        <v>1</v>
      </c>
      <c r="F187" s="163" t="s">
        <v>248</v>
      </c>
      <c r="H187" s="164">
        <v>30</v>
      </c>
      <c r="I187" s="165"/>
      <c r="L187" s="161"/>
      <c r="M187" s="166"/>
      <c r="T187" s="167"/>
      <c r="AT187" s="162" t="s">
        <v>245</v>
      </c>
      <c r="AU187" s="162" t="s">
        <v>89</v>
      </c>
      <c r="AV187" s="13" t="s">
        <v>133</v>
      </c>
      <c r="AW187" s="13" t="s">
        <v>36</v>
      </c>
      <c r="AX187" s="13" t="s">
        <v>87</v>
      </c>
      <c r="AY187" s="162" t="s">
        <v>134</v>
      </c>
    </row>
    <row r="188" spans="2:65" s="1" customFormat="1" ht="16.5" customHeight="1">
      <c r="B188" s="32"/>
      <c r="C188" s="126" t="s">
        <v>331</v>
      </c>
      <c r="D188" s="126" t="s">
        <v>135</v>
      </c>
      <c r="E188" s="127" t="s">
        <v>335</v>
      </c>
      <c r="F188" s="128" t="s">
        <v>336</v>
      </c>
      <c r="G188" s="129" t="s">
        <v>243</v>
      </c>
      <c r="H188" s="130">
        <v>30</v>
      </c>
      <c r="I188" s="131"/>
      <c r="J188" s="132">
        <f>ROUND(I188*H188,2)</f>
        <v>0</v>
      </c>
      <c r="K188" s="128" t="s">
        <v>139</v>
      </c>
      <c r="L188" s="32"/>
      <c r="M188" s="133" t="s">
        <v>1</v>
      </c>
      <c r="N188" s="134" t="s">
        <v>45</v>
      </c>
      <c r="P188" s="135">
        <f>O188*H188</f>
        <v>0</v>
      </c>
      <c r="Q188" s="135">
        <v>0</v>
      </c>
      <c r="R188" s="135">
        <f>Q188*H188</f>
        <v>0</v>
      </c>
      <c r="S188" s="135">
        <v>0</v>
      </c>
      <c r="T188" s="136">
        <f>S188*H188</f>
        <v>0</v>
      </c>
      <c r="AR188" s="137" t="s">
        <v>133</v>
      </c>
      <c r="AT188" s="137" t="s">
        <v>135</v>
      </c>
      <c r="AU188" s="137" t="s">
        <v>89</v>
      </c>
      <c r="AY188" s="17" t="s">
        <v>134</v>
      </c>
      <c r="BE188" s="138">
        <f>IF(N188="základní",J188,0)</f>
        <v>0</v>
      </c>
      <c r="BF188" s="138">
        <f>IF(N188="snížená",J188,0)</f>
        <v>0</v>
      </c>
      <c r="BG188" s="138">
        <f>IF(N188="zákl. přenesená",J188,0)</f>
        <v>0</v>
      </c>
      <c r="BH188" s="138">
        <f>IF(N188="sníž. přenesená",J188,0)</f>
        <v>0</v>
      </c>
      <c r="BI188" s="138">
        <f>IF(N188="nulová",J188,0)</f>
        <v>0</v>
      </c>
      <c r="BJ188" s="17" t="s">
        <v>87</v>
      </c>
      <c r="BK188" s="138">
        <f>ROUND(I188*H188,2)</f>
        <v>0</v>
      </c>
      <c r="BL188" s="17" t="s">
        <v>133</v>
      </c>
      <c r="BM188" s="137" t="s">
        <v>1067</v>
      </c>
    </row>
    <row r="189" spans="2:65" s="12" customFormat="1" ht="10.199999999999999">
      <c r="B189" s="154"/>
      <c r="D189" s="139" t="s">
        <v>245</v>
      </c>
      <c r="E189" s="155" t="s">
        <v>1</v>
      </c>
      <c r="F189" s="156" t="s">
        <v>1065</v>
      </c>
      <c r="H189" s="157">
        <v>30</v>
      </c>
      <c r="I189" s="158"/>
      <c r="L189" s="154"/>
      <c r="M189" s="159"/>
      <c r="T189" s="160"/>
      <c r="AT189" s="155" t="s">
        <v>245</v>
      </c>
      <c r="AU189" s="155" t="s">
        <v>89</v>
      </c>
      <c r="AV189" s="12" t="s">
        <v>89</v>
      </c>
      <c r="AW189" s="12" t="s">
        <v>36</v>
      </c>
      <c r="AX189" s="12" t="s">
        <v>80</v>
      </c>
      <c r="AY189" s="155" t="s">
        <v>134</v>
      </c>
    </row>
    <row r="190" spans="2:65" s="13" customFormat="1" ht="10.199999999999999">
      <c r="B190" s="161"/>
      <c r="D190" s="139" t="s">
        <v>245</v>
      </c>
      <c r="E190" s="162" t="s">
        <v>1</v>
      </c>
      <c r="F190" s="163" t="s">
        <v>248</v>
      </c>
      <c r="H190" s="164">
        <v>30</v>
      </c>
      <c r="I190" s="165"/>
      <c r="L190" s="161"/>
      <c r="M190" s="166"/>
      <c r="T190" s="167"/>
      <c r="AT190" s="162" t="s">
        <v>245</v>
      </c>
      <c r="AU190" s="162" t="s">
        <v>89</v>
      </c>
      <c r="AV190" s="13" t="s">
        <v>133</v>
      </c>
      <c r="AW190" s="13" t="s">
        <v>36</v>
      </c>
      <c r="AX190" s="13" t="s">
        <v>87</v>
      </c>
      <c r="AY190" s="162" t="s">
        <v>134</v>
      </c>
    </row>
    <row r="191" spans="2:65" s="10" customFormat="1" ht="22.8" customHeight="1">
      <c r="B191" s="116"/>
      <c r="D191" s="117" t="s">
        <v>79</v>
      </c>
      <c r="E191" s="152" t="s">
        <v>157</v>
      </c>
      <c r="F191" s="152" t="s">
        <v>338</v>
      </c>
      <c r="I191" s="119"/>
      <c r="J191" s="153">
        <f>BK191</f>
        <v>0</v>
      </c>
      <c r="L191" s="116"/>
      <c r="M191" s="121"/>
      <c r="P191" s="122">
        <f>SUM(P192:P242)</f>
        <v>0</v>
      </c>
      <c r="R191" s="122">
        <f>SUM(R192:R242)</f>
        <v>19.894210000000001</v>
      </c>
      <c r="T191" s="123">
        <f>SUM(T192:T242)</f>
        <v>0</v>
      </c>
      <c r="AR191" s="117" t="s">
        <v>87</v>
      </c>
      <c r="AT191" s="124" t="s">
        <v>79</v>
      </c>
      <c r="AU191" s="124" t="s">
        <v>87</v>
      </c>
      <c r="AY191" s="117" t="s">
        <v>134</v>
      </c>
      <c r="BK191" s="125">
        <f>SUM(BK192:BK242)</f>
        <v>0</v>
      </c>
    </row>
    <row r="192" spans="2:65" s="1" customFormat="1" ht="21.75" customHeight="1">
      <c r="B192" s="32"/>
      <c r="C192" s="126" t="s">
        <v>7</v>
      </c>
      <c r="D192" s="126" t="s">
        <v>135</v>
      </c>
      <c r="E192" s="127" t="s">
        <v>340</v>
      </c>
      <c r="F192" s="128" t="s">
        <v>341</v>
      </c>
      <c r="G192" s="129" t="s">
        <v>243</v>
      </c>
      <c r="H192" s="130">
        <v>71</v>
      </c>
      <c r="I192" s="131"/>
      <c r="J192" s="132">
        <f>ROUND(I192*H192,2)</f>
        <v>0</v>
      </c>
      <c r="K192" s="128" t="s">
        <v>139</v>
      </c>
      <c r="L192" s="32"/>
      <c r="M192" s="133" t="s">
        <v>1</v>
      </c>
      <c r="N192" s="134" t="s">
        <v>45</v>
      </c>
      <c r="P192" s="135">
        <f>O192*H192</f>
        <v>0</v>
      </c>
      <c r="Q192" s="135">
        <v>0</v>
      </c>
      <c r="R192" s="135">
        <f>Q192*H192</f>
        <v>0</v>
      </c>
      <c r="S192" s="135">
        <v>0</v>
      </c>
      <c r="T192" s="136">
        <f>S192*H192</f>
        <v>0</v>
      </c>
      <c r="AR192" s="137" t="s">
        <v>133</v>
      </c>
      <c r="AT192" s="137" t="s">
        <v>135</v>
      </c>
      <c r="AU192" s="137" t="s">
        <v>89</v>
      </c>
      <c r="AY192" s="17" t="s">
        <v>134</v>
      </c>
      <c r="BE192" s="138">
        <f>IF(N192="základní",J192,0)</f>
        <v>0</v>
      </c>
      <c r="BF192" s="138">
        <f>IF(N192="snížená",J192,0)</f>
        <v>0</v>
      </c>
      <c r="BG192" s="138">
        <f>IF(N192="zákl. přenesená",J192,0)</f>
        <v>0</v>
      </c>
      <c r="BH192" s="138">
        <f>IF(N192="sníž. přenesená",J192,0)</f>
        <v>0</v>
      </c>
      <c r="BI192" s="138">
        <f>IF(N192="nulová",J192,0)</f>
        <v>0</v>
      </c>
      <c r="BJ192" s="17" t="s">
        <v>87</v>
      </c>
      <c r="BK192" s="138">
        <f>ROUND(I192*H192,2)</f>
        <v>0</v>
      </c>
      <c r="BL192" s="17" t="s">
        <v>133</v>
      </c>
      <c r="BM192" s="137" t="s">
        <v>1068</v>
      </c>
    </row>
    <row r="193" spans="2:65" s="12" customFormat="1" ht="20.399999999999999">
      <c r="B193" s="154"/>
      <c r="D193" s="139" t="s">
        <v>245</v>
      </c>
      <c r="E193" s="155" t="s">
        <v>1</v>
      </c>
      <c r="F193" s="156" t="s">
        <v>1069</v>
      </c>
      <c r="H193" s="157">
        <v>71</v>
      </c>
      <c r="I193" s="158"/>
      <c r="L193" s="154"/>
      <c r="M193" s="159"/>
      <c r="T193" s="160"/>
      <c r="AT193" s="155" t="s">
        <v>245</v>
      </c>
      <c r="AU193" s="155" t="s">
        <v>89</v>
      </c>
      <c r="AV193" s="12" t="s">
        <v>89</v>
      </c>
      <c r="AW193" s="12" t="s">
        <v>36</v>
      </c>
      <c r="AX193" s="12" t="s">
        <v>80</v>
      </c>
      <c r="AY193" s="155" t="s">
        <v>134</v>
      </c>
    </row>
    <row r="194" spans="2:65" s="13" customFormat="1" ht="10.199999999999999">
      <c r="B194" s="161"/>
      <c r="D194" s="139" t="s">
        <v>245</v>
      </c>
      <c r="E194" s="162" t="s">
        <v>1</v>
      </c>
      <c r="F194" s="163" t="s">
        <v>248</v>
      </c>
      <c r="H194" s="164">
        <v>71</v>
      </c>
      <c r="I194" s="165"/>
      <c r="L194" s="161"/>
      <c r="M194" s="166"/>
      <c r="T194" s="167"/>
      <c r="AT194" s="162" t="s">
        <v>245</v>
      </c>
      <c r="AU194" s="162" t="s">
        <v>89</v>
      </c>
      <c r="AV194" s="13" t="s">
        <v>133</v>
      </c>
      <c r="AW194" s="13" t="s">
        <v>36</v>
      </c>
      <c r="AX194" s="13" t="s">
        <v>87</v>
      </c>
      <c r="AY194" s="162" t="s">
        <v>134</v>
      </c>
    </row>
    <row r="195" spans="2:65" s="1" customFormat="1" ht="21.75" customHeight="1">
      <c r="B195" s="32"/>
      <c r="C195" s="126" t="s">
        <v>339</v>
      </c>
      <c r="D195" s="126" t="s">
        <v>135</v>
      </c>
      <c r="E195" s="127" t="s">
        <v>345</v>
      </c>
      <c r="F195" s="128" t="s">
        <v>346</v>
      </c>
      <c r="G195" s="129" t="s">
        <v>243</v>
      </c>
      <c r="H195" s="130">
        <v>28</v>
      </c>
      <c r="I195" s="131"/>
      <c r="J195" s="132">
        <f>ROUND(I195*H195,2)</f>
        <v>0</v>
      </c>
      <c r="K195" s="128" t="s">
        <v>139</v>
      </c>
      <c r="L195" s="32"/>
      <c r="M195" s="133" t="s">
        <v>1</v>
      </c>
      <c r="N195" s="134" t="s">
        <v>45</v>
      </c>
      <c r="P195" s="135">
        <f>O195*H195</f>
        <v>0</v>
      </c>
      <c r="Q195" s="135">
        <v>0</v>
      </c>
      <c r="R195" s="135">
        <f>Q195*H195</f>
        <v>0</v>
      </c>
      <c r="S195" s="135">
        <v>0</v>
      </c>
      <c r="T195" s="136">
        <f>S195*H195</f>
        <v>0</v>
      </c>
      <c r="AR195" s="137" t="s">
        <v>133</v>
      </c>
      <c r="AT195" s="137" t="s">
        <v>135</v>
      </c>
      <c r="AU195" s="137" t="s">
        <v>89</v>
      </c>
      <c r="AY195" s="17" t="s">
        <v>134</v>
      </c>
      <c r="BE195" s="138">
        <f>IF(N195="základní",J195,0)</f>
        <v>0</v>
      </c>
      <c r="BF195" s="138">
        <f>IF(N195="snížená",J195,0)</f>
        <v>0</v>
      </c>
      <c r="BG195" s="138">
        <f>IF(N195="zákl. přenesená",J195,0)</f>
        <v>0</v>
      </c>
      <c r="BH195" s="138">
        <f>IF(N195="sníž. přenesená",J195,0)</f>
        <v>0</v>
      </c>
      <c r="BI195" s="138">
        <f>IF(N195="nulová",J195,0)</f>
        <v>0</v>
      </c>
      <c r="BJ195" s="17" t="s">
        <v>87</v>
      </c>
      <c r="BK195" s="138">
        <f>ROUND(I195*H195,2)</f>
        <v>0</v>
      </c>
      <c r="BL195" s="17" t="s">
        <v>133</v>
      </c>
      <c r="BM195" s="137" t="s">
        <v>1070</v>
      </c>
    </row>
    <row r="196" spans="2:65" s="14" customFormat="1" ht="10.199999999999999">
      <c r="B196" s="168"/>
      <c r="D196" s="139" t="s">
        <v>245</v>
      </c>
      <c r="E196" s="169" t="s">
        <v>1</v>
      </c>
      <c r="F196" s="170" t="s">
        <v>348</v>
      </c>
      <c r="H196" s="169" t="s">
        <v>1</v>
      </c>
      <c r="I196" s="171"/>
      <c r="L196" s="168"/>
      <c r="M196" s="172"/>
      <c r="T196" s="173"/>
      <c r="AT196" s="169" t="s">
        <v>245</v>
      </c>
      <c r="AU196" s="169" t="s">
        <v>89</v>
      </c>
      <c r="AV196" s="14" t="s">
        <v>87</v>
      </c>
      <c r="AW196" s="14" t="s">
        <v>36</v>
      </c>
      <c r="AX196" s="14" t="s">
        <v>80</v>
      </c>
      <c r="AY196" s="169" t="s">
        <v>134</v>
      </c>
    </row>
    <row r="197" spans="2:65" s="12" customFormat="1" ht="10.199999999999999">
      <c r="B197" s="154"/>
      <c r="D197" s="139" t="s">
        <v>245</v>
      </c>
      <c r="E197" s="155" t="s">
        <v>1</v>
      </c>
      <c r="F197" s="156" t="s">
        <v>1071</v>
      </c>
      <c r="H197" s="157">
        <v>28</v>
      </c>
      <c r="I197" s="158"/>
      <c r="L197" s="154"/>
      <c r="M197" s="159"/>
      <c r="T197" s="160"/>
      <c r="AT197" s="155" t="s">
        <v>245</v>
      </c>
      <c r="AU197" s="155" t="s">
        <v>89</v>
      </c>
      <c r="AV197" s="12" t="s">
        <v>89</v>
      </c>
      <c r="AW197" s="12" t="s">
        <v>36</v>
      </c>
      <c r="AX197" s="12" t="s">
        <v>80</v>
      </c>
      <c r="AY197" s="155" t="s">
        <v>134</v>
      </c>
    </row>
    <row r="198" spans="2:65" s="13" customFormat="1" ht="10.199999999999999">
      <c r="B198" s="161"/>
      <c r="D198" s="139" t="s">
        <v>245</v>
      </c>
      <c r="E198" s="162" t="s">
        <v>1</v>
      </c>
      <c r="F198" s="163" t="s">
        <v>248</v>
      </c>
      <c r="H198" s="164">
        <v>28</v>
      </c>
      <c r="I198" s="165"/>
      <c r="L198" s="161"/>
      <c r="M198" s="166"/>
      <c r="T198" s="167"/>
      <c r="AT198" s="162" t="s">
        <v>245</v>
      </c>
      <c r="AU198" s="162" t="s">
        <v>89</v>
      </c>
      <c r="AV198" s="13" t="s">
        <v>133</v>
      </c>
      <c r="AW198" s="13" t="s">
        <v>36</v>
      </c>
      <c r="AX198" s="13" t="s">
        <v>87</v>
      </c>
      <c r="AY198" s="162" t="s">
        <v>134</v>
      </c>
    </row>
    <row r="199" spans="2:65" s="1" customFormat="1" ht="33" customHeight="1">
      <c r="B199" s="32"/>
      <c r="C199" s="126" t="s">
        <v>344</v>
      </c>
      <c r="D199" s="126" t="s">
        <v>135</v>
      </c>
      <c r="E199" s="127" t="s">
        <v>351</v>
      </c>
      <c r="F199" s="128" t="s">
        <v>352</v>
      </c>
      <c r="G199" s="129" t="s">
        <v>243</v>
      </c>
      <c r="H199" s="130">
        <v>28</v>
      </c>
      <c r="I199" s="131"/>
      <c r="J199" s="132">
        <f>ROUND(I199*H199,2)</f>
        <v>0</v>
      </c>
      <c r="K199" s="128" t="s">
        <v>139</v>
      </c>
      <c r="L199" s="32"/>
      <c r="M199" s="133" t="s">
        <v>1</v>
      </c>
      <c r="N199" s="134" t="s">
        <v>45</v>
      </c>
      <c r="P199" s="135">
        <f>O199*H199</f>
        <v>0</v>
      </c>
      <c r="Q199" s="135">
        <v>0</v>
      </c>
      <c r="R199" s="135">
        <f>Q199*H199</f>
        <v>0</v>
      </c>
      <c r="S199" s="135">
        <v>0</v>
      </c>
      <c r="T199" s="136">
        <f>S199*H199</f>
        <v>0</v>
      </c>
      <c r="AR199" s="137" t="s">
        <v>133</v>
      </c>
      <c r="AT199" s="137" t="s">
        <v>135</v>
      </c>
      <c r="AU199" s="137" t="s">
        <v>89</v>
      </c>
      <c r="AY199" s="17" t="s">
        <v>134</v>
      </c>
      <c r="BE199" s="138">
        <f>IF(N199="základní",J199,0)</f>
        <v>0</v>
      </c>
      <c r="BF199" s="138">
        <f>IF(N199="snížená",J199,0)</f>
        <v>0</v>
      </c>
      <c r="BG199" s="138">
        <f>IF(N199="zákl. přenesená",J199,0)</f>
        <v>0</v>
      </c>
      <c r="BH199" s="138">
        <f>IF(N199="sníž. přenesená",J199,0)</f>
        <v>0</v>
      </c>
      <c r="BI199" s="138">
        <f>IF(N199="nulová",J199,0)</f>
        <v>0</v>
      </c>
      <c r="BJ199" s="17" t="s">
        <v>87</v>
      </c>
      <c r="BK199" s="138">
        <f>ROUND(I199*H199,2)</f>
        <v>0</v>
      </c>
      <c r="BL199" s="17" t="s">
        <v>133</v>
      </c>
      <c r="BM199" s="137" t="s">
        <v>1072</v>
      </c>
    </row>
    <row r="200" spans="2:65" s="12" customFormat="1" ht="10.199999999999999">
      <c r="B200" s="154"/>
      <c r="D200" s="139" t="s">
        <v>245</v>
      </c>
      <c r="E200" s="155" t="s">
        <v>1</v>
      </c>
      <c r="F200" s="156" t="s">
        <v>354</v>
      </c>
      <c r="H200" s="157">
        <v>28</v>
      </c>
      <c r="I200" s="158"/>
      <c r="L200" s="154"/>
      <c r="M200" s="159"/>
      <c r="T200" s="160"/>
      <c r="AT200" s="155" t="s">
        <v>245</v>
      </c>
      <c r="AU200" s="155" t="s">
        <v>89</v>
      </c>
      <c r="AV200" s="12" t="s">
        <v>89</v>
      </c>
      <c r="AW200" s="12" t="s">
        <v>36</v>
      </c>
      <c r="AX200" s="12" t="s">
        <v>80</v>
      </c>
      <c r="AY200" s="155" t="s">
        <v>134</v>
      </c>
    </row>
    <row r="201" spans="2:65" s="13" customFormat="1" ht="10.199999999999999">
      <c r="B201" s="161"/>
      <c r="D201" s="139" t="s">
        <v>245</v>
      </c>
      <c r="E201" s="162" t="s">
        <v>1</v>
      </c>
      <c r="F201" s="163" t="s">
        <v>248</v>
      </c>
      <c r="H201" s="164">
        <v>28</v>
      </c>
      <c r="I201" s="165"/>
      <c r="L201" s="161"/>
      <c r="M201" s="166"/>
      <c r="T201" s="167"/>
      <c r="AT201" s="162" t="s">
        <v>245</v>
      </c>
      <c r="AU201" s="162" t="s">
        <v>89</v>
      </c>
      <c r="AV201" s="13" t="s">
        <v>133</v>
      </c>
      <c r="AW201" s="13" t="s">
        <v>36</v>
      </c>
      <c r="AX201" s="13" t="s">
        <v>87</v>
      </c>
      <c r="AY201" s="162" t="s">
        <v>134</v>
      </c>
    </row>
    <row r="202" spans="2:65" s="1" customFormat="1" ht="24.15" customHeight="1">
      <c r="B202" s="32"/>
      <c r="C202" s="126" t="s">
        <v>350</v>
      </c>
      <c r="D202" s="126" t="s">
        <v>135</v>
      </c>
      <c r="E202" s="127" t="s">
        <v>356</v>
      </c>
      <c r="F202" s="128" t="s">
        <v>357</v>
      </c>
      <c r="G202" s="129" t="s">
        <v>243</v>
      </c>
      <c r="H202" s="130">
        <v>28</v>
      </c>
      <c r="I202" s="131"/>
      <c r="J202" s="132">
        <f>ROUND(I202*H202,2)</f>
        <v>0</v>
      </c>
      <c r="K202" s="128" t="s">
        <v>139</v>
      </c>
      <c r="L202" s="32"/>
      <c r="M202" s="133" t="s">
        <v>1</v>
      </c>
      <c r="N202" s="134" t="s">
        <v>45</v>
      </c>
      <c r="P202" s="135">
        <f>O202*H202</f>
        <v>0</v>
      </c>
      <c r="Q202" s="135">
        <v>0</v>
      </c>
      <c r="R202" s="135">
        <f>Q202*H202</f>
        <v>0</v>
      </c>
      <c r="S202" s="135">
        <v>0</v>
      </c>
      <c r="T202" s="136">
        <f>S202*H202</f>
        <v>0</v>
      </c>
      <c r="AR202" s="137" t="s">
        <v>133</v>
      </c>
      <c r="AT202" s="137" t="s">
        <v>135</v>
      </c>
      <c r="AU202" s="137" t="s">
        <v>89</v>
      </c>
      <c r="AY202" s="17" t="s">
        <v>134</v>
      </c>
      <c r="BE202" s="138">
        <f>IF(N202="základní",J202,0)</f>
        <v>0</v>
      </c>
      <c r="BF202" s="138">
        <f>IF(N202="snížená",J202,0)</f>
        <v>0</v>
      </c>
      <c r="BG202" s="138">
        <f>IF(N202="zákl. přenesená",J202,0)</f>
        <v>0</v>
      </c>
      <c r="BH202" s="138">
        <f>IF(N202="sníž. přenesená",J202,0)</f>
        <v>0</v>
      </c>
      <c r="BI202" s="138">
        <f>IF(N202="nulová",J202,0)</f>
        <v>0</v>
      </c>
      <c r="BJ202" s="17" t="s">
        <v>87</v>
      </c>
      <c r="BK202" s="138">
        <f>ROUND(I202*H202,2)</f>
        <v>0</v>
      </c>
      <c r="BL202" s="17" t="s">
        <v>133</v>
      </c>
      <c r="BM202" s="137" t="s">
        <v>1073</v>
      </c>
    </row>
    <row r="203" spans="2:65" s="12" customFormat="1" ht="10.199999999999999">
      <c r="B203" s="154"/>
      <c r="D203" s="139" t="s">
        <v>245</v>
      </c>
      <c r="E203" s="155" t="s">
        <v>1</v>
      </c>
      <c r="F203" s="156" t="s">
        <v>359</v>
      </c>
      <c r="H203" s="157">
        <v>28</v>
      </c>
      <c r="I203" s="158"/>
      <c r="L203" s="154"/>
      <c r="M203" s="159"/>
      <c r="T203" s="160"/>
      <c r="AT203" s="155" t="s">
        <v>245</v>
      </c>
      <c r="AU203" s="155" t="s">
        <v>89</v>
      </c>
      <c r="AV203" s="12" t="s">
        <v>89</v>
      </c>
      <c r="AW203" s="12" t="s">
        <v>36</v>
      </c>
      <c r="AX203" s="12" t="s">
        <v>80</v>
      </c>
      <c r="AY203" s="155" t="s">
        <v>134</v>
      </c>
    </row>
    <row r="204" spans="2:65" s="13" customFormat="1" ht="10.199999999999999">
      <c r="B204" s="161"/>
      <c r="D204" s="139" t="s">
        <v>245</v>
      </c>
      <c r="E204" s="162" t="s">
        <v>1</v>
      </c>
      <c r="F204" s="163" t="s">
        <v>248</v>
      </c>
      <c r="H204" s="164">
        <v>28</v>
      </c>
      <c r="I204" s="165"/>
      <c r="L204" s="161"/>
      <c r="M204" s="166"/>
      <c r="T204" s="167"/>
      <c r="AT204" s="162" t="s">
        <v>245</v>
      </c>
      <c r="AU204" s="162" t="s">
        <v>89</v>
      </c>
      <c r="AV204" s="13" t="s">
        <v>133</v>
      </c>
      <c r="AW204" s="13" t="s">
        <v>36</v>
      </c>
      <c r="AX204" s="13" t="s">
        <v>87</v>
      </c>
      <c r="AY204" s="162" t="s">
        <v>134</v>
      </c>
    </row>
    <row r="205" spans="2:65" s="1" customFormat="1" ht="24.15" customHeight="1">
      <c r="B205" s="32"/>
      <c r="C205" s="126" t="s">
        <v>355</v>
      </c>
      <c r="D205" s="126" t="s">
        <v>135</v>
      </c>
      <c r="E205" s="127" t="s">
        <v>361</v>
      </c>
      <c r="F205" s="128" t="s">
        <v>362</v>
      </c>
      <c r="G205" s="129" t="s">
        <v>243</v>
      </c>
      <c r="H205" s="130">
        <v>28</v>
      </c>
      <c r="I205" s="131"/>
      <c r="J205" s="132">
        <f>ROUND(I205*H205,2)</f>
        <v>0</v>
      </c>
      <c r="K205" s="128" t="s">
        <v>139</v>
      </c>
      <c r="L205" s="32"/>
      <c r="M205" s="133" t="s">
        <v>1</v>
      </c>
      <c r="N205" s="134" t="s">
        <v>45</v>
      </c>
      <c r="P205" s="135">
        <f>O205*H205</f>
        <v>0</v>
      </c>
      <c r="Q205" s="135">
        <v>0</v>
      </c>
      <c r="R205" s="135">
        <f>Q205*H205</f>
        <v>0</v>
      </c>
      <c r="S205" s="135">
        <v>0</v>
      </c>
      <c r="T205" s="136">
        <f>S205*H205</f>
        <v>0</v>
      </c>
      <c r="AR205" s="137" t="s">
        <v>133</v>
      </c>
      <c r="AT205" s="137" t="s">
        <v>135</v>
      </c>
      <c r="AU205" s="137" t="s">
        <v>89</v>
      </c>
      <c r="AY205" s="17" t="s">
        <v>134</v>
      </c>
      <c r="BE205" s="138">
        <f>IF(N205="základní",J205,0)</f>
        <v>0</v>
      </c>
      <c r="BF205" s="138">
        <f>IF(N205="snížená",J205,0)</f>
        <v>0</v>
      </c>
      <c r="BG205" s="138">
        <f>IF(N205="zákl. přenesená",J205,0)</f>
        <v>0</v>
      </c>
      <c r="BH205" s="138">
        <f>IF(N205="sníž. přenesená",J205,0)</f>
        <v>0</v>
      </c>
      <c r="BI205" s="138">
        <f>IF(N205="nulová",J205,0)</f>
        <v>0</v>
      </c>
      <c r="BJ205" s="17" t="s">
        <v>87</v>
      </c>
      <c r="BK205" s="138">
        <f>ROUND(I205*H205,2)</f>
        <v>0</v>
      </c>
      <c r="BL205" s="17" t="s">
        <v>133</v>
      </c>
      <c r="BM205" s="137" t="s">
        <v>1074</v>
      </c>
    </row>
    <row r="206" spans="2:65" s="12" customFormat="1" ht="20.399999999999999">
      <c r="B206" s="154"/>
      <c r="D206" s="139" t="s">
        <v>245</v>
      </c>
      <c r="E206" s="155" t="s">
        <v>1</v>
      </c>
      <c r="F206" s="156" t="s">
        <v>1075</v>
      </c>
      <c r="H206" s="157">
        <v>28</v>
      </c>
      <c r="I206" s="158"/>
      <c r="L206" s="154"/>
      <c r="M206" s="159"/>
      <c r="T206" s="160"/>
      <c r="AT206" s="155" t="s">
        <v>245</v>
      </c>
      <c r="AU206" s="155" t="s">
        <v>89</v>
      </c>
      <c r="AV206" s="12" t="s">
        <v>89</v>
      </c>
      <c r="AW206" s="12" t="s">
        <v>36</v>
      </c>
      <c r="AX206" s="12" t="s">
        <v>80</v>
      </c>
      <c r="AY206" s="155" t="s">
        <v>134</v>
      </c>
    </row>
    <row r="207" spans="2:65" s="13" customFormat="1" ht="10.199999999999999">
      <c r="B207" s="161"/>
      <c r="D207" s="139" t="s">
        <v>245</v>
      </c>
      <c r="E207" s="162" t="s">
        <v>1</v>
      </c>
      <c r="F207" s="163" t="s">
        <v>248</v>
      </c>
      <c r="H207" s="164">
        <v>28</v>
      </c>
      <c r="I207" s="165"/>
      <c r="L207" s="161"/>
      <c r="M207" s="166"/>
      <c r="T207" s="167"/>
      <c r="AT207" s="162" t="s">
        <v>245</v>
      </c>
      <c r="AU207" s="162" t="s">
        <v>89</v>
      </c>
      <c r="AV207" s="13" t="s">
        <v>133</v>
      </c>
      <c r="AW207" s="13" t="s">
        <v>36</v>
      </c>
      <c r="AX207" s="13" t="s">
        <v>87</v>
      </c>
      <c r="AY207" s="162" t="s">
        <v>134</v>
      </c>
    </row>
    <row r="208" spans="2:65" s="1" customFormat="1" ht="24.15" customHeight="1">
      <c r="B208" s="32"/>
      <c r="C208" s="126" t="s">
        <v>360</v>
      </c>
      <c r="D208" s="126" t="s">
        <v>135</v>
      </c>
      <c r="E208" s="127" t="s">
        <v>366</v>
      </c>
      <c r="F208" s="128" t="s">
        <v>362</v>
      </c>
      <c r="G208" s="129" t="s">
        <v>243</v>
      </c>
      <c r="H208" s="130">
        <v>28</v>
      </c>
      <c r="I208" s="131"/>
      <c r="J208" s="132">
        <f>ROUND(I208*H208,2)</f>
        <v>0</v>
      </c>
      <c r="K208" s="128" t="s">
        <v>184</v>
      </c>
      <c r="L208" s="32"/>
      <c r="M208" s="133" t="s">
        <v>1</v>
      </c>
      <c r="N208" s="134" t="s">
        <v>45</v>
      </c>
      <c r="P208" s="135">
        <f>O208*H208</f>
        <v>0</v>
      </c>
      <c r="Q208" s="135">
        <v>0</v>
      </c>
      <c r="R208" s="135">
        <f>Q208*H208</f>
        <v>0</v>
      </c>
      <c r="S208" s="135">
        <v>0</v>
      </c>
      <c r="T208" s="136">
        <f>S208*H208</f>
        <v>0</v>
      </c>
      <c r="AR208" s="137" t="s">
        <v>133</v>
      </c>
      <c r="AT208" s="137" t="s">
        <v>135</v>
      </c>
      <c r="AU208" s="137" t="s">
        <v>89</v>
      </c>
      <c r="AY208" s="17" t="s">
        <v>134</v>
      </c>
      <c r="BE208" s="138">
        <f>IF(N208="základní",J208,0)</f>
        <v>0</v>
      </c>
      <c r="BF208" s="138">
        <f>IF(N208="snížená",J208,0)</f>
        <v>0</v>
      </c>
      <c r="BG208" s="138">
        <f>IF(N208="zákl. přenesená",J208,0)</f>
        <v>0</v>
      </c>
      <c r="BH208" s="138">
        <f>IF(N208="sníž. přenesená",J208,0)</f>
        <v>0</v>
      </c>
      <c r="BI208" s="138">
        <f>IF(N208="nulová",J208,0)</f>
        <v>0</v>
      </c>
      <c r="BJ208" s="17" t="s">
        <v>87</v>
      </c>
      <c r="BK208" s="138">
        <f>ROUND(I208*H208,2)</f>
        <v>0</v>
      </c>
      <c r="BL208" s="17" t="s">
        <v>133</v>
      </c>
      <c r="BM208" s="137" t="s">
        <v>1076</v>
      </c>
    </row>
    <row r="209" spans="2:65" s="12" customFormat="1" ht="20.399999999999999">
      <c r="B209" s="154"/>
      <c r="D209" s="139" t="s">
        <v>245</v>
      </c>
      <c r="E209" s="155" t="s">
        <v>1</v>
      </c>
      <c r="F209" s="156" t="s">
        <v>1077</v>
      </c>
      <c r="H209" s="157">
        <v>28</v>
      </c>
      <c r="I209" s="158"/>
      <c r="L209" s="154"/>
      <c r="M209" s="159"/>
      <c r="T209" s="160"/>
      <c r="AT209" s="155" t="s">
        <v>245</v>
      </c>
      <c r="AU209" s="155" t="s">
        <v>89</v>
      </c>
      <c r="AV209" s="12" t="s">
        <v>89</v>
      </c>
      <c r="AW209" s="12" t="s">
        <v>36</v>
      </c>
      <c r="AX209" s="12" t="s">
        <v>80</v>
      </c>
      <c r="AY209" s="155" t="s">
        <v>134</v>
      </c>
    </row>
    <row r="210" spans="2:65" s="13" customFormat="1" ht="10.199999999999999">
      <c r="B210" s="161"/>
      <c r="D210" s="139" t="s">
        <v>245</v>
      </c>
      <c r="E210" s="162" t="s">
        <v>1</v>
      </c>
      <c r="F210" s="163" t="s">
        <v>248</v>
      </c>
      <c r="H210" s="164">
        <v>28</v>
      </c>
      <c r="I210" s="165"/>
      <c r="L210" s="161"/>
      <c r="M210" s="166"/>
      <c r="T210" s="167"/>
      <c r="AT210" s="162" t="s">
        <v>245</v>
      </c>
      <c r="AU210" s="162" t="s">
        <v>89</v>
      </c>
      <c r="AV210" s="13" t="s">
        <v>133</v>
      </c>
      <c r="AW210" s="13" t="s">
        <v>36</v>
      </c>
      <c r="AX210" s="13" t="s">
        <v>87</v>
      </c>
      <c r="AY210" s="162" t="s">
        <v>134</v>
      </c>
    </row>
    <row r="211" spans="2:65" s="1" customFormat="1" ht="24.15" customHeight="1">
      <c r="B211" s="32"/>
      <c r="C211" s="126" t="s">
        <v>365</v>
      </c>
      <c r="D211" s="126" t="s">
        <v>135</v>
      </c>
      <c r="E211" s="127" t="s">
        <v>370</v>
      </c>
      <c r="F211" s="128" t="s">
        <v>371</v>
      </c>
      <c r="G211" s="129" t="s">
        <v>243</v>
      </c>
      <c r="H211" s="130">
        <v>28</v>
      </c>
      <c r="I211" s="131"/>
      <c r="J211" s="132">
        <f>ROUND(I211*H211,2)</f>
        <v>0</v>
      </c>
      <c r="K211" s="128" t="s">
        <v>139</v>
      </c>
      <c r="L211" s="32"/>
      <c r="M211" s="133" t="s">
        <v>1</v>
      </c>
      <c r="N211" s="134" t="s">
        <v>45</v>
      </c>
      <c r="P211" s="135">
        <f>O211*H211</f>
        <v>0</v>
      </c>
      <c r="Q211" s="135">
        <v>0</v>
      </c>
      <c r="R211" s="135">
        <f>Q211*H211</f>
        <v>0</v>
      </c>
      <c r="S211" s="135">
        <v>0</v>
      </c>
      <c r="T211" s="136">
        <f>S211*H211</f>
        <v>0</v>
      </c>
      <c r="AR211" s="137" t="s">
        <v>133</v>
      </c>
      <c r="AT211" s="137" t="s">
        <v>135</v>
      </c>
      <c r="AU211" s="137" t="s">
        <v>89</v>
      </c>
      <c r="AY211" s="17" t="s">
        <v>134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7" t="s">
        <v>87</v>
      </c>
      <c r="BK211" s="138">
        <f>ROUND(I211*H211,2)</f>
        <v>0</v>
      </c>
      <c r="BL211" s="17" t="s">
        <v>133</v>
      </c>
      <c r="BM211" s="137" t="s">
        <v>1078</v>
      </c>
    </row>
    <row r="212" spans="2:65" s="12" customFormat="1" ht="10.199999999999999">
      <c r="B212" s="154"/>
      <c r="D212" s="139" t="s">
        <v>245</v>
      </c>
      <c r="E212" s="155" t="s">
        <v>1</v>
      </c>
      <c r="F212" s="156" t="s">
        <v>1079</v>
      </c>
      <c r="H212" s="157">
        <v>28</v>
      </c>
      <c r="I212" s="158"/>
      <c r="L212" s="154"/>
      <c r="M212" s="159"/>
      <c r="T212" s="160"/>
      <c r="AT212" s="155" t="s">
        <v>245</v>
      </c>
      <c r="AU212" s="155" t="s">
        <v>89</v>
      </c>
      <c r="AV212" s="12" t="s">
        <v>89</v>
      </c>
      <c r="AW212" s="12" t="s">
        <v>36</v>
      </c>
      <c r="AX212" s="12" t="s">
        <v>80</v>
      </c>
      <c r="AY212" s="155" t="s">
        <v>134</v>
      </c>
    </row>
    <row r="213" spans="2:65" s="13" customFormat="1" ht="10.199999999999999">
      <c r="B213" s="161"/>
      <c r="D213" s="139" t="s">
        <v>245</v>
      </c>
      <c r="E213" s="162" t="s">
        <v>1</v>
      </c>
      <c r="F213" s="163" t="s">
        <v>248</v>
      </c>
      <c r="H213" s="164">
        <v>28</v>
      </c>
      <c r="I213" s="165"/>
      <c r="L213" s="161"/>
      <c r="M213" s="166"/>
      <c r="T213" s="167"/>
      <c r="AT213" s="162" t="s">
        <v>245</v>
      </c>
      <c r="AU213" s="162" t="s">
        <v>89</v>
      </c>
      <c r="AV213" s="13" t="s">
        <v>133</v>
      </c>
      <c r="AW213" s="13" t="s">
        <v>36</v>
      </c>
      <c r="AX213" s="13" t="s">
        <v>87</v>
      </c>
      <c r="AY213" s="162" t="s">
        <v>134</v>
      </c>
    </row>
    <row r="214" spans="2:65" s="1" customFormat="1" ht="24.15" customHeight="1">
      <c r="B214" s="32"/>
      <c r="C214" s="126" t="s">
        <v>369</v>
      </c>
      <c r="D214" s="126" t="s">
        <v>135</v>
      </c>
      <c r="E214" s="127" t="s">
        <v>375</v>
      </c>
      <c r="F214" s="128" t="s">
        <v>376</v>
      </c>
      <c r="G214" s="129" t="s">
        <v>243</v>
      </c>
      <c r="H214" s="130">
        <v>28</v>
      </c>
      <c r="I214" s="131"/>
      <c r="J214" s="132">
        <f>ROUND(I214*H214,2)</f>
        <v>0</v>
      </c>
      <c r="K214" s="128" t="s">
        <v>139</v>
      </c>
      <c r="L214" s="32"/>
      <c r="M214" s="133" t="s">
        <v>1</v>
      </c>
      <c r="N214" s="134" t="s">
        <v>45</v>
      </c>
      <c r="P214" s="135">
        <f>O214*H214</f>
        <v>0</v>
      </c>
      <c r="Q214" s="135">
        <v>0</v>
      </c>
      <c r="R214" s="135">
        <f>Q214*H214</f>
        <v>0</v>
      </c>
      <c r="S214" s="135">
        <v>0</v>
      </c>
      <c r="T214" s="136">
        <f>S214*H214</f>
        <v>0</v>
      </c>
      <c r="AR214" s="137" t="s">
        <v>133</v>
      </c>
      <c r="AT214" s="137" t="s">
        <v>135</v>
      </c>
      <c r="AU214" s="137" t="s">
        <v>89</v>
      </c>
      <c r="AY214" s="17" t="s">
        <v>134</v>
      </c>
      <c r="BE214" s="138">
        <f>IF(N214="základní",J214,0)</f>
        <v>0</v>
      </c>
      <c r="BF214" s="138">
        <f>IF(N214="snížená",J214,0)</f>
        <v>0</v>
      </c>
      <c r="BG214" s="138">
        <f>IF(N214="zákl. přenesená",J214,0)</f>
        <v>0</v>
      </c>
      <c r="BH214" s="138">
        <f>IF(N214="sníž. přenesená",J214,0)</f>
        <v>0</v>
      </c>
      <c r="BI214" s="138">
        <f>IF(N214="nulová",J214,0)</f>
        <v>0</v>
      </c>
      <c r="BJ214" s="17" t="s">
        <v>87</v>
      </c>
      <c r="BK214" s="138">
        <f>ROUND(I214*H214,2)</f>
        <v>0</v>
      </c>
      <c r="BL214" s="17" t="s">
        <v>133</v>
      </c>
      <c r="BM214" s="137" t="s">
        <v>1080</v>
      </c>
    </row>
    <row r="215" spans="2:65" s="12" customFormat="1" ht="10.199999999999999">
      <c r="B215" s="154"/>
      <c r="D215" s="139" t="s">
        <v>245</v>
      </c>
      <c r="E215" s="155" t="s">
        <v>1</v>
      </c>
      <c r="F215" s="156" t="s">
        <v>1081</v>
      </c>
      <c r="H215" s="157">
        <v>28</v>
      </c>
      <c r="I215" s="158"/>
      <c r="L215" s="154"/>
      <c r="M215" s="159"/>
      <c r="T215" s="160"/>
      <c r="AT215" s="155" t="s">
        <v>245</v>
      </c>
      <c r="AU215" s="155" t="s">
        <v>89</v>
      </c>
      <c r="AV215" s="12" t="s">
        <v>89</v>
      </c>
      <c r="AW215" s="12" t="s">
        <v>36</v>
      </c>
      <c r="AX215" s="12" t="s">
        <v>80</v>
      </c>
      <c r="AY215" s="155" t="s">
        <v>134</v>
      </c>
    </row>
    <row r="216" spans="2:65" s="13" customFormat="1" ht="10.199999999999999">
      <c r="B216" s="161"/>
      <c r="D216" s="139" t="s">
        <v>245</v>
      </c>
      <c r="E216" s="162" t="s">
        <v>1</v>
      </c>
      <c r="F216" s="163" t="s">
        <v>248</v>
      </c>
      <c r="H216" s="164">
        <v>28</v>
      </c>
      <c r="I216" s="165"/>
      <c r="L216" s="161"/>
      <c r="M216" s="166"/>
      <c r="T216" s="167"/>
      <c r="AT216" s="162" t="s">
        <v>245</v>
      </c>
      <c r="AU216" s="162" t="s">
        <v>89</v>
      </c>
      <c r="AV216" s="13" t="s">
        <v>133</v>
      </c>
      <c r="AW216" s="13" t="s">
        <v>36</v>
      </c>
      <c r="AX216" s="13" t="s">
        <v>87</v>
      </c>
      <c r="AY216" s="162" t="s">
        <v>134</v>
      </c>
    </row>
    <row r="217" spans="2:65" s="1" customFormat="1" ht="24.15" customHeight="1">
      <c r="B217" s="32"/>
      <c r="C217" s="126" t="s">
        <v>374</v>
      </c>
      <c r="D217" s="126" t="s">
        <v>135</v>
      </c>
      <c r="E217" s="127" t="s">
        <v>744</v>
      </c>
      <c r="F217" s="128" t="s">
        <v>745</v>
      </c>
      <c r="G217" s="129" t="s">
        <v>243</v>
      </c>
      <c r="H217" s="130">
        <v>14</v>
      </c>
      <c r="I217" s="131"/>
      <c r="J217" s="132">
        <f>ROUND(I217*H217,2)</f>
        <v>0</v>
      </c>
      <c r="K217" s="128" t="s">
        <v>139</v>
      </c>
      <c r="L217" s="32"/>
      <c r="M217" s="133" t="s">
        <v>1</v>
      </c>
      <c r="N217" s="134" t="s">
        <v>45</v>
      </c>
      <c r="P217" s="135">
        <f>O217*H217</f>
        <v>0</v>
      </c>
      <c r="Q217" s="135">
        <v>8.9219999999999994E-2</v>
      </c>
      <c r="R217" s="135">
        <f>Q217*H217</f>
        <v>1.24908</v>
      </c>
      <c r="S217" s="135">
        <v>0</v>
      </c>
      <c r="T217" s="136">
        <f>S217*H217</f>
        <v>0</v>
      </c>
      <c r="AR217" s="137" t="s">
        <v>133</v>
      </c>
      <c r="AT217" s="137" t="s">
        <v>135</v>
      </c>
      <c r="AU217" s="137" t="s">
        <v>89</v>
      </c>
      <c r="AY217" s="17" t="s">
        <v>134</v>
      </c>
      <c r="BE217" s="138">
        <f>IF(N217="základní",J217,0)</f>
        <v>0</v>
      </c>
      <c r="BF217" s="138">
        <f>IF(N217="snížená",J217,0)</f>
        <v>0</v>
      </c>
      <c r="BG217" s="138">
        <f>IF(N217="zákl. přenesená",J217,0)</f>
        <v>0</v>
      </c>
      <c r="BH217" s="138">
        <f>IF(N217="sníž. přenesená",J217,0)</f>
        <v>0</v>
      </c>
      <c r="BI217" s="138">
        <f>IF(N217="nulová",J217,0)</f>
        <v>0</v>
      </c>
      <c r="BJ217" s="17" t="s">
        <v>87</v>
      </c>
      <c r="BK217" s="138">
        <f>ROUND(I217*H217,2)</f>
        <v>0</v>
      </c>
      <c r="BL217" s="17" t="s">
        <v>133</v>
      </c>
      <c r="BM217" s="137" t="s">
        <v>1082</v>
      </c>
    </row>
    <row r="218" spans="2:65" s="14" customFormat="1" ht="10.199999999999999">
      <c r="B218" s="168"/>
      <c r="D218" s="139" t="s">
        <v>245</v>
      </c>
      <c r="E218" s="169" t="s">
        <v>1</v>
      </c>
      <c r="F218" s="170" t="s">
        <v>383</v>
      </c>
      <c r="H218" s="169" t="s">
        <v>1</v>
      </c>
      <c r="I218" s="171"/>
      <c r="L218" s="168"/>
      <c r="M218" s="172"/>
      <c r="T218" s="173"/>
      <c r="AT218" s="169" t="s">
        <v>245</v>
      </c>
      <c r="AU218" s="169" t="s">
        <v>89</v>
      </c>
      <c r="AV218" s="14" t="s">
        <v>87</v>
      </c>
      <c r="AW218" s="14" t="s">
        <v>36</v>
      </c>
      <c r="AX218" s="14" t="s">
        <v>80</v>
      </c>
      <c r="AY218" s="169" t="s">
        <v>134</v>
      </c>
    </row>
    <row r="219" spans="2:65" s="12" customFormat="1" ht="20.399999999999999">
      <c r="B219" s="154"/>
      <c r="D219" s="139" t="s">
        <v>245</v>
      </c>
      <c r="E219" s="155" t="s">
        <v>1</v>
      </c>
      <c r="F219" s="156" t="s">
        <v>1083</v>
      </c>
      <c r="H219" s="157">
        <v>14</v>
      </c>
      <c r="I219" s="158"/>
      <c r="L219" s="154"/>
      <c r="M219" s="159"/>
      <c r="T219" s="160"/>
      <c r="AT219" s="155" t="s">
        <v>245</v>
      </c>
      <c r="AU219" s="155" t="s">
        <v>89</v>
      </c>
      <c r="AV219" s="12" t="s">
        <v>89</v>
      </c>
      <c r="AW219" s="12" t="s">
        <v>36</v>
      </c>
      <c r="AX219" s="12" t="s">
        <v>80</v>
      </c>
      <c r="AY219" s="155" t="s">
        <v>134</v>
      </c>
    </row>
    <row r="220" spans="2:65" s="13" customFormat="1" ht="10.199999999999999">
      <c r="B220" s="161"/>
      <c r="D220" s="139" t="s">
        <v>245</v>
      </c>
      <c r="E220" s="162" t="s">
        <v>1</v>
      </c>
      <c r="F220" s="163" t="s">
        <v>248</v>
      </c>
      <c r="H220" s="164">
        <v>14</v>
      </c>
      <c r="I220" s="165"/>
      <c r="L220" s="161"/>
      <c r="M220" s="166"/>
      <c r="T220" s="167"/>
      <c r="AT220" s="162" t="s">
        <v>245</v>
      </c>
      <c r="AU220" s="162" t="s">
        <v>89</v>
      </c>
      <c r="AV220" s="13" t="s">
        <v>133</v>
      </c>
      <c r="AW220" s="13" t="s">
        <v>36</v>
      </c>
      <c r="AX220" s="13" t="s">
        <v>87</v>
      </c>
      <c r="AY220" s="162" t="s">
        <v>134</v>
      </c>
    </row>
    <row r="221" spans="2:65" s="1" customFormat="1" ht="24.15" customHeight="1">
      <c r="B221" s="32"/>
      <c r="C221" s="126" t="s">
        <v>379</v>
      </c>
      <c r="D221" s="126" t="s">
        <v>135</v>
      </c>
      <c r="E221" s="127" t="s">
        <v>386</v>
      </c>
      <c r="F221" s="128" t="s">
        <v>387</v>
      </c>
      <c r="G221" s="129" t="s">
        <v>243</v>
      </c>
      <c r="H221" s="130">
        <v>68.599999999999994</v>
      </c>
      <c r="I221" s="131"/>
      <c r="J221" s="132">
        <f>ROUND(I221*H221,2)</f>
        <v>0</v>
      </c>
      <c r="K221" s="128" t="s">
        <v>139</v>
      </c>
      <c r="L221" s="32"/>
      <c r="M221" s="133" t="s">
        <v>1</v>
      </c>
      <c r="N221" s="134" t="s">
        <v>45</v>
      </c>
      <c r="P221" s="135">
        <f>O221*H221</f>
        <v>0</v>
      </c>
      <c r="Q221" s="135">
        <v>9.0620000000000006E-2</v>
      </c>
      <c r="R221" s="135">
        <f>Q221*H221</f>
        <v>6.2165319999999999</v>
      </c>
      <c r="S221" s="135">
        <v>0</v>
      </c>
      <c r="T221" s="136">
        <f>S221*H221</f>
        <v>0</v>
      </c>
      <c r="AR221" s="137" t="s">
        <v>133</v>
      </c>
      <c r="AT221" s="137" t="s">
        <v>135</v>
      </c>
      <c r="AU221" s="137" t="s">
        <v>89</v>
      </c>
      <c r="AY221" s="17" t="s">
        <v>134</v>
      </c>
      <c r="BE221" s="138">
        <f>IF(N221="základní",J221,0)</f>
        <v>0</v>
      </c>
      <c r="BF221" s="138">
        <f>IF(N221="snížená",J221,0)</f>
        <v>0</v>
      </c>
      <c r="BG221" s="138">
        <f>IF(N221="zákl. přenesená",J221,0)</f>
        <v>0</v>
      </c>
      <c r="BH221" s="138">
        <f>IF(N221="sníž. přenesená",J221,0)</f>
        <v>0</v>
      </c>
      <c r="BI221" s="138">
        <f>IF(N221="nulová",J221,0)</f>
        <v>0</v>
      </c>
      <c r="BJ221" s="17" t="s">
        <v>87</v>
      </c>
      <c r="BK221" s="138">
        <f>ROUND(I221*H221,2)</f>
        <v>0</v>
      </c>
      <c r="BL221" s="17" t="s">
        <v>133</v>
      </c>
      <c r="BM221" s="137" t="s">
        <v>1084</v>
      </c>
    </row>
    <row r="222" spans="2:65" s="12" customFormat="1" ht="10.199999999999999">
      <c r="B222" s="154"/>
      <c r="D222" s="139" t="s">
        <v>245</v>
      </c>
      <c r="E222" s="155" t="s">
        <v>1</v>
      </c>
      <c r="F222" s="156" t="s">
        <v>1085</v>
      </c>
      <c r="H222" s="157">
        <v>53.9</v>
      </c>
      <c r="I222" s="158"/>
      <c r="L222" s="154"/>
      <c r="M222" s="159"/>
      <c r="T222" s="160"/>
      <c r="AT222" s="155" t="s">
        <v>245</v>
      </c>
      <c r="AU222" s="155" t="s">
        <v>89</v>
      </c>
      <c r="AV222" s="12" t="s">
        <v>89</v>
      </c>
      <c r="AW222" s="12" t="s">
        <v>36</v>
      </c>
      <c r="AX222" s="12" t="s">
        <v>80</v>
      </c>
      <c r="AY222" s="155" t="s">
        <v>134</v>
      </c>
    </row>
    <row r="223" spans="2:65" s="12" customFormat="1" ht="20.399999999999999">
      <c r="B223" s="154"/>
      <c r="D223" s="139" t="s">
        <v>245</v>
      </c>
      <c r="E223" s="155" t="s">
        <v>1</v>
      </c>
      <c r="F223" s="156" t="s">
        <v>1086</v>
      </c>
      <c r="H223" s="157">
        <v>4.0999999999999996</v>
      </c>
      <c r="I223" s="158"/>
      <c r="L223" s="154"/>
      <c r="M223" s="159"/>
      <c r="T223" s="160"/>
      <c r="AT223" s="155" t="s">
        <v>245</v>
      </c>
      <c r="AU223" s="155" t="s">
        <v>89</v>
      </c>
      <c r="AV223" s="12" t="s">
        <v>89</v>
      </c>
      <c r="AW223" s="12" t="s">
        <v>36</v>
      </c>
      <c r="AX223" s="12" t="s">
        <v>80</v>
      </c>
      <c r="AY223" s="155" t="s">
        <v>134</v>
      </c>
    </row>
    <row r="224" spans="2:65" s="12" customFormat="1" ht="10.199999999999999">
      <c r="B224" s="154"/>
      <c r="D224" s="139" t="s">
        <v>245</v>
      </c>
      <c r="E224" s="155" t="s">
        <v>1</v>
      </c>
      <c r="F224" s="156" t="s">
        <v>391</v>
      </c>
      <c r="H224" s="157">
        <v>3.6</v>
      </c>
      <c r="I224" s="158"/>
      <c r="L224" s="154"/>
      <c r="M224" s="159"/>
      <c r="T224" s="160"/>
      <c r="AT224" s="155" t="s">
        <v>245</v>
      </c>
      <c r="AU224" s="155" t="s">
        <v>89</v>
      </c>
      <c r="AV224" s="12" t="s">
        <v>89</v>
      </c>
      <c r="AW224" s="12" t="s">
        <v>36</v>
      </c>
      <c r="AX224" s="12" t="s">
        <v>80</v>
      </c>
      <c r="AY224" s="155" t="s">
        <v>134</v>
      </c>
    </row>
    <row r="225" spans="2:65" s="12" customFormat="1" ht="20.399999999999999">
      <c r="B225" s="154"/>
      <c r="D225" s="139" t="s">
        <v>245</v>
      </c>
      <c r="E225" s="155" t="s">
        <v>1</v>
      </c>
      <c r="F225" s="156" t="s">
        <v>1087</v>
      </c>
      <c r="H225" s="157">
        <v>1.5</v>
      </c>
      <c r="I225" s="158"/>
      <c r="L225" s="154"/>
      <c r="M225" s="159"/>
      <c r="T225" s="160"/>
      <c r="AT225" s="155" t="s">
        <v>245</v>
      </c>
      <c r="AU225" s="155" t="s">
        <v>89</v>
      </c>
      <c r="AV225" s="12" t="s">
        <v>89</v>
      </c>
      <c r="AW225" s="12" t="s">
        <v>36</v>
      </c>
      <c r="AX225" s="12" t="s">
        <v>80</v>
      </c>
      <c r="AY225" s="155" t="s">
        <v>134</v>
      </c>
    </row>
    <row r="226" spans="2:65" s="12" customFormat="1" ht="20.399999999999999">
      <c r="B226" s="154"/>
      <c r="D226" s="139" t="s">
        <v>245</v>
      </c>
      <c r="E226" s="155" t="s">
        <v>1</v>
      </c>
      <c r="F226" s="156" t="s">
        <v>1088</v>
      </c>
      <c r="H226" s="157">
        <v>5.5</v>
      </c>
      <c r="I226" s="158"/>
      <c r="L226" s="154"/>
      <c r="M226" s="159"/>
      <c r="T226" s="160"/>
      <c r="AT226" s="155" t="s">
        <v>245</v>
      </c>
      <c r="AU226" s="155" t="s">
        <v>89</v>
      </c>
      <c r="AV226" s="12" t="s">
        <v>89</v>
      </c>
      <c r="AW226" s="12" t="s">
        <v>36</v>
      </c>
      <c r="AX226" s="12" t="s">
        <v>80</v>
      </c>
      <c r="AY226" s="155" t="s">
        <v>134</v>
      </c>
    </row>
    <row r="227" spans="2:65" s="13" customFormat="1" ht="10.199999999999999">
      <c r="B227" s="161"/>
      <c r="D227" s="139" t="s">
        <v>245</v>
      </c>
      <c r="E227" s="162" t="s">
        <v>1</v>
      </c>
      <c r="F227" s="163" t="s">
        <v>248</v>
      </c>
      <c r="H227" s="164">
        <v>68.599999999999994</v>
      </c>
      <c r="I227" s="165"/>
      <c r="L227" s="161"/>
      <c r="M227" s="166"/>
      <c r="T227" s="167"/>
      <c r="AT227" s="162" t="s">
        <v>245</v>
      </c>
      <c r="AU227" s="162" t="s">
        <v>89</v>
      </c>
      <c r="AV227" s="13" t="s">
        <v>133</v>
      </c>
      <c r="AW227" s="13" t="s">
        <v>36</v>
      </c>
      <c r="AX227" s="13" t="s">
        <v>87</v>
      </c>
      <c r="AY227" s="162" t="s">
        <v>134</v>
      </c>
    </row>
    <row r="228" spans="2:65" s="1" customFormat="1" ht="24.15" customHeight="1">
      <c r="B228" s="32"/>
      <c r="C228" s="174" t="s">
        <v>385</v>
      </c>
      <c r="D228" s="174" t="s">
        <v>315</v>
      </c>
      <c r="E228" s="175" t="s">
        <v>395</v>
      </c>
      <c r="F228" s="176" t="s">
        <v>396</v>
      </c>
      <c r="G228" s="177" t="s">
        <v>243</v>
      </c>
      <c r="H228" s="178">
        <v>55.517000000000003</v>
      </c>
      <c r="I228" s="179"/>
      <c r="J228" s="180">
        <f>ROUND(I228*H228,2)</f>
        <v>0</v>
      </c>
      <c r="K228" s="176" t="s">
        <v>139</v>
      </c>
      <c r="L228" s="181"/>
      <c r="M228" s="182" t="s">
        <v>1</v>
      </c>
      <c r="N228" s="183" t="s">
        <v>45</v>
      </c>
      <c r="P228" s="135">
        <f>O228*H228</f>
        <v>0</v>
      </c>
      <c r="Q228" s="135">
        <v>0.17599999999999999</v>
      </c>
      <c r="R228" s="135">
        <f>Q228*H228</f>
        <v>9.7709919999999997</v>
      </c>
      <c r="S228" s="135">
        <v>0</v>
      </c>
      <c r="T228" s="136">
        <f>S228*H228</f>
        <v>0</v>
      </c>
      <c r="AR228" s="137" t="s">
        <v>172</v>
      </c>
      <c r="AT228" s="137" t="s">
        <v>315</v>
      </c>
      <c r="AU228" s="137" t="s">
        <v>89</v>
      </c>
      <c r="AY228" s="17" t="s">
        <v>134</v>
      </c>
      <c r="BE228" s="138">
        <f>IF(N228="základní",J228,0)</f>
        <v>0</v>
      </c>
      <c r="BF228" s="138">
        <f>IF(N228="snížená",J228,0)</f>
        <v>0</v>
      </c>
      <c r="BG228" s="138">
        <f>IF(N228="zákl. přenesená",J228,0)</f>
        <v>0</v>
      </c>
      <c r="BH228" s="138">
        <f>IF(N228="sníž. přenesená",J228,0)</f>
        <v>0</v>
      </c>
      <c r="BI228" s="138">
        <f>IF(N228="nulová",J228,0)</f>
        <v>0</v>
      </c>
      <c r="BJ228" s="17" t="s">
        <v>87</v>
      </c>
      <c r="BK228" s="138">
        <f>ROUND(I228*H228,2)</f>
        <v>0</v>
      </c>
      <c r="BL228" s="17" t="s">
        <v>133</v>
      </c>
      <c r="BM228" s="137" t="s">
        <v>1089</v>
      </c>
    </row>
    <row r="229" spans="2:65" s="12" customFormat="1" ht="10.199999999999999">
      <c r="B229" s="154"/>
      <c r="D229" s="139" t="s">
        <v>245</v>
      </c>
      <c r="E229" s="155" t="s">
        <v>1</v>
      </c>
      <c r="F229" s="156" t="s">
        <v>1090</v>
      </c>
      <c r="H229" s="157">
        <v>55.517000000000003</v>
      </c>
      <c r="I229" s="158"/>
      <c r="L229" s="154"/>
      <c r="M229" s="159"/>
      <c r="T229" s="160"/>
      <c r="AT229" s="155" t="s">
        <v>245</v>
      </c>
      <c r="AU229" s="155" t="s">
        <v>89</v>
      </c>
      <c r="AV229" s="12" t="s">
        <v>89</v>
      </c>
      <c r="AW229" s="12" t="s">
        <v>36</v>
      </c>
      <c r="AX229" s="12" t="s">
        <v>80</v>
      </c>
      <c r="AY229" s="155" t="s">
        <v>134</v>
      </c>
    </row>
    <row r="230" spans="2:65" s="13" customFormat="1" ht="10.199999999999999">
      <c r="B230" s="161"/>
      <c r="D230" s="139" t="s">
        <v>245</v>
      </c>
      <c r="E230" s="162" t="s">
        <v>1</v>
      </c>
      <c r="F230" s="163" t="s">
        <v>248</v>
      </c>
      <c r="H230" s="164">
        <v>55.517000000000003</v>
      </c>
      <c r="I230" s="165"/>
      <c r="L230" s="161"/>
      <c r="M230" s="166"/>
      <c r="T230" s="167"/>
      <c r="AT230" s="162" t="s">
        <v>245</v>
      </c>
      <c r="AU230" s="162" t="s">
        <v>89</v>
      </c>
      <c r="AV230" s="13" t="s">
        <v>133</v>
      </c>
      <c r="AW230" s="13" t="s">
        <v>36</v>
      </c>
      <c r="AX230" s="13" t="s">
        <v>87</v>
      </c>
      <c r="AY230" s="162" t="s">
        <v>134</v>
      </c>
    </row>
    <row r="231" spans="2:65" s="1" customFormat="1" ht="24.15" customHeight="1">
      <c r="B231" s="32"/>
      <c r="C231" s="174" t="s">
        <v>394</v>
      </c>
      <c r="D231" s="174" t="s">
        <v>315</v>
      </c>
      <c r="E231" s="175" t="s">
        <v>400</v>
      </c>
      <c r="F231" s="176" t="s">
        <v>401</v>
      </c>
      <c r="G231" s="177" t="s">
        <v>243</v>
      </c>
      <c r="H231" s="178">
        <v>4.2229999999999999</v>
      </c>
      <c r="I231" s="179"/>
      <c r="J231" s="180">
        <f>ROUND(I231*H231,2)</f>
        <v>0</v>
      </c>
      <c r="K231" s="176" t="s">
        <v>139</v>
      </c>
      <c r="L231" s="181"/>
      <c r="M231" s="182" t="s">
        <v>1</v>
      </c>
      <c r="N231" s="183" t="s">
        <v>45</v>
      </c>
      <c r="P231" s="135">
        <f>O231*H231</f>
        <v>0</v>
      </c>
      <c r="Q231" s="135">
        <v>0.17599999999999999</v>
      </c>
      <c r="R231" s="135">
        <f>Q231*H231</f>
        <v>0.74324799999999991</v>
      </c>
      <c r="S231" s="135">
        <v>0</v>
      </c>
      <c r="T231" s="136">
        <f>S231*H231</f>
        <v>0</v>
      </c>
      <c r="AR231" s="137" t="s">
        <v>172</v>
      </c>
      <c r="AT231" s="137" t="s">
        <v>315</v>
      </c>
      <c r="AU231" s="137" t="s">
        <v>89</v>
      </c>
      <c r="AY231" s="17" t="s">
        <v>134</v>
      </c>
      <c r="BE231" s="138">
        <f>IF(N231="základní",J231,0)</f>
        <v>0</v>
      </c>
      <c r="BF231" s="138">
        <f>IF(N231="snížená",J231,0)</f>
        <v>0</v>
      </c>
      <c r="BG231" s="138">
        <f>IF(N231="zákl. přenesená",J231,0)</f>
        <v>0</v>
      </c>
      <c r="BH231" s="138">
        <f>IF(N231="sníž. přenesená",J231,0)</f>
        <v>0</v>
      </c>
      <c r="BI231" s="138">
        <f>IF(N231="nulová",J231,0)</f>
        <v>0</v>
      </c>
      <c r="BJ231" s="17" t="s">
        <v>87</v>
      </c>
      <c r="BK231" s="138">
        <f>ROUND(I231*H231,2)</f>
        <v>0</v>
      </c>
      <c r="BL231" s="17" t="s">
        <v>133</v>
      </c>
      <c r="BM231" s="137" t="s">
        <v>1091</v>
      </c>
    </row>
    <row r="232" spans="2:65" s="12" customFormat="1" ht="10.199999999999999">
      <c r="B232" s="154"/>
      <c r="D232" s="139" t="s">
        <v>245</v>
      </c>
      <c r="E232" s="155" t="s">
        <v>1</v>
      </c>
      <c r="F232" s="156" t="s">
        <v>1092</v>
      </c>
      <c r="H232" s="157">
        <v>4.2229999999999999</v>
      </c>
      <c r="I232" s="158"/>
      <c r="L232" s="154"/>
      <c r="M232" s="159"/>
      <c r="T232" s="160"/>
      <c r="AT232" s="155" t="s">
        <v>245</v>
      </c>
      <c r="AU232" s="155" t="s">
        <v>89</v>
      </c>
      <c r="AV232" s="12" t="s">
        <v>89</v>
      </c>
      <c r="AW232" s="12" t="s">
        <v>36</v>
      </c>
      <c r="AX232" s="12" t="s">
        <v>80</v>
      </c>
      <c r="AY232" s="155" t="s">
        <v>134</v>
      </c>
    </row>
    <row r="233" spans="2:65" s="13" customFormat="1" ht="10.199999999999999">
      <c r="B233" s="161"/>
      <c r="D233" s="139" t="s">
        <v>245</v>
      </c>
      <c r="E233" s="162" t="s">
        <v>1</v>
      </c>
      <c r="F233" s="163" t="s">
        <v>248</v>
      </c>
      <c r="H233" s="164">
        <v>4.2229999999999999</v>
      </c>
      <c r="I233" s="165"/>
      <c r="L233" s="161"/>
      <c r="M233" s="166"/>
      <c r="T233" s="167"/>
      <c r="AT233" s="162" t="s">
        <v>245</v>
      </c>
      <c r="AU233" s="162" t="s">
        <v>89</v>
      </c>
      <c r="AV233" s="13" t="s">
        <v>133</v>
      </c>
      <c r="AW233" s="13" t="s">
        <v>36</v>
      </c>
      <c r="AX233" s="13" t="s">
        <v>87</v>
      </c>
      <c r="AY233" s="162" t="s">
        <v>134</v>
      </c>
    </row>
    <row r="234" spans="2:65" s="1" customFormat="1" ht="24.15" customHeight="1">
      <c r="B234" s="32"/>
      <c r="C234" s="174" t="s">
        <v>399</v>
      </c>
      <c r="D234" s="174" t="s">
        <v>315</v>
      </c>
      <c r="E234" s="175" t="s">
        <v>405</v>
      </c>
      <c r="F234" s="176" t="s">
        <v>406</v>
      </c>
      <c r="G234" s="177" t="s">
        <v>243</v>
      </c>
      <c r="H234" s="178">
        <v>3.7080000000000002</v>
      </c>
      <c r="I234" s="179"/>
      <c r="J234" s="180">
        <f>ROUND(I234*H234,2)</f>
        <v>0</v>
      </c>
      <c r="K234" s="176" t="s">
        <v>139</v>
      </c>
      <c r="L234" s="181"/>
      <c r="M234" s="182" t="s">
        <v>1</v>
      </c>
      <c r="N234" s="183" t="s">
        <v>45</v>
      </c>
      <c r="P234" s="135">
        <f>O234*H234</f>
        <v>0</v>
      </c>
      <c r="Q234" s="135">
        <v>0.17599999999999999</v>
      </c>
      <c r="R234" s="135">
        <f>Q234*H234</f>
        <v>0.65260799999999997</v>
      </c>
      <c r="S234" s="135">
        <v>0</v>
      </c>
      <c r="T234" s="136">
        <f>S234*H234</f>
        <v>0</v>
      </c>
      <c r="AR234" s="137" t="s">
        <v>172</v>
      </c>
      <c r="AT234" s="137" t="s">
        <v>315</v>
      </c>
      <c r="AU234" s="137" t="s">
        <v>89</v>
      </c>
      <c r="AY234" s="17" t="s">
        <v>134</v>
      </c>
      <c r="BE234" s="138">
        <f>IF(N234="základní",J234,0)</f>
        <v>0</v>
      </c>
      <c r="BF234" s="138">
        <f>IF(N234="snížená",J234,0)</f>
        <v>0</v>
      </c>
      <c r="BG234" s="138">
        <f>IF(N234="zákl. přenesená",J234,0)</f>
        <v>0</v>
      </c>
      <c r="BH234" s="138">
        <f>IF(N234="sníž. přenesená",J234,0)</f>
        <v>0</v>
      </c>
      <c r="BI234" s="138">
        <f>IF(N234="nulová",J234,0)</f>
        <v>0</v>
      </c>
      <c r="BJ234" s="17" t="s">
        <v>87</v>
      </c>
      <c r="BK234" s="138">
        <f>ROUND(I234*H234,2)</f>
        <v>0</v>
      </c>
      <c r="BL234" s="17" t="s">
        <v>133</v>
      </c>
      <c r="BM234" s="137" t="s">
        <v>1093</v>
      </c>
    </row>
    <row r="235" spans="2:65" s="12" customFormat="1" ht="10.199999999999999">
      <c r="B235" s="154"/>
      <c r="D235" s="139" t="s">
        <v>245</v>
      </c>
      <c r="E235" s="155" t="s">
        <v>1</v>
      </c>
      <c r="F235" s="156" t="s">
        <v>408</v>
      </c>
      <c r="H235" s="157">
        <v>3.7080000000000002</v>
      </c>
      <c r="I235" s="158"/>
      <c r="L235" s="154"/>
      <c r="M235" s="159"/>
      <c r="T235" s="160"/>
      <c r="AT235" s="155" t="s">
        <v>245</v>
      </c>
      <c r="AU235" s="155" t="s">
        <v>89</v>
      </c>
      <c r="AV235" s="12" t="s">
        <v>89</v>
      </c>
      <c r="AW235" s="12" t="s">
        <v>36</v>
      </c>
      <c r="AX235" s="12" t="s">
        <v>80</v>
      </c>
      <c r="AY235" s="155" t="s">
        <v>134</v>
      </c>
    </row>
    <row r="236" spans="2:65" s="13" customFormat="1" ht="10.199999999999999">
      <c r="B236" s="161"/>
      <c r="D236" s="139" t="s">
        <v>245</v>
      </c>
      <c r="E236" s="162" t="s">
        <v>1</v>
      </c>
      <c r="F236" s="163" t="s">
        <v>248</v>
      </c>
      <c r="H236" s="164">
        <v>3.7080000000000002</v>
      </c>
      <c r="I236" s="165"/>
      <c r="L236" s="161"/>
      <c r="M236" s="166"/>
      <c r="T236" s="167"/>
      <c r="AT236" s="162" t="s">
        <v>245</v>
      </c>
      <c r="AU236" s="162" t="s">
        <v>89</v>
      </c>
      <c r="AV236" s="13" t="s">
        <v>133</v>
      </c>
      <c r="AW236" s="13" t="s">
        <v>36</v>
      </c>
      <c r="AX236" s="13" t="s">
        <v>87</v>
      </c>
      <c r="AY236" s="162" t="s">
        <v>134</v>
      </c>
    </row>
    <row r="237" spans="2:65" s="1" customFormat="1" ht="24.15" customHeight="1">
      <c r="B237" s="32"/>
      <c r="C237" s="174" t="s">
        <v>404</v>
      </c>
      <c r="D237" s="174" t="s">
        <v>315</v>
      </c>
      <c r="E237" s="175" t="s">
        <v>410</v>
      </c>
      <c r="F237" s="176" t="s">
        <v>411</v>
      </c>
      <c r="G237" s="177" t="s">
        <v>243</v>
      </c>
      <c r="H237" s="178">
        <v>7.21</v>
      </c>
      <c r="I237" s="179"/>
      <c r="J237" s="180">
        <f>ROUND(I237*H237,2)</f>
        <v>0</v>
      </c>
      <c r="K237" s="176" t="s">
        <v>139</v>
      </c>
      <c r="L237" s="181"/>
      <c r="M237" s="182" t="s">
        <v>1</v>
      </c>
      <c r="N237" s="183" t="s">
        <v>45</v>
      </c>
      <c r="P237" s="135">
        <f>O237*H237</f>
        <v>0</v>
      </c>
      <c r="Q237" s="135">
        <v>0.17499999999999999</v>
      </c>
      <c r="R237" s="135">
        <f>Q237*H237</f>
        <v>1.2617499999999999</v>
      </c>
      <c r="S237" s="135">
        <v>0</v>
      </c>
      <c r="T237" s="136">
        <f>S237*H237</f>
        <v>0</v>
      </c>
      <c r="AR237" s="137" t="s">
        <v>172</v>
      </c>
      <c r="AT237" s="137" t="s">
        <v>315</v>
      </c>
      <c r="AU237" s="137" t="s">
        <v>89</v>
      </c>
      <c r="AY237" s="17" t="s">
        <v>134</v>
      </c>
      <c r="BE237" s="138">
        <f>IF(N237="základní",J237,0)</f>
        <v>0</v>
      </c>
      <c r="BF237" s="138">
        <f>IF(N237="snížená",J237,0)</f>
        <v>0</v>
      </c>
      <c r="BG237" s="138">
        <f>IF(N237="zákl. přenesená",J237,0)</f>
        <v>0</v>
      </c>
      <c r="BH237" s="138">
        <f>IF(N237="sníž. přenesená",J237,0)</f>
        <v>0</v>
      </c>
      <c r="BI237" s="138">
        <f>IF(N237="nulová",J237,0)</f>
        <v>0</v>
      </c>
      <c r="BJ237" s="17" t="s">
        <v>87</v>
      </c>
      <c r="BK237" s="138">
        <f>ROUND(I237*H237,2)</f>
        <v>0</v>
      </c>
      <c r="BL237" s="17" t="s">
        <v>133</v>
      </c>
      <c r="BM237" s="137" t="s">
        <v>1094</v>
      </c>
    </row>
    <row r="238" spans="2:65" s="12" customFormat="1" ht="10.199999999999999">
      <c r="B238" s="154"/>
      <c r="D238" s="139" t="s">
        <v>245</v>
      </c>
      <c r="E238" s="155" t="s">
        <v>1</v>
      </c>
      <c r="F238" s="156" t="s">
        <v>1095</v>
      </c>
      <c r="H238" s="157">
        <v>7.21</v>
      </c>
      <c r="I238" s="158"/>
      <c r="L238" s="154"/>
      <c r="M238" s="159"/>
      <c r="T238" s="160"/>
      <c r="AT238" s="155" t="s">
        <v>245</v>
      </c>
      <c r="AU238" s="155" t="s">
        <v>89</v>
      </c>
      <c r="AV238" s="12" t="s">
        <v>89</v>
      </c>
      <c r="AW238" s="12" t="s">
        <v>36</v>
      </c>
      <c r="AX238" s="12" t="s">
        <v>80</v>
      </c>
      <c r="AY238" s="155" t="s">
        <v>134</v>
      </c>
    </row>
    <row r="239" spans="2:65" s="13" customFormat="1" ht="10.199999999999999">
      <c r="B239" s="161"/>
      <c r="D239" s="139" t="s">
        <v>245</v>
      </c>
      <c r="E239" s="162" t="s">
        <v>1</v>
      </c>
      <c r="F239" s="163" t="s">
        <v>248</v>
      </c>
      <c r="H239" s="164">
        <v>7.21</v>
      </c>
      <c r="I239" s="165"/>
      <c r="L239" s="161"/>
      <c r="M239" s="166"/>
      <c r="T239" s="167"/>
      <c r="AT239" s="162" t="s">
        <v>245</v>
      </c>
      <c r="AU239" s="162" t="s">
        <v>89</v>
      </c>
      <c r="AV239" s="13" t="s">
        <v>133</v>
      </c>
      <c r="AW239" s="13" t="s">
        <v>36</v>
      </c>
      <c r="AX239" s="13" t="s">
        <v>87</v>
      </c>
      <c r="AY239" s="162" t="s">
        <v>134</v>
      </c>
    </row>
    <row r="240" spans="2:65" s="1" customFormat="1" ht="37.799999999999997" customHeight="1">
      <c r="B240" s="32"/>
      <c r="C240" s="126" t="s">
        <v>409</v>
      </c>
      <c r="D240" s="126" t="s">
        <v>135</v>
      </c>
      <c r="E240" s="127" t="s">
        <v>420</v>
      </c>
      <c r="F240" s="128" t="s">
        <v>421</v>
      </c>
      <c r="G240" s="129" t="s">
        <v>243</v>
      </c>
      <c r="H240" s="130">
        <v>14.7</v>
      </c>
      <c r="I240" s="131"/>
      <c r="J240" s="132">
        <f>ROUND(I240*H240,2)</f>
        <v>0</v>
      </c>
      <c r="K240" s="128" t="s">
        <v>139</v>
      </c>
      <c r="L240" s="32"/>
      <c r="M240" s="133" t="s">
        <v>1</v>
      </c>
      <c r="N240" s="134" t="s">
        <v>45</v>
      </c>
      <c r="P240" s="135">
        <f>O240*H240</f>
        <v>0</v>
      </c>
      <c r="Q240" s="135">
        <v>0</v>
      </c>
      <c r="R240" s="135">
        <f>Q240*H240</f>
        <v>0</v>
      </c>
      <c r="S240" s="135">
        <v>0</v>
      </c>
      <c r="T240" s="136">
        <f>S240*H240</f>
        <v>0</v>
      </c>
      <c r="AR240" s="137" t="s">
        <v>133</v>
      </c>
      <c r="AT240" s="137" t="s">
        <v>135</v>
      </c>
      <c r="AU240" s="137" t="s">
        <v>89</v>
      </c>
      <c r="AY240" s="17" t="s">
        <v>134</v>
      </c>
      <c r="BE240" s="138">
        <f>IF(N240="základní",J240,0)</f>
        <v>0</v>
      </c>
      <c r="BF240" s="138">
        <f>IF(N240="snížená",J240,0)</f>
        <v>0</v>
      </c>
      <c r="BG240" s="138">
        <f>IF(N240="zákl. přenesená",J240,0)</f>
        <v>0</v>
      </c>
      <c r="BH240" s="138">
        <f>IF(N240="sníž. přenesená",J240,0)</f>
        <v>0</v>
      </c>
      <c r="BI240" s="138">
        <f>IF(N240="nulová",J240,0)</f>
        <v>0</v>
      </c>
      <c r="BJ240" s="17" t="s">
        <v>87</v>
      </c>
      <c r="BK240" s="138">
        <f>ROUND(I240*H240,2)</f>
        <v>0</v>
      </c>
      <c r="BL240" s="17" t="s">
        <v>133</v>
      </c>
      <c r="BM240" s="137" t="s">
        <v>1096</v>
      </c>
    </row>
    <row r="241" spans="2:65" s="12" customFormat="1" ht="10.199999999999999">
      <c r="B241" s="154"/>
      <c r="D241" s="139" t="s">
        <v>245</v>
      </c>
      <c r="E241" s="155" t="s">
        <v>1</v>
      </c>
      <c r="F241" s="156" t="s">
        <v>1097</v>
      </c>
      <c r="H241" s="157">
        <v>14.7</v>
      </c>
      <c r="I241" s="158"/>
      <c r="L241" s="154"/>
      <c r="M241" s="159"/>
      <c r="T241" s="160"/>
      <c r="AT241" s="155" t="s">
        <v>245</v>
      </c>
      <c r="AU241" s="155" t="s">
        <v>89</v>
      </c>
      <c r="AV241" s="12" t="s">
        <v>89</v>
      </c>
      <c r="AW241" s="12" t="s">
        <v>36</v>
      </c>
      <c r="AX241" s="12" t="s">
        <v>80</v>
      </c>
      <c r="AY241" s="155" t="s">
        <v>134</v>
      </c>
    </row>
    <row r="242" spans="2:65" s="13" customFormat="1" ht="10.199999999999999">
      <c r="B242" s="161"/>
      <c r="D242" s="139" t="s">
        <v>245</v>
      </c>
      <c r="E242" s="162" t="s">
        <v>1</v>
      </c>
      <c r="F242" s="163" t="s">
        <v>248</v>
      </c>
      <c r="H242" s="164">
        <v>14.7</v>
      </c>
      <c r="I242" s="165"/>
      <c r="L242" s="161"/>
      <c r="M242" s="166"/>
      <c r="T242" s="167"/>
      <c r="AT242" s="162" t="s">
        <v>245</v>
      </c>
      <c r="AU242" s="162" t="s">
        <v>89</v>
      </c>
      <c r="AV242" s="13" t="s">
        <v>133</v>
      </c>
      <c r="AW242" s="13" t="s">
        <v>36</v>
      </c>
      <c r="AX242" s="13" t="s">
        <v>87</v>
      </c>
      <c r="AY242" s="162" t="s">
        <v>134</v>
      </c>
    </row>
    <row r="243" spans="2:65" s="10" customFormat="1" ht="22.8" customHeight="1">
      <c r="B243" s="116"/>
      <c r="D243" s="117" t="s">
        <v>79</v>
      </c>
      <c r="E243" s="152" t="s">
        <v>177</v>
      </c>
      <c r="F243" s="152" t="s">
        <v>439</v>
      </c>
      <c r="I243" s="119"/>
      <c r="J243" s="153">
        <f>BK243</f>
        <v>0</v>
      </c>
      <c r="L243" s="116"/>
      <c r="M243" s="121"/>
      <c r="P243" s="122">
        <f>SUM(P244:P330)</f>
        <v>0</v>
      </c>
      <c r="R243" s="122">
        <f>SUM(R244:R330)</f>
        <v>25.259808999999997</v>
      </c>
      <c r="T243" s="123">
        <f>SUM(T244:T330)</f>
        <v>0.09</v>
      </c>
      <c r="AR243" s="117" t="s">
        <v>87</v>
      </c>
      <c r="AT243" s="124" t="s">
        <v>79</v>
      </c>
      <c r="AU243" s="124" t="s">
        <v>87</v>
      </c>
      <c r="AY243" s="117" t="s">
        <v>134</v>
      </c>
      <c r="BK243" s="125">
        <f>SUM(BK244:BK330)</f>
        <v>0</v>
      </c>
    </row>
    <row r="244" spans="2:65" s="1" customFormat="1" ht="24.15" customHeight="1">
      <c r="B244" s="32"/>
      <c r="C244" s="126" t="s">
        <v>414</v>
      </c>
      <c r="D244" s="126" t="s">
        <v>135</v>
      </c>
      <c r="E244" s="127" t="s">
        <v>441</v>
      </c>
      <c r="F244" s="128" t="s">
        <v>442</v>
      </c>
      <c r="G244" s="129" t="s">
        <v>428</v>
      </c>
      <c r="H244" s="130">
        <v>2</v>
      </c>
      <c r="I244" s="131"/>
      <c r="J244" s="132">
        <f>ROUND(I244*H244,2)</f>
        <v>0</v>
      </c>
      <c r="K244" s="128" t="s">
        <v>139</v>
      </c>
      <c r="L244" s="32"/>
      <c r="M244" s="133" t="s">
        <v>1</v>
      </c>
      <c r="N244" s="134" t="s">
        <v>45</v>
      </c>
      <c r="P244" s="135">
        <f>O244*H244</f>
        <v>0</v>
      </c>
      <c r="Q244" s="135">
        <v>6.9999999999999999E-4</v>
      </c>
      <c r="R244" s="135">
        <f>Q244*H244</f>
        <v>1.4E-3</v>
      </c>
      <c r="S244" s="135">
        <v>0</v>
      </c>
      <c r="T244" s="136">
        <f>S244*H244</f>
        <v>0</v>
      </c>
      <c r="AR244" s="137" t="s">
        <v>133</v>
      </c>
      <c r="AT244" s="137" t="s">
        <v>135</v>
      </c>
      <c r="AU244" s="137" t="s">
        <v>89</v>
      </c>
      <c r="AY244" s="17" t="s">
        <v>134</v>
      </c>
      <c r="BE244" s="138">
        <f>IF(N244="základní",J244,0)</f>
        <v>0</v>
      </c>
      <c r="BF244" s="138">
        <f>IF(N244="snížená",J244,0)</f>
        <v>0</v>
      </c>
      <c r="BG244" s="138">
        <f>IF(N244="zákl. přenesená",J244,0)</f>
        <v>0</v>
      </c>
      <c r="BH244" s="138">
        <f>IF(N244="sníž. přenesená",J244,0)</f>
        <v>0</v>
      </c>
      <c r="BI244" s="138">
        <f>IF(N244="nulová",J244,0)</f>
        <v>0</v>
      </c>
      <c r="BJ244" s="17" t="s">
        <v>87</v>
      </c>
      <c r="BK244" s="138">
        <f>ROUND(I244*H244,2)</f>
        <v>0</v>
      </c>
      <c r="BL244" s="17" t="s">
        <v>133</v>
      </c>
      <c r="BM244" s="137" t="s">
        <v>1098</v>
      </c>
    </row>
    <row r="245" spans="2:65" s="12" customFormat="1" ht="10.199999999999999">
      <c r="B245" s="154"/>
      <c r="D245" s="139" t="s">
        <v>245</v>
      </c>
      <c r="E245" s="155" t="s">
        <v>1</v>
      </c>
      <c r="F245" s="156" t="s">
        <v>1099</v>
      </c>
      <c r="H245" s="157">
        <v>1</v>
      </c>
      <c r="I245" s="158"/>
      <c r="L245" s="154"/>
      <c r="M245" s="159"/>
      <c r="T245" s="160"/>
      <c r="AT245" s="155" t="s">
        <v>245</v>
      </c>
      <c r="AU245" s="155" t="s">
        <v>89</v>
      </c>
      <c r="AV245" s="12" t="s">
        <v>89</v>
      </c>
      <c r="AW245" s="12" t="s">
        <v>36</v>
      </c>
      <c r="AX245" s="12" t="s">
        <v>80</v>
      </c>
      <c r="AY245" s="155" t="s">
        <v>134</v>
      </c>
    </row>
    <row r="246" spans="2:65" s="12" customFormat="1" ht="10.199999999999999">
      <c r="B246" s="154"/>
      <c r="D246" s="139" t="s">
        <v>245</v>
      </c>
      <c r="E246" s="155" t="s">
        <v>1</v>
      </c>
      <c r="F246" s="156" t="s">
        <v>1100</v>
      </c>
      <c r="H246" s="157">
        <v>1</v>
      </c>
      <c r="I246" s="158"/>
      <c r="L246" s="154"/>
      <c r="M246" s="159"/>
      <c r="T246" s="160"/>
      <c r="AT246" s="155" t="s">
        <v>245</v>
      </c>
      <c r="AU246" s="155" t="s">
        <v>89</v>
      </c>
      <c r="AV246" s="12" t="s">
        <v>89</v>
      </c>
      <c r="AW246" s="12" t="s">
        <v>36</v>
      </c>
      <c r="AX246" s="12" t="s">
        <v>80</v>
      </c>
      <c r="AY246" s="155" t="s">
        <v>134</v>
      </c>
    </row>
    <row r="247" spans="2:65" s="13" customFormat="1" ht="10.199999999999999">
      <c r="B247" s="161"/>
      <c r="D247" s="139" t="s">
        <v>245</v>
      </c>
      <c r="E247" s="162" t="s">
        <v>1</v>
      </c>
      <c r="F247" s="163" t="s">
        <v>248</v>
      </c>
      <c r="H247" s="164">
        <v>2</v>
      </c>
      <c r="I247" s="165"/>
      <c r="L247" s="161"/>
      <c r="M247" s="166"/>
      <c r="T247" s="167"/>
      <c r="AT247" s="162" t="s">
        <v>245</v>
      </c>
      <c r="AU247" s="162" t="s">
        <v>89</v>
      </c>
      <c r="AV247" s="13" t="s">
        <v>133</v>
      </c>
      <c r="AW247" s="13" t="s">
        <v>36</v>
      </c>
      <c r="AX247" s="13" t="s">
        <v>87</v>
      </c>
      <c r="AY247" s="162" t="s">
        <v>134</v>
      </c>
    </row>
    <row r="248" spans="2:65" s="1" customFormat="1" ht="16.5" customHeight="1">
      <c r="B248" s="32"/>
      <c r="C248" s="174" t="s">
        <v>419</v>
      </c>
      <c r="D248" s="174" t="s">
        <v>315</v>
      </c>
      <c r="E248" s="175" t="s">
        <v>1101</v>
      </c>
      <c r="F248" s="176" t="s">
        <v>1102</v>
      </c>
      <c r="G248" s="177" t="s">
        <v>428</v>
      </c>
      <c r="H248" s="178">
        <v>1</v>
      </c>
      <c r="I248" s="179"/>
      <c r="J248" s="180">
        <f>ROUND(I248*H248,2)</f>
        <v>0</v>
      </c>
      <c r="K248" s="176" t="s">
        <v>139</v>
      </c>
      <c r="L248" s="181"/>
      <c r="M248" s="182" t="s">
        <v>1</v>
      </c>
      <c r="N248" s="183" t="s">
        <v>45</v>
      </c>
      <c r="P248" s="135">
        <f>O248*H248</f>
        <v>0</v>
      </c>
      <c r="Q248" s="135">
        <v>2.5000000000000001E-3</v>
      </c>
      <c r="R248" s="135">
        <f>Q248*H248</f>
        <v>2.5000000000000001E-3</v>
      </c>
      <c r="S248" s="135">
        <v>0</v>
      </c>
      <c r="T248" s="136">
        <f>S248*H248</f>
        <v>0</v>
      </c>
      <c r="AR248" s="137" t="s">
        <v>172</v>
      </c>
      <c r="AT248" s="137" t="s">
        <v>315</v>
      </c>
      <c r="AU248" s="137" t="s">
        <v>89</v>
      </c>
      <c r="AY248" s="17" t="s">
        <v>134</v>
      </c>
      <c r="BE248" s="138">
        <f>IF(N248="základní",J248,0)</f>
        <v>0</v>
      </c>
      <c r="BF248" s="138">
        <f>IF(N248="snížená",J248,0)</f>
        <v>0</v>
      </c>
      <c r="BG248" s="138">
        <f>IF(N248="zákl. přenesená",J248,0)</f>
        <v>0</v>
      </c>
      <c r="BH248" s="138">
        <f>IF(N248="sníž. přenesená",J248,0)</f>
        <v>0</v>
      </c>
      <c r="BI248" s="138">
        <f>IF(N248="nulová",J248,0)</f>
        <v>0</v>
      </c>
      <c r="BJ248" s="17" t="s">
        <v>87</v>
      </c>
      <c r="BK248" s="138">
        <f>ROUND(I248*H248,2)</f>
        <v>0</v>
      </c>
      <c r="BL248" s="17" t="s">
        <v>133</v>
      </c>
      <c r="BM248" s="137" t="s">
        <v>1103</v>
      </c>
    </row>
    <row r="249" spans="2:65" s="12" customFormat="1" ht="10.199999999999999">
      <c r="B249" s="154"/>
      <c r="D249" s="139" t="s">
        <v>245</v>
      </c>
      <c r="E249" s="155" t="s">
        <v>1</v>
      </c>
      <c r="F249" s="156" t="s">
        <v>1099</v>
      </c>
      <c r="H249" s="157">
        <v>1</v>
      </c>
      <c r="I249" s="158"/>
      <c r="L249" s="154"/>
      <c r="M249" s="159"/>
      <c r="T249" s="160"/>
      <c r="AT249" s="155" t="s">
        <v>245</v>
      </c>
      <c r="AU249" s="155" t="s">
        <v>89</v>
      </c>
      <c r="AV249" s="12" t="s">
        <v>89</v>
      </c>
      <c r="AW249" s="12" t="s">
        <v>36</v>
      </c>
      <c r="AX249" s="12" t="s">
        <v>80</v>
      </c>
      <c r="AY249" s="155" t="s">
        <v>134</v>
      </c>
    </row>
    <row r="250" spans="2:65" s="13" customFormat="1" ht="10.199999999999999">
      <c r="B250" s="161"/>
      <c r="D250" s="139" t="s">
        <v>245</v>
      </c>
      <c r="E250" s="162" t="s">
        <v>1</v>
      </c>
      <c r="F250" s="163" t="s">
        <v>248</v>
      </c>
      <c r="H250" s="164">
        <v>1</v>
      </c>
      <c r="I250" s="165"/>
      <c r="L250" s="161"/>
      <c r="M250" s="166"/>
      <c r="T250" s="167"/>
      <c r="AT250" s="162" t="s">
        <v>245</v>
      </c>
      <c r="AU250" s="162" t="s">
        <v>89</v>
      </c>
      <c r="AV250" s="13" t="s">
        <v>133</v>
      </c>
      <c r="AW250" s="13" t="s">
        <v>36</v>
      </c>
      <c r="AX250" s="13" t="s">
        <v>87</v>
      </c>
      <c r="AY250" s="162" t="s">
        <v>134</v>
      </c>
    </row>
    <row r="251" spans="2:65" s="1" customFormat="1" ht="24.15" customHeight="1">
      <c r="B251" s="32"/>
      <c r="C251" s="174" t="s">
        <v>425</v>
      </c>
      <c r="D251" s="174" t="s">
        <v>315</v>
      </c>
      <c r="E251" s="175" t="s">
        <v>1104</v>
      </c>
      <c r="F251" s="176" t="s">
        <v>1105</v>
      </c>
      <c r="G251" s="177" t="s">
        <v>428</v>
      </c>
      <c r="H251" s="178">
        <v>1</v>
      </c>
      <c r="I251" s="179"/>
      <c r="J251" s="180">
        <f>ROUND(I251*H251,2)</f>
        <v>0</v>
      </c>
      <c r="K251" s="176" t="s">
        <v>139</v>
      </c>
      <c r="L251" s="181"/>
      <c r="M251" s="182" t="s">
        <v>1</v>
      </c>
      <c r="N251" s="183" t="s">
        <v>45</v>
      </c>
      <c r="P251" s="135">
        <f>O251*H251</f>
        <v>0</v>
      </c>
      <c r="Q251" s="135">
        <v>2.5000000000000001E-3</v>
      </c>
      <c r="R251" s="135">
        <f>Q251*H251</f>
        <v>2.5000000000000001E-3</v>
      </c>
      <c r="S251" s="135">
        <v>0</v>
      </c>
      <c r="T251" s="136">
        <f>S251*H251</f>
        <v>0</v>
      </c>
      <c r="AR251" s="137" t="s">
        <v>172</v>
      </c>
      <c r="AT251" s="137" t="s">
        <v>315</v>
      </c>
      <c r="AU251" s="137" t="s">
        <v>89</v>
      </c>
      <c r="AY251" s="17" t="s">
        <v>134</v>
      </c>
      <c r="BE251" s="138">
        <f>IF(N251="základní",J251,0)</f>
        <v>0</v>
      </c>
      <c r="BF251" s="138">
        <f>IF(N251="snížená",J251,0)</f>
        <v>0</v>
      </c>
      <c r="BG251" s="138">
        <f>IF(N251="zákl. přenesená",J251,0)</f>
        <v>0</v>
      </c>
      <c r="BH251" s="138">
        <f>IF(N251="sníž. přenesená",J251,0)</f>
        <v>0</v>
      </c>
      <c r="BI251" s="138">
        <f>IF(N251="nulová",J251,0)</f>
        <v>0</v>
      </c>
      <c r="BJ251" s="17" t="s">
        <v>87</v>
      </c>
      <c r="BK251" s="138">
        <f>ROUND(I251*H251,2)</f>
        <v>0</v>
      </c>
      <c r="BL251" s="17" t="s">
        <v>133</v>
      </c>
      <c r="BM251" s="137" t="s">
        <v>1106</v>
      </c>
    </row>
    <row r="252" spans="2:65" s="12" customFormat="1" ht="10.199999999999999">
      <c r="B252" s="154"/>
      <c r="D252" s="139" t="s">
        <v>245</v>
      </c>
      <c r="E252" s="155" t="s">
        <v>1</v>
      </c>
      <c r="F252" s="156" t="s">
        <v>1100</v>
      </c>
      <c r="H252" s="157">
        <v>1</v>
      </c>
      <c r="I252" s="158"/>
      <c r="L252" s="154"/>
      <c r="M252" s="159"/>
      <c r="T252" s="160"/>
      <c r="AT252" s="155" t="s">
        <v>245</v>
      </c>
      <c r="AU252" s="155" t="s">
        <v>89</v>
      </c>
      <c r="AV252" s="12" t="s">
        <v>89</v>
      </c>
      <c r="AW252" s="12" t="s">
        <v>36</v>
      </c>
      <c r="AX252" s="12" t="s">
        <v>80</v>
      </c>
      <c r="AY252" s="155" t="s">
        <v>134</v>
      </c>
    </row>
    <row r="253" spans="2:65" s="13" customFormat="1" ht="10.199999999999999">
      <c r="B253" s="161"/>
      <c r="D253" s="139" t="s">
        <v>245</v>
      </c>
      <c r="E253" s="162" t="s">
        <v>1</v>
      </c>
      <c r="F253" s="163" t="s">
        <v>248</v>
      </c>
      <c r="H253" s="164">
        <v>1</v>
      </c>
      <c r="I253" s="165"/>
      <c r="L253" s="161"/>
      <c r="M253" s="166"/>
      <c r="T253" s="167"/>
      <c r="AT253" s="162" t="s">
        <v>245</v>
      </c>
      <c r="AU253" s="162" t="s">
        <v>89</v>
      </c>
      <c r="AV253" s="13" t="s">
        <v>133</v>
      </c>
      <c r="AW253" s="13" t="s">
        <v>36</v>
      </c>
      <c r="AX253" s="13" t="s">
        <v>87</v>
      </c>
      <c r="AY253" s="162" t="s">
        <v>134</v>
      </c>
    </row>
    <row r="254" spans="2:65" s="1" customFormat="1" ht="24.15" customHeight="1">
      <c r="B254" s="32"/>
      <c r="C254" s="126" t="s">
        <v>431</v>
      </c>
      <c r="D254" s="126" t="s">
        <v>135</v>
      </c>
      <c r="E254" s="127" t="s">
        <v>461</v>
      </c>
      <c r="F254" s="128" t="s">
        <v>462</v>
      </c>
      <c r="G254" s="129" t="s">
        <v>428</v>
      </c>
      <c r="H254" s="130">
        <v>1</v>
      </c>
      <c r="I254" s="131"/>
      <c r="J254" s="132">
        <f>ROUND(I254*H254,2)</f>
        <v>0</v>
      </c>
      <c r="K254" s="128" t="s">
        <v>139</v>
      </c>
      <c r="L254" s="32"/>
      <c r="M254" s="133" t="s">
        <v>1</v>
      </c>
      <c r="N254" s="134" t="s">
        <v>45</v>
      </c>
      <c r="P254" s="135">
        <f>O254*H254</f>
        <v>0</v>
      </c>
      <c r="Q254" s="135">
        <v>0.11241</v>
      </c>
      <c r="R254" s="135">
        <f>Q254*H254</f>
        <v>0.11241</v>
      </c>
      <c r="S254" s="135">
        <v>0</v>
      </c>
      <c r="T254" s="136">
        <f>S254*H254</f>
        <v>0</v>
      </c>
      <c r="AR254" s="137" t="s">
        <v>133</v>
      </c>
      <c r="AT254" s="137" t="s">
        <v>135</v>
      </c>
      <c r="AU254" s="137" t="s">
        <v>89</v>
      </c>
      <c r="AY254" s="17" t="s">
        <v>134</v>
      </c>
      <c r="BE254" s="138">
        <f>IF(N254="základní",J254,0)</f>
        <v>0</v>
      </c>
      <c r="BF254" s="138">
        <f>IF(N254="snížená",J254,0)</f>
        <v>0</v>
      </c>
      <c r="BG254" s="138">
        <f>IF(N254="zákl. přenesená",J254,0)</f>
        <v>0</v>
      </c>
      <c r="BH254" s="138">
        <f>IF(N254="sníž. přenesená",J254,0)</f>
        <v>0</v>
      </c>
      <c r="BI254" s="138">
        <f>IF(N254="nulová",J254,0)</f>
        <v>0</v>
      </c>
      <c r="BJ254" s="17" t="s">
        <v>87</v>
      </c>
      <c r="BK254" s="138">
        <f>ROUND(I254*H254,2)</f>
        <v>0</v>
      </c>
      <c r="BL254" s="17" t="s">
        <v>133</v>
      </c>
      <c r="BM254" s="137" t="s">
        <v>1107</v>
      </c>
    </row>
    <row r="255" spans="2:65" s="12" customFormat="1" ht="10.199999999999999">
      <c r="B255" s="154"/>
      <c r="D255" s="139" t="s">
        <v>245</v>
      </c>
      <c r="E255" s="155" t="s">
        <v>1</v>
      </c>
      <c r="F255" s="156" t="s">
        <v>1108</v>
      </c>
      <c r="H255" s="157">
        <v>1</v>
      </c>
      <c r="I255" s="158"/>
      <c r="L255" s="154"/>
      <c r="M255" s="159"/>
      <c r="T255" s="160"/>
      <c r="AT255" s="155" t="s">
        <v>245</v>
      </c>
      <c r="AU255" s="155" t="s">
        <v>89</v>
      </c>
      <c r="AV255" s="12" t="s">
        <v>89</v>
      </c>
      <c r="AW255" s="12" t="s">
        <v>36</v>
      </c>
      <c r="AX255" s="12" t="s">
        <v>80</v>
      </c>
      <c r="AY255" s="155" t="s">
        <v>134</v>
      </c>
    </row>
    <row r="256" spans="2:65" s="13" customFormat="1" ht="10.199999999999999">
      <c r="B256" s="161"/>
      <c r="D256" s="139" t="s">
        <v>245</v>
      </c>
      <c r="E256" s="162" t="s">
        <v>1</v>
      </c>
      <c r="F256" s="163" t="s">
        <v>248</v>
      </c>
      <c r="H256" s="164">
        <v>1</v>
      </c>
      <c r="I256" s="165"/>
      <c r="L256" s="161"/>
      <c r="M256" s="166"/>
      <c r="T256" s="167"/>
      <c r="AT256" s="162" t="s">
        <v>245</v>
      </c>
      <c r="AU256" s="162" t="s">
        <v>89</v>
      </c>
      <c r="AV256" s="13" t="s">
        <v>133</v>
      </c>
      <c r="AW256" s="13" t="s">
        <v>36</v>
      </c>
      <c r="AX256" s="13" t="s">
        <v>87</v>
      </c>
      <c r="AY256" s="162" t="s">
        <v>134</v>
      </c>
    </row>
    <row r="257" spans="2:65" s="1" customFormat="1" ht="21.75" customHeight="1">
      <c r="B257" s="32"/>
      <c r="C257" s="174" t="s">
        <v>435</v>
      </c>
      <c r="D257" s="174" t="s">
        <v>315</v>
      </c>
      <c r="E257" s="175" t="s">
        <v>466</v>
      </c>
      <c r="F257" s="176" t="s">
        <v>467</v>
      </c>
      <c r="G257" s="177" t="s">
        <v>428</v>
      </c>
      <c r="H257" s="178">
        <v>1</v>
      </c>
      <c r="I257" s="179"/>
      <c r="J257" s="180">
        <f>ROUND(I257*H257,2)</f>
        <v>0</v>
      </c>
      <c r="K257" s="176" t="s">
        <v>139</v>
      </c>
      <c r="L257" s="181"/>
      <c r="M257" s="182" t="s">
        <v>1</v>
      </c>
      <c r="N257" s="183" t="s">
        <v>45</v>
      </c>
      <c r="P257" s="135">
        <f>O257*H257</f>
        <v>0</v>
      </c>
      <c r="Q257" s="135">
        <v>6.1000000000000004E-3</v>
      </c>
      <c r="R257" s="135">
        <f>Q257*H257</f>
        <v>6.1000000000000004E-3</v>
      </c>
      <c r="S257" s="135">
        <v>0</v>
      </c>
      <c r="T257" s="136">
        <f>S257*H257</f>
        <v>0</v>
      </c>
      <c r="AR257" s="137" t="s">
        <v>172</v>
      </c>
      <c r="AT257" s="137" t="s">
        <v>315</v>
      </c>
      <c r="AU257" s="137" t="s">
        <v>89</v>
      </c>
      <c r="AY257" s="17" t="s">
        <v>134</v>
      </c>
      <c r="BE257" s="138">
        <f>IF(N257="základní",J257,0)</f>
        <v>0</v>
      </c>
      <c r="BF257" s="138">
        <f>IF(N257="snížená",J257,0)</f>
        <v>0</v>
      </c>
      <c r="BG257" s="138">
        <f>IF(N257="zákl. přenesená",J257,0)</f>
        <v>0</v>
      </c>
      <c r="BH257" s="138">
        <f>IF(N257="sníž. přenesená",J257,0)</f>
        <v>0</v>
      </c>
      <c r="BI257" s="138">
        <f>IF(N257="nulová",J257,0)</f>
        <v>0</v>
      </c>
      <c r="BJ257" s="17" t="s">
        <v>87</v>
      </c>
      <c r="BK257" s="138">
        <f>ROUND(I257*H257,2)</f>
        <v>0</v>
      </c>
      <c r="BL257" s="17" t="s">
        <v>133</v>
      </c>
      <c r="BM257" s="137" t="s">
        <v>1109</v>
      </c>
    </row>
    <row r="258" spans="2:65" s="1" customFormat="1" ht="24.15" customHeight="1">
      <c r="B258" s="32"/>
      <c r="C258" s="126" t="s">
        <v>440</v>
      </c>
      <c r="D258" s="126" t="s">
        <v>135</v>
      </c>
      <c r="E258" s="127" t="s">
        <v>470</v>
      </c>
      <c r="F258" s="128" t="s">
        <v>471</v>
      </c>
      <c r="G258" s="129" t="s">
        <v>263</v>
      </c>
      <c r="H258" s="130">
        <v>50</v>
      </c>
      <c r="I258" s="131"/>
      <c r="J258" s="132">
        <f>ROUND(I258*H258,2)</f>
        <v>0</v>
      </c>
      <c r="K258" s="128" t="s">
        <v>139</v>
      </c>
      <c r="L258" s="32"/>
      <c r="M258" s="133" t="s">
        <v>1</v>
      </c>
      <c r="N258" s="134" t="s">
        <v>45</v>
      </c>
      <c r="P258" s="135">
        <f>O258*H258</f>
        <v>0</v>
      </c>
      <c r="Q258" s="135">
        <v>1.2999999999999999E-4</v>
      </c>
      <c r="R258" s="135">
        <f>Q258*H258</f>
        <v>6.4999999999999997E-3</v>
      </c>
      <c r="S258" s="135">
        <v>0</v>
      </c>
      <c r="T258" s="136">
        <f>S258*H258</f>
        <v>0</v>
      </c>
      <c r="AR258" s="137" t="s">
        <v>133</v>
      </c>
      <c r="AT258" s="137" t="s">
        <v>135</v>
      </c>
      <c r="AU258" s="137" t="s">
        <v>89</v>
      </c>
      <c r="AY258" s="17" t="s">
        <v>134</v>
      </c>
      <c r="BE258" s="138">
        <f>IF(N258="základní",J258,0)</f>
        <v>0</v>
      </c>
      <c r="BF258" s="138">
        <f>IF(N258="snížená",J258,0)</f>
        <v>0</v>
      </c>
      <c r="BG258" s="138">
        <f>IF(N258="zákl. přenesená",J258,0)</f>
        <v>0</v>
      </c>
      <c r="BH258" s="138">
        <f>IF(N258="sníž. přenesená",J258,0)</f>
        <v>0</v>
      </c>
      <c r="BI258" s="138">
        <f>IF(N258="nulová",J258,0)</f>
        <v>0</v>
      </c>
      <c r="BJ258" s="17" t="s">
        <v>87</v>
      </c>
      <c r="BK258" s="138">
        <f>ROUND(I258*H258,2)</f>
        <v>0</v>
      </c>
      <c r="BL258" s="17" t="s">
        <v>133</v>
      </c>
      <c r="BM258" s="137" t="s">
        <v>1110</v>
      </c>
    </row>
    <row r="259" spans="2:65" s="12" customFormat="1" ht="10.199999999999999">
      <c r="B259" s="154"/>
      <c r="D259" s="139" t="s">
        <v>245</v>
      </c>
      <c r="E259" s="155" t="s">
        <v>1</v>
      </c>
      <c r="F259" s="156" t="s">
        <v>474</v>
      </c>
      <c r="H259" s="157">
        <v>50</v>
      </c>
      <c r="I259" s="158"/>
      <c r="L259" s="154"/>
      <c r="M259" s="159"/>
      <c r="T259" s="160"/>
      <c r="AT259" s="155" t="s">
        <v>245</v>
      </c>
      <c r="AU259" s="155" t="s">
        <v>89</v>
      </c>
      <c r="AV259" s="12" t="s">
        <v>89</v>
      </c>
      <c r="AW259" s="12" t="s">
        <v>36</v>
      </c>
      <c r="AX259" s="12" t="s">
        <v>80</v>
      </c>
      <c r="AY259" s="155" t="s">
        <v>134</v>
      </c>
    </row>
    <row r="260" spans="2:65" s="13" customFormat="1" ht="10.199999999999999">
      <c r="B260" s="161"/>
      <c r="D260" s="139" t="s">
        <v>245</v>
      </c>
      <c r="E260" s="162" t="s">
        <v>1</v>
      </c>
      <c r="F260" s="163" t="s">
        <v>248</v>
      </c>
      <c r="H260" s="164">
        <v>50</v>
      </c>
      <c r="I260" s="165"/>
      <c r="L260" s="161"/>
      <c r="M260" s="166"/>
      <c r="T260" s="167"/>
      <c r="AT260" s="162" t="s">
        <v>245</v>
      </c>
      <c r="AU260" s="162" t="s">
        <v>89</v>
      </c>
      <c r="AV260" s="13" t="s">
        <v>133</v>
      </c>
      <c r="AW260" s="13" t="s">
        <v>36</v>
      </c>
      <c r="AX260" s="13" t="s">
        <v>87</v>
      </c>
      <c r="AY260" s="162" t="s">
        <v>134</v>
      </c>
    </row>
    <row r="261" spans="2:65" s="1" customFormat="1" ht="24.15" customHeight="1">
      <c r="B261" s="32"/>
      <c r="C261" s="126" t="s">
        <v>447</v>
      </c>
      <c r="D261" s="126" t="s">
        <v>135</v>
      </c>
      <c r="E261" s="127" t="s">
        <v>960</v>
      </c>
      <c r="F261" s="128" t="s">
        <v>961</v>
      </c>
      <c r="G261" s="129" t="s">
        <v>263</v>
      </c>
      <c r="H261" s="130">
        <v>13</v>
      </c>
      <c r="I261" s="131"/>
      <c r="J261" s="132">
        <f>ROUND(I261*H261,2)</f>
        <v>0</v>
      </c>
      <c r="K261" s="128" t="s">
        <v>139</v>
      </c>
      <c r="L261" s="32"/>
      <c r="M261" s="133" t="s">
        <v>1</v>
      </c>
      <c r="N261" s="134" t="s">
        <v>45</v>
      </c>
      <c r="P261" s="135">
        <f>O261*H261</f>
        <v>0</v>
      </c>
      <c r="Q261" s="135">
        <v>6.0000000000000002E-5</v>
      </c>
      <c r="R261" s="135">
        <f>Q261*H261</f>
        <v>7.7999999999999999E-4</v>
      </c>
      <c r="S261" s="135">
        <v>0</v>
      </c>
      <c r="T261" s="136">
        <f>S261*H261</f>
        <v>0</v>
      </c>
      <c r="AR261" s="137" t="s">
        <v>133</v>
      </c>
      <c r="AT261" s="137" t="s">
        <v>135</v>
      </c>
      <c r="AU261" s="137" t="s">
        <v>89</v>
      </c>
      <c r="AY261" s="17" t="s">
        <v>134</v>
      </c>
      <c r="BE261" s="138">
        <f>IF(N261="základní",J261,0)</f>
        <v>0</v>
      </c>
      <c r="BF261" s="138">
        <f>IF(N261="snížená",J261,0)</f>
        <v>0</v>
      </c>
      <c r="BG261" s="138">
        <f>IF(N261="zákl. přenesená",J261,0)</f>
        <v>0</v>
      </c>
      <c r="BH261" s="138">
        <f>IF(N261="sníž. přenesená",J261,0)</f>
        <v>0</v>
      </c>
      <c r="BI261" s="138">
        <f>IF(N261="nulová",J261,0)</f>
        <v>0</v>
      </c>
      <c r="BJ261" s="17" t="s">
        <v>87</v>
      </c>
      <c r="BK261" s="138">
        <f>ROUND(I261*H261,2)</f>
        <v>0</v>
      </c>
      <c r="BL261" s="17" t="s">
        <v>133</v>
      </c>
      <c r="BM261" s="137" t="s">
        <v>1111</v>
      </c>
    </row>
    <row r="262" spans="2:65" s="12" customFormat="1" ht="10.199999999999999">
      <c r="B262" s="154"/>
      <c r="D262" s="139" t="s">
        <v>245</v>
      </c>
      <c r="E262" s="155" t="s">
        <v>1</v>
      </c>
      <c r="F262" s="156" t="s">
        <v>1112</v>
      </c>
      <c r="H262" s="157">
        <v>13</v>
      </c>
      <c r="I262" s="158"/>
      <c r="L262" s="154"/>
      <c r="M262" s="159"/>
      <c r="T262" s="160"/>
      <c r="AT262" s="155" t="s">
        <v>245</v>
      </c>
      <c r="AU262" s="155" t="s">
        <v>89</v>
      </c>
      <c r="AV262" s="12" t="s">
        <v>89</v>
      </c>
      <c r="AW262" s="12" t="s">
        <v>36</v>
      </c>
      <c r="AX262" s="12" t="s">
        <v>80</v>
      </c>
      <c r="AY262" s="155" t="s">
        <v>134</v>
      </c>
    </row>
    <row r="263" spans="2:65" s="13" customFormat="1" ht="10.199999999999999">
      <c r="B263" s="161"/>
      <c r="D263" s="139" t="s">
        <v>245</v>
      </c>
      <c r="E263" s="162" t="s">
        <v>1</v>
      </c>
      <c r="F263" s="163" t="s">
        <v>248</v>
      </c>
      <c r="H263" s="164">
        <v>13</v>
      </c>
      <c r="I263" s="165"/>
      <c r="L263" s="161"/>
      <c r="M263" s="166"/>
      <c r="T263" s="167"/>
      <c r="AT263" s="162" t="s">
        <v>245</v>
      </c>
      <c r="AU263" s="162" t="s">
        <v>89</v>
      </c>
      <c r="AV263" s="13" t="s">
        <v>133</v>
      </c>
      <c r="AW263" s="13" t="s">
        <v>36</v>
      </c>
      <c r="AX263" s="13" t="s">
        <v>87</v>
      </c>
      <c r="AY263" s="162" t="s">
        <v>134</v>
      </c>
    </row>
    <row r="264" spans="2:65" s="1" customFormat="1" ht="24.15" customHeight="1">
      <c r="B264" s="32"/>
      <c r="C264" s="126" t="s">
        <v>451</v>
      </c>
      <c r="D264" s="126" t="s">
        <v>135</v>
      </c>
      <c r="E264" s="127" t="s">
        <v>481</v>
      </c>
      <c r="F264" s="128" t="s">
        <v>482</v>
      </c>
      <c r="G264" s="129" t="s">
        <v>243</v>
      </c>
      <c r="H264" s="130">
        <v>4.8</v>
      </c>
      <c r="I264" s="131"/>
      <c r="J264" s="132">
        <f>ROUND(I264*H264,2)</f>
        <v>0</v>
      </c>
      <c r="K264" s="128" t="s">
        <v>139</v>
      </c>
      <c r="L264" s="32"/>
      <c r="M264" s="133" t="s">
        <v>1</v>
      </c>
      <c r="N264" s="134" t="s">
        <v>45</v>
      </c>
      <c r="P264" s="135">
        <f>O264*H264</f>
        <v>0</v>
      </c>
      <c r="Q264" s="135">
        <v>1.4499999999999999E-3</v>
      </c>
      <c r="R264" s="135">
        <f>Q264*H264</f>
        <v>6.9599999999999992E-3</v>
      </c>
      <c r="S264" s="135">
        <v>0</v>
      </c>
      <c r="T264" s="136">
        <f>S264*H264</f>
        <v>0</v>
      </c>
      <c r="AR264" s="137" t="s">
        <v>133</v>
      </c>
      <c r="AT264" s="137" t="s">
        <v>135</v>
      </c>
      <c r="AU264" s="137" t="s">
        <v>89</v>
      </c>
      <c r="AY264" s="17" t="s">
        <v>134</v>
      </c>
      <c r="BE264" s="138">
        <f>IF(N264="základní",J264,0)</f>
        <v>0</v>
      </c>
      <c r="BF264" s="138">
        <f>IF(N264="snížená",J264,0)</f>
        <v>0</v>
      </c>
      <c r="BG264" s="138">
        <f>IF(N264="zákl. přenesená",J264,0)</f>
        <v>0</v>
      </c>
      <c r="BH264" s="138">
        <f>IF(N264="sníž. přenesená",J264,0)</f>
        <v>0</v>
      </c>
      <c r="BI264" s="138">
        <f>IF(N264="nulová",J264,0)</f>
        <v>0</v>
      </c>
      <c r="BJ264" s="17" t="s">
        <v>87</v>
      </c>
      <c r="BK264" s="138">
        <f>ROUND(I264*H264,2)</f>
        <v>0</v>
      </c>
      <c r="BL264" s="17" t="s">
        <v>133</v>
      </c>
      <c r="BM264" s="137" t="s">
        <v>1113</v>
      </c>
    </row>
    <row r="265" spans="2:65" s="12" customFormat="1" ht="10.199999999999999">
      <c r="B265" s="154"/>
      <c r="D265" s="139" t="s">
        <v>245</v>
      </c>
      <c r="E265" s="155" t="s">
        <v>1</v>
      </c>
      <c r="F265" s="156" t="s">
        <v>484</v>
      </c>
      <c r="H265" s="157">
        <v>4.8</v>
      </c>
      <c r="I265" s="158"/>
      <c r="L265" s="154"/>
      <c r="M265" s="159"/>
      <c r="T265" s="160"/>
      <c r="AT265" s="155" t="s">
        <v>245</v>
      </c>
      <c r="AU265" s="155" t="s">
        <v>89</v>
      </c>
      <c r="AV265" s="12" t="s">
        <v>89</v>
      </c>
      <c r="AW265" s="12" t="s">
        <v>36</v>
      </c>
      <c r="AX265" s="12" t="s">
        <v>80</v>
      </c>
      <c r="AY265" s="155" t="s">
        <v>134</v>
      </c>
    </row>
    <row r="266" spans="2:65" s="13" customFormat="1" ht="10.199999999999999">
      <c r="B266" s="161"/>
      <c r="D266" s="139" t="s">
        <v>245</v>
      </c>
      <c r="E266" s="162" t="s">
        <v>1</v>
      </c>
      <c r="F266" s="163" t="s">
        <v>248</v>
      </c>
      <c r="H266" s="164">
        <v>4.8</v>
      </c>
      <c r="I266" s="165"/>
      <c r="L266" s="161"/>
      <c r="M266" s="166"/>
      <c r="T266" s="167"/>
      <c r="AT266" s="162" t="s">
        <v>245</v>
      </c>
      <c r="AU266" s="162" t="s">
        <v>89</v>
      </c>
      <c r="AV266" s="13" t="s">
        <v>133</v>
      </c>
      <c r="AW266" s="13" t="s">
        <v>36</v>
      </c>
      <c r="AX266" s="13" t="s">
        <v>87</v>
      </c>
      <c r="AY266" s="162" t="s">
        <v>134</v>
      </c>
    </row>
    <row r="267" spans="2:65" s="1" customFormat="1" ht="16.5" customHeight="1">
      <c r="B267" s="32"/>
      <c r="C267" s="126" t="s">
        <v>456</v>
      </c>
      <c r="D267" s="126" t="s">
        <v>135</v>
      </c>
      <c r="E267" s="127" t="s">
        <v>486</v>
      </c>
      <c r="F267" s="128" t="s">
        <v>487</v>
      </c>
      <c r="G267" s="129" t="s">
        <v>263</v>
      </c>
      <c r="H267" s="130">
        <v>63</v>
      </c>
      <c r="I267" s="131"/>
      <c r="J267" s="132">
        <f>ROUND(I267*H267,2)</f>
        <v>0</v>
      </c>
      <c r="K267" s="128" t="s">
        <v>139</v>
      </c>
      <c r="L267" s="32"/>
      <c r="M267" s="133" t="s">
        <v>1</v>
      </c>
      <c r="N267" s="134" t="s">
        <v>45</v>
      </c>
      <c r="P267" s="135">
        <f>O267*H267</f>
        <v>0</v>
      </c>
      <c r="Q267" s="135">
        <v>0</v>
      </c>
      <c r="R267" s="135">
        <f>Q267*H267</f>
        <v>0</v>
      </c>
      <c r="S267" s="135">
        <v>0</v>
      </c>
      <c r="T267" s="136">
        <f>S267*H267</f>
        <v>0</v>
      </c>
      <c r="AR267" s="137" t="s">
        <v>133</v>
      </c>
      <c r="AT267" s="137" t="s">
        <v>135</v>
      </c>
      <c r="AU267" s="137" t="s">
        <v>89</v>
      </c>
      <c r="AY267" s="17" t="s">
        <v>134</v>
      </c>
      <c r="BE267" s="138">
        <f>IF(N267="základní",J267,0)</f>
        <v>0</v>
      </c>
      <c r="BF267" s="138">
        <f>IF(N267="snížená",J267,0)</f>
        <v>0</v>
      </c>
      <c r="BG267" s="138">
        <f>IF(N267="zákl. přenesená",J267,0)</f>
        <v>0</v>
      </c>
      <c r="BH267" s="138">
        <f>IF(N267="sníž. přenesená",J267,0)</f>
        <v>0</v>
      </c>
      <c r="BI267" s="138">
        <f>IF(N267="nulová",J267,0)</f>
        <v>0</v>
      </c>
      <c r="BJ267" s="17" t="s">
        <v>87</v>
      </c>
      <c r="BK267" s="138">
        <f>ROUND(I267*H267,2)</f>
        <v>0</v>
      </c>
      <c r="BL267" s="17" t="s">
        <v>133</v>
      </c>
      <c r="BM267" s="137" t="s">
        <v>1114</v>
      </c>
    </row>
    <row r="268" spans="2:65" s="12" customFormat="1" ht="10.199999999999999">
      <c r="B268" s="154"/>
      <c r="D268" s="139" t="s">
        <v>245</v>
      </c>
      <c r="E268" s="155" t="s">
        <v>1</v>
      </c>
      <c r="F268" s="156" t="s">
        <v>1112</v>
      </c>
      <c r="H268" s="157">
        <v>13</v>
      </c>
      <c r="I268" s="158"/>
      <c r="L268" s="154"/>
      <c r="M268" s="159"/>
      <c r="T268" s="160"/>
      <c r="AT268" s="155" t="s">
        <v>245</v>
      </c>
      <c r="AU268" s="155" t="s">
        <v>89</v>
      </c>
      <c r="AV268" s="12" t="s">
        <v>89</v>
      </c>
      <c r="AW268" s="12" t="s">
        <v>36</v>
      </c>
      <c r="AX268" s="12" t="s">
        <v>80</v>
      </c>
      <c r="AY268" s="155" t="s">
        <v>134</v>
      </c>
    </row>
    <row r="269" spans="2:65" s="12" customFormat="1" ht="10.199999999999999">
      <c r="B269" s="154"/>
      <c r="D269" s="139" t="s">
        <v>245</v>
      </c>
      <c r="E269" s="155" t="s">
        <v>1</v>
      </c>
      <c r="F269" s="156" t="s">
        <v>474</v>
      </c>
      <c r="H269" s="157">
        <v>50</v>
      </c>
      <c r="I269" s="158"/>
      <c r="L269" s="154"/>
      <c r="M269" s="159"/>
      <c r="T269" s="160"/>
      <c r="AT269" s="155" t="s">
        <v>245</v>
      </c>
      <c r="AU269" s="155" t="s">
        <v>89</v>
      </c>
      <c r="AV269" s="12" t="s">
        <v>89</v>
      </c>
      <c r="AW269" s="12" t="s">
        <v>36</v>
      </c>
      <c r="AX269" s="12" t="s">
        <v>80</v>
      </c>
      <c r="AY269" s="155" t="s">
        <v>134</v>
      </c>
    </row>
    <row r="270" spans="2:65" s="13" customFormat="1" ht="10.199999999999999">
      <c r="B270" s="161"/>
      <c r="D270" s="139" t="s">
        <v>245</v>
      </c>
      <c r="E270" s="162" t="s">
        <v>1</v>
      </c>
      <c r="F270" s="163" t="s">
        <v>248</v>
      </c>
      <c r="H270" s="164">
        <v>63</v>
      </c>
      <c r="I270" s="165"/>
      <c r="L270" s="161"/>
      <c r="M270" s="166"/>
      <c r="T270" s="167"/>
      <c r="AT270" s="162" t="s">
        <v>245</v>
      </c>
      <c r="AU270" s="162" t="s">
        <v>89</v>
      </c>
      <c r="AV270" s="13" t="s">
        <v>133</v>
      </c>
      <c r="AW270" s="13" t="s">
        <v>36</v>
      </c>
      <c r="AX270" s="13" t="s">
        <v>87</v>
      </c>
      <c r="AY270" s="162" t="s">
        <v>134</v>
      </c>
    </row>
    <row r="271" spans="2:65" s="1" customFormat="1" ht="16.5" customHeight="1">
      <c r="B271" s="32"/>
      <c r="C271" s="126" t="s">
        <v>460</v>
      </c>
      <c r="D271" s="126" t="s">
        <v>135</v>
      </c>
      <c r="E271" s="127" t="s">
        <v>490</v>
      </c>
      <c r="F271" s="128" t="s">
        <v>491</v>
      </c>
      <c r="G271" s="129" t="s">
        <v>243</v>
      </c>
      <c r="H271" s="130">
        <v>4.8</v>
      </c>
      <c r="I271" s="131"/>
      <c r="J271" s="132">
        <f>ROUND(I271*H271,2)</f>
        <v>0</v>
      </c>
      <c r="K271" s="128" t="s">
        <v>139</v>
      </c>
      <c r="L271" s="32"/>
      <c r="M271" s="133" t="s">
        <v>1</v>
      </c>
      <c r="N271" s="134" t="s">
        <v>45</v>
      </c>
      <c r="P271" s="135">
        <f>O271*H271</f>
        <v>0</v>
      </c>
      <c r="Q271" s="135">
        <v>1.0000000000000001E-5</v>
      </c>
      <c r="R271" s="135">
        <f>Q271*H271</f>
        <v>4.8000000000000001E-5</v>
      </c>
      <c r="S271" s="135">
        <v>0</v>
      </c>
      <c r="T271" s="136">
        <f>S271*H271</f>
        <v>0</v>
      </c>
      <c r="AR271" s="137" t="s">
        <v>133</v>
      </c>
      <c r="AT271" s="137" t="s">
        <v>135</v>
      </c>
      <c r="AU271" s="137" t="s">
        <v>89</v>
      </c>
      <c r="AY271" s="17" t="s">
        <v>134</v>
      </c>
      <c r="BE271" s="138">
        <f>IF(N271="základní",J271,0)</f>
        <v>0</v>
      </c>
      <c r="BF271" s="138">
        <f>IF(N271="snížená",J271,0)</f>
        <v>0</v>
      </c>
      <c r="BG271" s="138">
        <f>IF(N271="zákl. přenesená",J271,0)</f>
        <v>0</v>
      </c>
      <c r="BH271" s="138">
        <f>IF(N271="sníž. přenesená",J271,0)</f>
        <v>0</v>
      </c>
      <c r="BI271" s="138">
        <f>IF(N271="nulová",J271,0)</f>
        <v>0</v>
      </c>
      <c r="BJ271" s="17" t="s">
        <v>87</v>
      </c>
      <c r="BK271" s="138">
        <f>ROUND(I271*H271,2)</f>
        <v>0</v>
      </c>
      <c r="BL271" s="17" t="s">
        <v>133</v>
      </c>
      <c r="BM271" s="137" t="s">
        <v>1115</v>
      </c>
    </row>
    <row r="272" spans="2:65" s="12" customFormat="1" ht="10.199999999999999">
      <c r="B272" s="154"/>
      <c r="D272" s="139" t="s">
        <v>245</v>
      </c>
      <c r="E272" s="155" t="s">
        <v>1</v>
      </c>
      <c r="F272" s="156" t="s">
        <v>484</v>
      </c>
      <c r="H272" s="157">
        <v>4.8</v>
      </c>
      <c r="I272" s="158"/>
      <c r="L272" s="154"/>
      <c r="M272" s="159"/>
      <c r="T272" s="160"/>
      <c r="AT272" s="155" t="s">
        <v>245</v>
      </c>
      <c r="AU272" s="155" t="s">
        <v>89</v>
      </c>
      <c r="AV272" s="12" t="s">
        <v>89</v>
      </c>
      <c r="AW272" s="12" t="s">
        <v>36</v>
      </c>
      <c r="AX272" s="12" t="s">
        <v>80</v>
      </c>
      <c r="AY272" s="155" t="s">
        <v>134</v>
      </c>
    </row>
    <row r="273" spans="2:65" s="13" customFormat="1" ht="10.199999999999999">
      <c r="B273" s="161"/>
      <c r="D273" s="139" t="s">
        <v>245</v>
      </c>
      <c r="E273" s="162" t="s">
        <v>1</v>
      </c>
      <c r="F273" s="163" t="s">
        <v>248</v>
      </c>
      <c r="H273" s="164">
        <v>4.8</v>
      </c>
      <c r="I273" s="165"/>
      <c r="L273" s="161"/>
      <c r="M273" s="166"/>
      <c r="T273" s="167"/>
      <c r="AT273" s="162" t="s">
        <v>245</v>
      </c>
      <c r="AU273" s="162" t="s">
        <v>89</v>
      </c>
      <c r="AV273" s="13" t="s">
        <v>133</v>
      </c>
      <c r="AW273" s="13" t="s">
        <v>36</v>
      </c>
      <c r="AX273" s="13" t="s">
        <v>87</v>
      </c>
      <c r="AY273" s="162" t="s">
        <v>134</v>
      </c>
    </row>
    <row r="274" spans="2:65" s="1" customFormat="1" ht="24.15" customHeight="1">
      <c r="B274" s="32"/>
      <c r="C274" s="126" t="s">
        <v>465</v>
      </c>
      <c r="D274" s="126" t="s">
        <v>135</v>
      </c>
      <c r="E274" s="127" t="s">
        <v>505</v>
      </c>
      <c r="F274" s="128" t="s">
        <v>785</v>
      </c>
      <c r="G274" s="129" t="s">
        <v>263</v>
      </c>
      <c r="H274" s="130">
        <v>16</v>
      </c>
      <c r="I274" s="131"/>
      <c r="J274" s="132">
        <f>ROUND(I274*H274,2)</f>
        <v>0</v>
      </c>
      <c r="K274" s="128" t="s">
        <v>139</v>
      </c>
      <c r="L274" s="32"/>
      <c r="M274" s="133" t="s">
        <v>1</v>
      </c>
      <c r="N274" s="134" t="s">
        <v>45</v>
      </c>
      <c r="P274" s="135">
        <f>O274*H274</f>
        <v>0</v>
      </c>
      <c r="Q274" s="135">
        <v>0.2195</v>
      </c>
      <c r="R274" s="135">
        <f>Q274*H274</f>
        <v>3.512</v>
      </c>
      <c r="S274" s="135">
        <v>0</v>
      </c>
      <c r="T274" s="136">
        <f>S274*H274</f>
        <v>0</v>
      </c>
      <c r="AR274" s="137" t="s">
        <v>133</v>
      </c>
      <c r="AT274" s="137" t="s">
        <v>135</v>
      </c>
      <c r="AU274" s="137" t="s">
        <v>89</v>
      </c>
      <c r="AY274" s="17" t="s">
        <v>134</v>
      </c>
      <c r="BE274" s="138">
        <f>IF(N274="základní",J274,0)</f>
        <v>0</v>
      </c>
      <c r="BF274" s="138">
        <f>IF(N274="snížená",J274,0)</f>
        <v>0</v>
      </c>
      <c r="BG274" s="138">
        <f>IF(N274="zákl. přenesená",J274,0)</f>
        <v>0</v>
      </c>
      <c r="BH274" s="138">
        <f>IF(N274="sníž. přenesená",J274,0)</f>
        <v>0</v>
      </c>
      <c r="BI274" s="138">
        <f>IF(N274="nulová",J274,0)</f>
        <v>0</v>
      </c>
      <c r="BJ274" s="17" t="s">
        <v>87</v>
      </c>
      <c r="BK274" s="138">
        <f>ROUND(I274*H274,2)</f>
        <v>0</v>
      </c>
      <c r="BL274" s="17" t="s">
        <v>133</v>
      </c>
      <c r="BM274" s="137" t="s">
        <v>1116</v>
      </c>
    </row>
    <row r="275" spans="2:65" s="12" customFormat="1" ht="20.399999999999999">
      <c r="B275" s="154"/>
      <c r="D275" s="139" t="s">
        <v>245</v>
      </c>
      <c r="E275" s="155" t="s">
        <v>1</v>
      </c>
      <c r="F275" s="156" t="s">
        <v>1117</v>
      </c>
      <c r="H275" s="157">
        <v>16</v>
      </c>
      <c r="I275" s="158"/>
      <c r="L275" s="154"/>
      <c r="M275" s="159"/>
      <c r="T275" s="160"/>
      <c r="AT275" s="155" t="s">
        <v>245</v>
      </c>
      <c r="AU275" s="155" t="s">
        <v>89</v>
      </c>
      <c r="AV275" s="12" t="s">
        <v>89</v>
      </c>
      <c r="AW275" s="12" t="s">
        <v>36</v>
      </c>
      <c r="AX275" s="12" t="s">
        <v>80</v>
      </c>
      <c r="AY275" s="155" t="s">
        <v>134</v>
      </c>
    </row>
    <row r="276" spans="2:65" s="13" customFormat="1" ht="10.199999999999999">
      <c r="B276" s="161"/>
      <c r="D276" s="139" t="s">
        <v>245</v>
      </c>
      <c r="E276" s="162" t="s">
        <v>1</v>
      </c>
      <c r="F276" s="163" t="s">
        <v>248</v>
      </c>
      <c r="H276" s="164">
        <v>16</v>
      </c>
      <c r="I276" s="165"/>
      <c r="L276" s="161"/>
      <c r="M276" s="166"/>
      <c r="T276" s="167"/>
      <c r="AT276" s="162" t="s">
        <v>245</v>
      </c>
      <c r="AU276" s="162" t="s">
        <v>89</v>
      </c>
      <c r="AV276" s="13" t="s">
        <v>133</v>
      </c>
      <c r="AW276" s="13" t="s">
        <v>36</v>
      </c>
      <c r="AX276" s="13" t="s">
        <v>87</v>
      </c>
      <c r="AY276" s="162" t="s">
        <v>134</v>
      </c>
    </row>
    <row r="277" spans="2:65" s="1" customFormat="1" ht="16.5" customHeight="1">
      <c r="B277" s="32"/>
      <c r="C277" s="174" t="s">
        <v>469</v>
      </c>
      <c r="D277" s="174" t="s">
        <v>315</v>
      </c>
      <c r="E277" s="175" t="s">
        <v>510</v>
      </c>
      <c r="F277" s="176" t="s">
        <v>511</v>
      </c>
      <c r="G277" s="177" t="s">
        <v>263</v>
      </c>
      <c r="H277" s="178">
        <v>16.16</v>
      </c>
      <c r="I277" s="179"/>
      <c r="J277" s="180">
        <f>ROUND(I277*H277,2)</f>
        <v>0</v>
      </c>
      <c r="K277" s="176" t="s">
        <v>139</v>
      </c>
      <c r="L277" s="181"/>
      <c r="M277" s="182" t="s">
        <v>1</v>
      </c>
      <c r="N277" s="183" t="s">
        <v>45</v>
      </c>
      <c r="P277" s="135">
        <f>O277*H277</f>
        <v>0</v>
      </c>
      <c r="Q277" s="135">
        <v>0.08</v>
      </c>
      <c r="R277" s="135">
        <f>Q277*H277</f>
        <v>1.2927999999999999</v>
      </c>
      <c r="S277" s="135">
        <v>0</v>
      </c>
      <c r="T277" s="136">
        <f>S277*H277</f>
        <v>0</v>
      </c>
      <c r="AR277" s="137" t="s">
        <v>172</v>
      </c>
      <c r="AT277" s="137" t="s">
        <v>315</v>
      </c>
      <c r="AU277" s="137" t="s">
        <v>89</v>
      </c>
      <c r="AY277" s="17" t="s">
        <v>134</v>
      </c>
      <c r="BE277" s="138">
        <f>IF(N277="základní",J277,0)</f>
        <v>0</v>
      </c>
      <c r="BF277" s="138">
        <f>IF(N277="snížená",J277,0)</f>
        <v>0</v>
      </c>
      <c r="BG277" s="138">
        <f>IF(N277="zákl. přenesená",J277,0)</f>
        <v>0</v>
      </c>
      <c r="BH277" s="138">
        <f>IF(N277="sníž. přenesená",J277,0)</f>
        <v>0</v>
      </c>
      <c r="BI277" s="138">
        <f>IF(N277="nulová",J277,0)</f>
        <v>0</v>
      </c>
      <c r="BJ277" s="17" t="s">
        <v>87</v>
      </c>
      <c r="BK277" s="138">
        <f>ROUND(I277*H277,2)</f>
        <v>0</v>
      </c>
      <c r="BL277" s="17" t="s">
        <v>133</v>
      </c>
      <c r="BM277" s="137" t="s">
        <v>1118</v>
      </c>
    </row>
    <row r="278" spans="2:65" s="12" customFormat="1" ht="10.199999999999999">
      <c r="B278" s="154"/>
      <c r="D278" s="139" t="s">
        <v>245</v>
      </c>
      <c r="E278" s="155" t="s">
        <v>1</v>
      </c>
      <c r="F278" s="156" t="s">
        <v>1119</v>
      </c>
      <c r="H278" s="157">
        <v>16.16</v>
      </c>
      <c r="I278" s="158"/>
      <c r="L278" s="154"/>
      <c r="M278" s="159"/>
      <c r="T278" s="160"/>
      <c r="AT278" s="155" t="s">
        <v>245</v>
      </c>
      <c r="AU278" s="155" t="s">
        <v>89</v>
      </c>
      <c r="AV278" s="12" t="s">
        <v>89</v>
      </c>
      <c r="AW278" s="12" t="s">
        <v>36</v>
      </c>
      <c r="AX278" s="12" t="s">
        <v>80</v>
      </c>
      <c r="AY278" s="155" t="s">
        <v>134</v>
      </c>
    </row>
    <row r="279" spans="2:65" s="13" customFormat="1" ht="10.199999999999999">
      <c r="B279" s="161"/>
      <c r="D279" s="139" t="s">
        <v>245</v>
      </c>
      <c r="E279" s="162" t="s">
        <v>1</v>
      </c>
      <c r="F279" s="163" t="s">
        <v>248</v>
      </c>
      <c r="H279" s="164">
        <v>16.16</v>
      </c>
      <c r="I279" s="165"/>
      <c r="L279" s="161"/>
      <c r="M279" s="166"/>
      <c r="T279" s="167"/>
      <c r="AT279" s="162" t="s">
        <v>245</v>
      </c>
      <c r="AU279" s="162" t="s">
        <v>89</v>
      </c>
      <c r="AV279" s="13" t="s">
        <v>133</v>
      </c>
      <c r="AW279" s="13" t="s">
        <v>36</v>
      </c>
      <c r="AX279" s="13" t="s">
        <v>87</v>
      </c>
      <c r="AY279" s="162" t="s">
        <v>134</v>
      </c>
    </row>
    <row r="280" spans="2:65" s="1" customFormat="1" ht="33" customHeight="1">
      <c r="B280" s="32"/>
      <c r="C280" s="126" t="s">
        <v>475</v>
      </c>
      <c r="D280" s="126" t="s">
        <v>135</v>
      </c>
      <c r="E280" s="127" t="s">
        <v>515</v>
      </c>
      <c r="F280" s="128" t="s">
        <v>790</v>
      </c>
      <c r="G280" s="129" t="s">
        <v>263</v>
      </c>
      <c r="H280" s="130">
        <v>5</v>
      </c>
      <c r="I280" s="131"/>
      <c r="J280" s="132">
        <f>ROUND(I280*H280,2)</f>
        <v>0</v>
      </c>
      <c r="K280" s="128" t="s">
        <v>139</v>
      </c>
      <c r="L280" s="32"/>
      <c r="M280" s="133" t="s">
        <v>1</v>
      </c>
      <c r="N280" s="134" t="s">
        <v>45</v>
      </c>
      <c r="P280" s="135">
        <f>O280*H280</f>
        <v>0</v>
      </c>
      <c r="Q280" s="135">
        <v>0.14041999999999999</v>
      </c>
      <c r="R280" s="135">
        <f>Q280*H280</f>
        <v>0.70209999999999995</v>
      </c>
      <c r="S280" s="135">
        <v>0</v>
      </c>
      <c r="T280" s="136">
        <f>S280*H280</f>
        <v>0</v>
      </c>
      <c r="AR280" s="137" t="s">
        <v>133</v>
      </c>
      <c r="AT280" s="137" t="s">
        <v>135</v>
      </c>
      <c r="AU280" s="137" t="s">
        <v>89</v>
      </c>
      <c r="AY280" s="17" t="s">
        <v>134</v>
      </c>
      <c r="BE280" s="138">
        <f>IF(N280="základní",J280,0)</f>
        <v>0</v>
      </c>
      <c r="BF280" s="138">
        <f>IF(N280="snížená",J280,0)</f>
        <v>0</v>
      </c>
      <c r="BG280" s="138">
        <f>IF(N280="zákl. přenesená",J280,0)</f>
        <v>0</v>
      </c>
      <c r="BH280" s="138">
        <f>IF(N280="sníž. přenesená",J280,0)</f>
        <v>0</v>
      </c>
      <c r="BI280" s="138">
        <f>IF(N280="nulová",J280,0)</f>
        <v>0</v>
      </c>
      <c r="BJ280" s="17" t="s">
        <v>87</v>
      </c>
      <c r="BK280" s="138">
        <f>ROUND(I280*H280,2)</f>
        <v>0</v>
      </c>
      <c r="BL280" s="17" t="s">
        <v>133</v>
      </c>
      <c r="BM280" s="137" t="s">
        <v>1120</v>
      </c>
    </row>
    <row r="281" spans="2:65" s="12" customFormat="1" ht="20.399999999999999">
      <c r="B281" s="154"/>
      <c r="D281" s="139" t="s">
        <v>245</v>
      </c>
      <c r="E281" s="155" t="s">
        <v>1</v>
      </c>
      <c r="F281" s="156" t="s">
        <v>1121</v>
      </c>
      <c r="H281" s="157">
        <v>5</v>
      </c>
      <c r="I281" s="158"/>
      <c r="L281" s="154"/>
      <c r="M281" s="159"/>
      <c r="T281" s="160"/>
      <c r="AT281" s="155" t="s">
        <v>245</v>
      </c>
      <c r="AU281" s="155" t="s">
        <v>89</v>
      </c>
      <c r="AV281" s="12" t="s">
        <v>89</v>
      </c>
      <c r="AW281" s="12" t="s">
        <v>36</v>
      </c>
      <c r="AX281" s="12" t="s">
        <v>80</v>
      </c>
      <c r="AY281" s="155" t="s">
        <v>134</v>
      </c>
    </row>
    <row r="282" spans="2:65" s="13" customFormat="1" ht="10.199999999999999">
      <c r="B282" s="161"/>
      <c r="D282" s="139" t="s">
        <v>245</v>
      </c>
      <c r="E282" s="162" t="s">
        <v>1</v>
      </c>
      <c r="F282" s="163" t="s">
        <v>248</v>
      </c>
      <c r="H282" s="164">
        <v>5</v>
      </c>
      <c r="I282" s="165"/>
      <c r="L282" s="161"/>
      <c r="M282" s="166"/>
      <c r="T282" s="167"/>
      <c r="AT282" s="162" t="s">
        <v>245</v>
      </c>
      <c r="AU282" s="162" t="s">
        <v>89</v>
      </c>
      <c r="AV282" s="13" t="s">
        <v>133</v>
      </c>
      <c r="AW282" s="13" t="s">
        <v>36</v>
      </c>
      <c r="AX282" s="13" t="s">
        <v>87</v>
      </c>
      <c r="AY282" s="162" t="s">
        <v>134</v>
      </c>
    </row>
    <row r="283" spans="2:65" s="1" customFormat="1" ht="16.5" customHeight="1">
      <c r="B283" s="32"/>
      <c r="C283" s="174" t="s">
        <v>480</v>
      </c>
      <c r="D283" s="174" t="s">
        <v>315</v>
      </c>
      <c r="E283" s="175" t="s">
        <v>520</v>
      </c>
      <c r="F283" s="176" t="s">
        <v>521</v>
      </c>
      <c r="G283" s="177" t="s">
        <v>263</v>
      </c>
      <c r="H283" s="178">
        <v>5.05</v>
      </c>
      <c r="I283" s="179"/>
      <c r="J283" s="180">
        <f>ROUND(I283*H283,2)</f>
        <v>0</v>
      </c>
      <c r="K283" s="176" t="s">
        <v>139</v>
      </c>
      <c r="L283" s="181"/>
      <c r="M283" s="182" t="s">
        <v>1</v>
      </c>
      <c r="N283" s="183" t="s">
        <v>45</v>
      </c>
      <c r="P283" s="135">
        <f>O283*H283</f>
        <v>0</v>
      </c>
      <c r="Q283" s="135">
        <v>5.6120000000000003E-2</v>
      </c>
      <c r="R283" s="135">
        <f>Q283*H283</f>
        <v>0.28340599999999999</v>
      </c>
      <c r="S283" s="135">
        <v>0</v>
      </c>
      <c r="T283" s="136">
        <f>S283*H283</f>
        <v>0</v>
      </c>
      <c r="AR283" s="137" t="s">
        <v>172</v>
      </c>
      <c r="AT283" s="137" t="s">
        <v>315</v>
      </c>
      <c r="AU283" s="137" t="s">
        <v>89</v>
      </c>
      <c r="AY283" s="17" t="s">
        <v>134</v>
      </c>
      <c r="BE283" s="138">
        <f>IF(N283="základní",J283,0)</f>
        <v>0</v>
      </c>
      <c r="BF283" s="138">
        <f>IF(N283="snížená",J283,0)</f>
        <v>0</v>
      </c>
      <c r="BG283" s="138">
        <f>IF(N283="zákl. přenesená",J283,0)</f>
        <v>0</v>
      </c>
      <c r="BH283" s="138">
        <f>IF(N283="sníž. přenesená",J283,0)</f>
        <v>0</v>
      </c>
      <c r="BI283" s="138">
        <f>IF(N283="nulová",J283,0)</f>
        <v>0</v>
      </c>
      <c r="BJ283" s="17" t="s">
        <v>87</v>
      </c>
      <c r="BK283" s="138">
        <f>ROUND(I283*H283,2)</f>
        <v>0</v>
      </c>
      <c r="BL283" s="17" t="s">
        <v>133</v>
      </c>
      <c r="BM283" s="137" t="s">
        <v>1122</v>
      </c>
    </row>
    <row r="284" spans="2:65" s="12" customFormat="1" ht="10.199999999999999">
      <c r="B284" s="154"/>
      <c r="D284" s="139" t="s">
        <v>245</v>
      </c>
      <c r="E284" s="155" t="s">
        <v>1</v>
      </c>
      <c r="F284" s="156" t="s">
        <v>1123</v>
      </c>
      <c r="H284" s="157">
        <v>5.05</v>
      </c>
      <c r="I284" s="158"/>
      <c r="L284" s="154"/>
      <c r="M284" s="159"/>
      <c r="T284" s="160"/>
      <c r="AT284" s="155" t="s">
        <v>245</v>
      </c>
      <c r="AU284" s="155" t="s">
        <v>89</v>
      </c>
      <c r="AV284" s="12" t="s">
        <v>89</v>
      </c>
      <c r="AW284" s="12" t="s">
        <v>36</v>
      </c>
      <c r="AX284" s="12" t="s">
        <v>80</v>
      </c>
      <c r="AY284" s="155" t="s">
        <v>134</v>
      </c>
    </row>
    <row r="285" spans="2:65" s="13" customFormat="1" ht="10.199999999999999">
      <c r="B285" s="161"/>
      <c r="D285" s="139" t="s">
        <v>245</v>
      </c>
      <c r="E285" s="162" t="s">
        <v>1</v>
      </c>
      <c r="F285" s="163" t="s">
        <v>248</v>
      </c>
      <c r="H285" s="164">
        <v>5.05</v>
      </c>
      <c r="I285" s="165"/>
      <c r="L285" s="161"/>
      <c r="M285" s="166"/>
      <c r="T285" s="167"/>
      <c r="AT285" s="162" t="s">
        <v>245</v>
      </c>
      <c r="AU285" s="162" t="s">
        <v>89</v>
      </c>
      <c r="AV285" s="13" t="s">
        <v>133</v>
      </c>
      <c r="AW285" s="13" t="s">
        <v>36</v>
      </c>
      <c r="AX285" s="13" t="s">
        <v>87</v>
      </c>
      <c r="AY285" s="162" t="s">
        <v>134</v>
      </c>
    </row>
    <row r="286" spans="2:65" s="1" customFormat="1" ht="24.15" customHeight="1">
      <c r="B286" s="32"/>
      <c r="C286" s="126" t="s">
        <v>485</v>
      </c>
      <c r="D286" s="126" t="s">
        <v>135</v>
      </c>
      <c r="E286" s="127" t="s">
        <v>525</v>
      </c>
      <c r="F286" s="128" t="s">
        <v>526</v>
      </c>
      <c r="G286" s="129" t="s">
        <v>263</v>
      </c>
      <c r="H286" s="130">
        <v>16</v>
      </c>
      <c r="I286" s="131"/>
      <c r="J286" s="132">
        <f>ROUND(I286*H286,2)</f>
        <v>0</v>
      </c>
      <c r="K286" s="128" t="s">
        <v>139</v>
      </c>
      <c r="L286" s="32"/>
      <c r="M286" s="133" t="s">
        <v>1</v>
      </c>
      <c r="N286" s="134" t="s">
        <v>45</v>
      </c>
      <c r="P286" s="135">
        <f>O286*H286</f>
        <v>0</v>
      </c>
      <c r="Q286" s="135">
        <v>0.34612999999999999</v>
      </c>
      <c r="R286" s="135">
        <f>Q286*H286</f>
        <v>5.5380799999999999</v>
      </c>
      <c r="S286" s="135">
        <v>0</v>
      </c>
      <c r="T286" s="136">
        <f>S286*H286</f>
        <v>0</v>
      </c>
      <c r="AR286" s="137" t="s">
        <v>133</v>
      </c>
      <c r="AT286" s="137" t="s">
        <v>135</v>
      </c>
      <c r="AU286" s="137" t="s">
        <v>89</v>
      </c>
      <c r="AY286" s="17" t="s">
        <v>134</v>
      </c>
      <c r="BE286" s="138">
        <f>IF(N286="základní",J286,0)</f>
        <v>0</v>
      </c>
      <c r="BF286" s="138">
        <f>IF(N286="snížená",J286,0)</f>
        <v>0</v>
      </c>
      <c r="BG286" s="138">
        <f>IF(N286="zákl. přenesená",J286,0)</f>
        <v>0</v>
      </c>
      <c r="BH286" s="138">
        <f>IF(N286="sníž. přenesená",J286,0)</f>
        <v>0</v>
      </c>
      <c r="BI286" s="138">
        <f>IF(N286="nulová",J286,0)</f>
        <v>0</v>
      </c>
      <c r="BJ286" s="17" t="s">
        <v>87</v>
      </c>
      <c r="BK286" s="138">
        <f>ROUND(I286*H286,2)</f>
        <v>0</v>
      </c>
      <c r="BL286" s="17" t="s">
        <v>133</v>
      </c>
      <c r="BM286" s="137" t="s">
        <v>1124</v>
      </c>
    </row>
    <row r="287" spans="2:65" s="14" customFormat="1" ht="20.399999999999999">
      <c r="B287" s="168"/>
      <c r="D287" s="139" t="s">
        <v>245</v>
      </c>
      <c r="E287" s="169" t="s">
        <v>1</v>
      </c>
      <c r="F287" s="170" t="s">
        <v>528</v>
      </c>
      <c r="H287" s="169" t="s">
        <v>1</v>
      </c>
      <c r="I287" s="171"/>
      <c r="L287" s="168"/>
      <c r="M287" s="172"/>
      <c r="T287" s="173"/>
      <c r="AT287" s="169" t="s">
        <v>245</v>
      </c>
      <c r="AU287" s="169" t="s">
        <v>89</v>
      </c>
      <c r="AV287" s="14" t="s">
        <v>87</v>
      </c>
      <c r="AW287" s="14" t="s">
        <v>36</v>
      </c>
      <c r="AX287" s="14" t="s">
        <v>80</v>
      </c>
      <c r="AY287" s="169" t="s">
        <v>134</v>
      </c>
    </row>
    <row r="288" spans="2:65" s="12" customFormat="1" ht="20.399999999999999">
      <c r="B288" s="154"/>
      <c r="D288" s="139" t="s">
        <v>245</v>
      </c>
      <c r="E288" s="155" t="s">
        <v>1</v>
      </c>
      <c r="F288" s="156" t="s">
        <v>529</v>
      </c>
      <c r="H288" s="157">
        <v>16</v>
      </c>
      <c r="I288" s="158"/>
      <c r="L288" s="154"/>
      <c r="M288" s="159"/>
      <c r="T288" s="160"/>
      <c r="AT288" s="155" t="s">
        <v>245</v>
      </c>
      <c r="AU288" s="155" t="s">
        <v>89</v>
      </c>
      <c r="AV288" s="12" t="s">
        <v>89</v>
      </c>
      <c r="AW288" s="12" t="s">
        <v>36</v>
      </c>
      <c r="AX288" s="12" t="s">
        <v>80</v>
      </c>
      <c r="AY288" s="155" t="s">
        <v>134</v>
      </c>
    </row>
    <row r="289" spans="2:65" s="13" customFormat="1" ht="10.199999999999999">
      <c r="B289" s="161"/>
      <c r="D289" s="139" t="s">
        <v>245</v>
      </c>
      <c r="E289" s="162" t="s">
        <v>1</v>
      </c>
      <c r="F289" s="163" t="s">
        <v>248</v>
      </c>
      <c r="H289" s="164">
        <v>16</v>
      </c>
      <c r="I289" s="165"/>
      <c r="L289" s="161"/>
      <c r="M289" s="166"/>
      <c r="T289" s="167"/>
      <c r="AT289" s="162" t="s">
        <v>245</v>
      </c>
      <c r="AU289" s="162" t="s">
        <v>89</v>
      </c>
      <c r="AV289" s="13" t="s">
        <v>133</v>
      </c>
      <c r="AW289" s="13" t="s">
        <v>36</v>
      </c>
      <c r="AX289" s="13" t="s">
        <v>87</v>
      </c>
      <c r="AY289" s="162" t="s">
        <v>134</v>
      </c>
    </row>
    <row r="290" spans="2:65" s="1" customFormat="1" ht="16.5" customHeight="1">
      <c r="B290" s="32"/>
      <c r="C290" s="174" t="s">
        <v>489</v>
      </c>
      <c r="D290" s="174" t="s">
        <v>315</v>
      </c>
      <c r="E290" s="175" t="s">
        <v>531</v>
      </c>
      <c r="F290" s="176" t="s">
        <v>532</v>
      </c>
      <c r="G290" s="177" t="s">
        <v>263</v>
      </c>
      <c r="H290" s="178">
        <v>12</v>
      </c>
      <c r="I290" s="179"/>
      <c r="J290" s="180">
        <f>ROUND(I290*H290,2)</f>
        <v>0</v>
      </c>
      <c r="K290" s="176" t="s">
        <v>139</v>
      </c>
      <c r="L290" s="181"/>
      <c r="M290" s="182" t="s">
        <v>1</v>
      </c>
      <c r="N290" s="183" t="s">
        <v>45</v>
      </c>
      <c r="P290" s="135">
        <f>O290*H290</f>
        <v>0</v>
      </c>
      <c r="Q290" s="135">
        <v>0.22500000000000001</v>
      </c>
      <c r="R290" s="135">
        <f>Q290*H290</f>
        <v>2.7</v>
      </c>
      <c r="S290" s="135">
        <v>0</v>
      </c>
      <c r="T290" s="136">
        <f>S290*H290</f>
        <v>0</v>
      </c>
      <c r="AR290" s="137" t="s">
        <v>172</v>
      </c>
      <c r="AT290" s="137" t="s">
        <v>315</v>
      </c>
      <c r="AU290" s="137" t="s">
        <v>89</v>
      </c>
      <c r="AY290" s="17" t="s">
        <v>134</v>
      </c>
      <c r="BE290" s="138">
        <f>IF(N290="základní",J290,0)</f>
        <v>0</v>
      </c>
      <c r="BF290" s="138">
        <f>IF(N290="snížená",J290,0)</f>
        <v>0</v>
      </c>
      <c r="BG290" s="138">
        <f>IF(N290="zákl. přenesená",J290,0)</f>
        <v>0</v>
      </c>
      <c r="BH290" s="138">
        <f>IF(N290="sníž. přenesená",J290,0)</f>
        <v>0</v>
      </c>
      <c r="BI290" s="138">
        <f>IF(N290="nulová",J290,0)</f>
        <v>0</v>
      </c>
      <c r="BJ290" s="17" t="s">
        <v>87</v>
      </c>
      <c r="BK290" s="138">
        <f>ROUND(I290*H290,2)</f>
        <v>0</v>
      </c>
      <c r="BL290" s="17" t="s">
        <v>133</v>
      </c>
      <c r="BM290" s="137" t="s">
        <v>1125</v>
      </c>
    </row>
    <row r="291" spans="2:65" s="1" customFormat="1" ht="21.75" customHeight="1">
      <c r="B291" s="32"/>
      <c r="C291" s="174" t="s">
        <v>493</v>
      </c>
      <c r="D291" s="174" t="s">
        <v>315</v>
      </c>
      <c r="E291" s="175" t="s">
        <v>535</v>
      </c>
      <c r="F291" s="176" t="s">
        <v>536</v>
      </c>
      <c r="G291" s="177" t="s">
        <v>263</v>
      </c>
      <c r="H291" s="178">
        <v>4</v>
      </c>
      <c r="I291" s="179"/>
      <c r="J291" s="180">
        <f>ROUND(I291*H291,2)</f>
        <v>0</v>
      </c>
      <c r="K291" s="176" t="s">
        <v>139</v>
      </c>
      <c r="L291" s="181"/>
      <c r="M291" s="182" t="s">
        <v>1</v>
      </c>
      <c r="N291" s="183" t="s">
        <v>45</v>
      </c>
      <c r="P291" s="135">
        <f>O291*H291</f>
        <v>0</v>
      </c>
      <c r="Q291" s="135">
        <v>0.15</v>
      </c>
      <c r="R291" s="135">
        <f>Q291*H291</f>
        <v>0.6</v>
      </c>
      <c r="S291" s="135">
        <v>0</v>
      </c>
      <c r="T291" s="136">
        <f>S291*H291</f>
        <v>0</v>
      </c>
      <c r="AR291" s="137" t="s">
        <v>172</v>
      </c>
      <c r="AT291" s="137" t="s">
        <v>315</v>
      </c>
      <c r="AU291" s="137" t="s">
        <v>89</v>
      </c>
      <c r="AY291" s="17" t="s">
        <v>134</v>
      </c>
      <c r="BE291" s="138">
        <f>IF(N291="základní",J291,0)</f>
        <v>0</v>
      </c>
      <c r="BF291" s="138">
        <f>IF(N291="snížená",J291,0)</f>
        <v>0</v>
      </c>
      <c r="BG291" s="138">
        <f>IF(N291="zákl. přenesená",J291,0)</f>
        <v>0</v>
      </c>
      <c r="BH291" s="138">
        <f>IF(N291="sníž. přenesená",J291,0)</f>
        <v>0</v>
      </c>
      <c r="BI291" s="138">
        <f>IF(N291="nulová",J291,0)</f>
        <v>0</v>
      </c>
      <c r="BJ291" s="17" t="s">
        <v>87</v>
      </c>
      <c r="BK291" s="138">
        <f>ROUND(I291*H291,2)</f>
        <v>0</v>
      </c>
      <c r="BL291" s="17" t="s">
        <v>133</v>
      </c>
      <c r="BM291" s="137" t="s">
        <v>1126</v>
      </c>
    </row>
    <row r="292" spans="2:65" s="12" customFormat="1" ht="10.199999999999999">
      <c r="B292" s="154"/>
      <c r="D292" s="139" t="s">
        <v>245</v>
      </c>
      <c r="E292" s="155" t="s">
        <v>1</v>
      </c>
      <c r="F292" s="156" t="s">
        <v>538</v>
      </c>
      <c r="H292" s="157">
        <v>2</v>
      </c>
      <c r="I292" s="158"/>
      <c r="L292" s="154"/>
      <c r="M292" s="159"/>
      <c r="T292" s="160"/>
      <c r="AT292" s="155" t="s">
        <v>245</v>
      </c>
      <c r="AU292" s="155" t="s">
        <v>89</v>
      </c>
      <c r="AV292" s="12" t="s">
        <v>89</v>
      </c>
      <c r="AW292" s="12" t="s">
        <v>36</v>
      </c>
      <c r="AX292" s="12" t="s">
        <v>80</v>
      </c>
      <c r="AY292" s="155" t="s">
        <v>134</v>
      </c>
    </row>
    <row r="293" spans="2:65" s="12" customFormat="1" ht="10.199999999999999">
      <c r="B293" s="154"/>
      <c r="D293" s="139" t="s">
        <v>245</v>
      </c>
      <c r="E293" s="155" t="s">
        <v>1</v>
      </c>
      <c r="F293" s="156" t="s">
        <v>539</v>
      </c>
      <c r="H293" s="157">
        <v>2</v>
      </c>
      <c r="I293" s="158"/>
      <c r="L293" s="154"/>
      <c r="M293" s="159"/>
      <c r="T293" s="160"/>
      <c r="AT293" s="155" t="s">
        <v>245</v>
      </c>
      <c r="AU293" s="155" t="s">
        <v>89</v>
      </c>
      <c r="AV293" s="12" t="s">
        <v>89</v>
      </c>
      <c r="AW293" s="12" t="s">
        <v>36</v>
      </c>
      <c r="AX293" s="12" t="s">
        <v>80</v>
      </c>
      <c r="AY293" s="155" t="s">
        <v>134</v>
      </c>
    </row>
    <row r="294" spans="2:65" s="13" customFormat="1" ht="10.199999999999999">
      <c r="B294" s="161"/>
      <c r="D294" s="139" t="s">
        <v>245</v>
      </c>
      <c r="E294" s="162" t="s">
        <v>1</v>
      </c>
      <c r="F294" s="163" t="s">
        <v>248</v>
      </c>
      <c r="H294" s="164">
        <v>4</v>
      </c>
      <c r="I294" s="165"/>
      <c r="L294" s="161"/>
      <c r="M294" s="166"/>
      <c r="T294" s="167"/>
      <c r="AT294" s="162" t="s">
        <v>245</v>
      </c>
      <c r="AU294" s="162" t="s">
        <v>89</v>
      </c>
      <c r="AV294" s="13" t="s">
        <v>133</v>
      </c>
      <c r="AW294" s="13" t="s">
        <v>36</v>
      </c>
      <c r="AX294" s="13" t="s">
        <v>87</v>
      </c>
      <c r="AY294" s="162" t="s">
        <v>134</v>
      </c>
    </row>
    <row r="295" spans="2:65" s="1" customFormat="1" ht="33" customHeight="1">
      <c r="B295" s="32"/>
      <c r="C295" s="126" t="s">
        <v>499</v>
      </c>
      <c r="D295" s="126" t="s">
        <v>135</v>
      </c>
      <c r="E295" s="127" t="s">
        <v>541</v>
      </c>
      <c r="F295" s="128" t="s">
        <v>542</v>
      </c>
      <c r="G295" s="129" t="s">
        <v>243</v>
      </c>
      <c r="H295" s="130">
        <v>28</v>
      </c>
      <c r="I295" s="131"/>
      <c r="J295" s="132">
        <f>ROUND(I295*H295,2)</f>
        <v>0</v>
      </c>
      <c r="K295" s="128" t="s">
        <v>139</v>
      </c>
      <c r="L295" s="32"/>
      <c r="M295" s="133" t="s">
        <v>1</v>
      </c>
      <c r="N295" s="134" t="s">
        <v>45</v>
      </c>
      <c r="P295" s="135">
        <f>O295*H295</f>
        <v>0</v>
      </c>
      <c r="Q295" s="135">
        <v>3.8800000000000002E-3</v>
      </c>
      <c r="R295" s="135">
        <f>Q295*H295</f>
        <v>0.10864</v>
      </c>
      <c r="S295" s="135">
        <v>0</v>
      </c>
      <c r="T295" s="136">
        <f>S295*H295</f>
        <v>0</v>
      </c>
      <c r="AR295" s="137" t="s">
        <v>133</v>
      </c>
      <c r="AT295" s="137" t="s">
        <v>135</v>
      </c>
      <c r="AU295" s="137" t="s">
        <v>89</v>
      </c>
      <c r="AY295" s="17" t="s">
        <v>134</v>
      </c>
      <c r="BE295" s="138">
        <f>IF(N295="základní",J295,0)</f>
        <v>0</v>
      </c>
      <c r="BF295" s="138">
        <f>IF(N295="snížená",J295,0)</f>
        <v>0</v>
      </c>
      <c r="BG295" s="138">
        <f>IF(N295="zákl. přenesená",J295,0)</f>
        <v>0</v>
      </c>
      <c r="BH295" s="138">
        <f>IF(N295="sníž. přenesená",J295,0)</f>
        <v>0</v>
      </c>
      <c r="BI295" s="138">
        <f>IF(N295="nulová",J295,0)</f>
        <v>0</v>
      </c>
      <c r="BJ295" s="17" t="s">
        <v>87</v>
      </c>
      <c r="BK295" s="138">
        <f>ROUND(I295*H295,2)</f>
        <v>0</v>
      </c>
      <c r="BL295" s="17" t="s">
        <v>133</v>
      </c>
      <c r="BM295" s="137" t="s">
        <v>1127</v>
      </c>
    </row>
    <row r="296" spans="2:65" s="12" customFormat="1" ht="10.199999999999999">
      <c r="B296" s="154"/>
      <c r="D296" s="139" t="s">
        <v>245</v>
      </c>
      <c r="E296" s="155" t="s">
        <v>1</v>
      </c>
      <c r="F296" s="156" t="s">
        <v>1128</v>
      </c>
      <c r="H296" s="157">
        <v>28</v>
      </c>
      <c r="I296" s="158"/>
      <c r="L296" s="154"/>
      <c r="M296" s="159"/>
      <c r="T296" s="160"/>
      <c r="AT296" s="155" t="s">
        <v>245</v>
      </c>
      <c r="AU296" s="155" t="s">
        <v>89</v>
      </c>
      <c r="AV296" s="12" t="s">
        <v>89</v>
      </c>
      <c r="AW296" s="12" t="s">
        <v>36</v>
      </c>
      <c r="AX296" s="12" t="s">
        <v>80</v>
      </c>
      <c r="AY296" s="155" t="s">
        <v>134</v>
      </c>
    </row>
    <row r="297" spans="2:65" s="13" customFormat="1" ht="10.199999999999999">
      <c r="B297" s="161"/>
      <c r="D297" s="139" t="s">
        <v>245</v>
      </c>
      <c r="E297" s="162" t="s">
        <v>1</v>
      </c>
      <c r="F297" s="163" t="s">
        <v>248</v>
      </c>
      <c r="H297" s="164">
        <v>28</v>
      </c>
      <c r="I297" s="165"/>
      <c r="L297" s="161"/>
      <c r="M297" s="166"/>
      <c r="T297" s="167"/>
      <c r="AT297" s="162" t="s">
        <v>245</v>
      </c>
      <c r="AU297" s="162" t="s">
        <v>89</v>
      </c>
      <c r="AV297" s="13" t="s">
        <v>133</v>
      </c>
      <c r="AW297" s="13" t="s">
        <v>36</v>
      </c>
      <c r="AX297" s="13" t="s">
        <v>87</v>
      </c>
      <c r="AY297" s="162" t="s">
        <v>134</v>
      </c>
    </row>
    <row r="298" spans="2:65" s="1" customFormat="1" ht="24.15" customHeight="1">
      <c r="B298" s="32"/>
      <c r="C298" s="126" t="s">
        <v>504</v>
      </c>
      <c r="D298" s="126" t="s">
        <v>135</v>
      </c>
      <c r="E298" s="127" t="s">
        <v>546</v>
      </c>
      <c r="F298" s="128" t="s">
        <v>547</v>
      </c>
      <c r="G298" s="129" t="s">
        <v>243</v>
      </c>
      <c r="H298" s="130">
        <v>71</v>
      </c>
      <c r="I298" s="131"/>
      <c r="J298" s="132">
        <f>ROUND(I298*H298,2)</f>
        <v>0</v>
      </c>
      <c r="K298" s="128" t="s">
        <v>139</v>
      </c>
      <c r="L298" s="32"/>
      <c r="M298" s="133" t="s">
        <v>1</v>
      </c>
      <c r="N298" s="134" t="s">
        <v>45</v>
      </c>
      <c r="P298" s="135">
        <f>O298*H298</f>
        <v>0</v>
      </c>
      <c r="Q298" s="135">
        <v>4.6999999999999999E-4</v>
      </c>
      <c r="R298" s="135">
        <f>Q298*H298</f>
        <v>3.3369999999999997E-2</v>
      </c>
      <c r="S298" s="135">
        <v>0</v>
      </c>
      <c r="T298" s="136">
        <f>S298*H298</f>
        <v>0</v>
      </c>
      <c r="AR298" s="137" t="s">
        <v>133</v>
      </c>
      <c r="AT298" s="137" t="s">
        <v>135</v>
      </c>
      <c r="AU298" s="137" t="s">
        <v>89</v>
      </c>
      <c r="AY298" s="17" t="s">
        <v>134</v>
      </c>
      <c r="BE298" s="138">
        <f>IF(N298="základní",J298,0)</f>
        <v>0</v>
      </c>
      <c r="BF298" s="138">
        <f>IF(N298="snížená",J298,0)</f>
        <v>0</v>
      </c>
      <c r="BG298" s="138">
        <f>IF(N298="zákl. přenesená",J298,0)</f>
        <v>0</v>
      </c>
      <c r="BH298" s="138">
        <f>IF(N298="sníž. přenesená",J298,0)</f>
        <v>0</v>
      </c>
      <c r="BI298" s="138">
        <f>IF(N298="nulová",J298,0)</f>
        <v>0</v>
      </c>
      <c r="BJ298" s="17" t="s">
        <v>87</v>
      </c>
      <c r="BK298" s="138">
        <f>ROUND(I298*H298,2)</f>
        <v>0</v>
      </c>
      <c r="BL298" s="17" t="s">
        <v>133</v>
      </c>
      <c r="BM298" s="137" t="s">
        <v>1129</v>
      </c>
    </row>
    <row r="299" spans="2:65" s="12" customFormat="1" ht="10.199999999999999">
      <c r="B299" s="154"/>
      <c r="D299" s="139" t="s">
        <v>245</v>
      </c>
      <c r="E299" s="155" t="s">
        <v>1</v>
      </c>
      <c r="F299" s="156" t="s">
        <v>1130</v>
      </c>
      <c r="H299" s="157">
        <v>71</v>
      </c>
      <c r="I299" s="158"/>
      <c r="L299" s="154"/>
      <c r="M299" s="159"/>
      <c r="T299" s="160"/>
      <c r="AT299" s="155" t="s">
        <v>245</v>
      </c>
      <c r="AU299" s="155" t="s">
        <v>89</v>
      </c>
      <c r="AV299" s="12" t="s">
        <v>89</v>
      </c>
      <c r="AW299" s="12" t="s">
        <v>36</v>
      </c>
      <c r="AX299" s="12" t="s">
        <v>80</v>
      </c>
      <c r="AY299" s="155" t="s">
        <v>134</v>
      </c>
    </row>
    <row r="300" spans="2:65" s="13" customFormat="1" ht="10.199999999999999">
      <c r="B300" s="161"/>
      <c r="D300" s="139" t="s">
        <v>245</v>
      </c>
      <c r="E300" s="162" t="s">
        <v>1</v>
      </c>
      <c r="F300" s="163" t="s">
        <v>248</v>
      </c>
      <c r="H300" s="164">
        <v>71</v>
      </c>
      <c r="I300" s="165"/>
      <c r="L300" s="161"/>
      <c r="M300" s="166"/>
      <c r="T300" s="167"/>
      <c r="AT300" s="162" t="s">
        <v>245</v>
      </c>
      <c r="AU300" s="162" t="s">
        <v>89</v>
      </c>
      <c r="AV300" s="13" t="s">
        <v>133</v>
      </c>
      <c r="AW300" s="13" t="s">
        <v>36</v>
      </c>
      <c r="AX300" s="13" t="s">
        <v>87</v>
      </c>
      <c r="AY300" s="162" t="s">
        <v>134</v>
      </c>
    </row>
    <row r="301" spans="2:65" s="1" customFormat="1" ht="24.15" customHeight="1">
      <c r="B301" s="32"/>
      <c r="C301" s="126" t="s">
        <v>509</v>
      </c>
      <c r="D301" s="126" t="s">
        <v>135</v>
      </c>
      <c r="E301" s="127" t="s">
        <v>551</v>
      </c>
      <c r="F301" s="128" t="s">
        <v>552</v>
      </c>
      <c r="G301" s="129" t="s">
        <v>243</v>
      </c>
      <c r="H301" s="130">
        <v>15.5</v>
      </c>
      <c r="I301" s="131"/>
      <c r="J301" s="132">
        <f>ROUND(I301*H301,2)</f>
        <v>0</v>
      </c>
      <c r="K301" s="128" t="s">
        <v>139</v>
      </c>
      <c r="L301" s="32"/>
      <c r="M301" s="133" t="s">
        <v>1</v>
      </c>
      <c r="N301" s="134" t="s">
        <v>45</v>
      </c>
      <c r="P301" s="135">
        <f>O301*H301</f>
        <v>0</v>
      </c>
      <c r="Q301" s="135">
        <v>6.8999999999999997E-4</v>
      </c>
      <c r="R301" s="135">
        <f>Q301*H301</f>
        <v>1.0695E-2</v>
      </c>
      <c r="S301" s="135">
        <v>0</v>
      </c>
      <c r="T301" s="136">
        <f>S301*H301</f>
        <v>0</v>
      </c>
      <c r="AR301" s="137" t="s">
        <v>133</v>
      </c>
      <c r="AT301" s="137" t="s">
        <v>135</v>
      </c>
      <c r="AU301" s="137" t="s">
        <v>89</v>
      </c>
      <c r="AY301" s="17" t="s">
        <v>134</v>
      </c>
      <c r="BE301" s="138">
        <f>IF(N301="základní",J301,0)</f>
        <v>0</v>
      </c>
      <c r="BF301" s="138">
        <f>IF(N301="snížená",J301,0)</f>
        <v>0</v>
      </c>
      <c r="BG301" s="138">
        <f>IF(N301="zákl. přenesená",J301,0)</f>
        <v>0</v>
      </c>
      <c r="BH301" s="138">
        <f>IF(N301="sníž. přenesená",J301,0)</f>
        <v>0</v>
      </c>
      <c r="BI301" s="138">
        <f>IF(N301="nulová",J301,0)</f>
        <v>0</v>
      </c>
      <c r="BJ301" s="17" t="s">
        <v>87</v>
      </c>
      <c r="BK301" s="138">
        <f>ROUND(I301*H301,2)</f>
        <v>0</v>
      </c>
      <c r="BL301" s="17" t="s">
        <v>133</v>
      </c>
      <c r="BM301" s="137" t="s">
        <v>1131</v>
      </c>
    </row>
    <row r="302" spans="2:65" s="12" customFormat="1" ht="20.399999999999999">
      <c r="B302" s="154"/>
      <c r="D302" s="139" t="s">
        <v>245</v>
      </c>
      <c r="E302" s="155" t="s">
        <v>1</v>
      </c>
      <c r="F302" s="156" t="s">
        <v>1132</v>
      </c>
      <c r="H302" s="157">
        <v>15.5</v>
      </c>
      <c r="I302" s="158"/>
      <c r="L302" s="154"/>
      <c r="M302" s="159"/>
      <c r="T302" s="160"/>
      <c r="AT302" s="155" t="s">
        <v>245</v>
      </c>
      <c r="AU302" s="155" t="s">
        <v>89</v>
      </c>
      <c r="AV302" s="12" t="s">
        <v>89</v>
      </c>
      <c r="AW302" s="12" t="s">
        <v>36</v>
      </c>
      <c r="AX302" s="12" t="s">
        <v>80</v>
      </c>
      <c r="AY302" s="155" t="s">
        <v>134</v>
      </c>
    </row>
    <row r="303" spans="2:65" s="13" customFormat="1" ht="10.199999999999999">
      <c r="B303" s="161"/>
      <c r="D303" s="139" t="s">
        <v>245</v>
      </c>
      <c r="E303" s="162" t="s">
        <v>1</v>
      </c>
      <c r="F303" s="163" t="s">
        <v>248</v>
      </c>
      <c r="H303" s="164">
        <v>15.5</v>
      </c>
      <c r="I303" s="165"/>
      <c r="L303" s="161"/>
      <c r="M303" s="166"/>
      <c r="T303" s="167"/>
      <c r="AT303" s="162" t="s">
        <v>245</v>
      </c>
      <c r="AU303" s="162" t="s">
        <v>89</v>
      </c>
      <c r="AV303" s="13" t="s">
        <v>133</v>
      </c>
      <c r="AW303" s="13" t="s">
        <v>36</v>
      </c>
      <c r="AX303" s="13" t="s">
        <v>87</v>
      </c>
      <c r="AY303" s="162" t="s">
        <v>134</v>
      </c>
    </row>
    <row r="304" spans="2:65" s="1" customFormat="1" ht="33" customHeight="1">
      <c r="B304" s="32"/>
      <c r="C304" s="126" t="s">
        <v>514</v>
      </c>
      <c r="D304" s="126" t="s">
        <v>135</v>
      </c>
      <c r="E304" s="127" t="s">
        <v>556</v>
      </c>
      <c r="F304" s="128" t="s">
        <v>557</v>
      </c>
      <c r="G304" s="129" t="s">
        <v>263</v>
      </c>
      <c r="H304" s="130">
        <v>32</v>
      </c>
      <c r="I304" s="131"/>
      <c r="J304" s="132">
        <f>ROUND(I304*H304,2)</f>
        <v>0</v>
      </c>
      <c r="K304" s="128" t="s">
        <v>139</v>
      </c>
      <c r="L304" s="32"/>
      <c r="M304" s="133" t="s">
        <v>1</v>
      </c>
      <c r="N304" s="134" t="s">
        <v>45</v>
      </c>
      <c r="P304" s="135">
        <f>O304*H304</f>
        <v>0</v>
      </c>
      <c r="Q304" s="135">
        <v>6.0999999999999997E-4</v>
      </c>
      <c r="R304" s="135">
        <f>Q304*H304</f>
        <v>1.9519999999999999E-2</v>
      </c>
      <c r="S304" s="135">
        <v>0</v>
      </c>
      <c r="T304" s="136">
        <f>S304*H304</f>
        <v>0</v>
      </c>
      <c r="AR304" s="137" t="s">
        <v>133</v>
      </c>
      <c r="AT304" s="137" t="s">
        <v>135</v>
      </c>
      <c r="AU304" s="137" t="s">
        <v>89</v>
      </c>
      <c r="AY304" s="17" t="s">
        <v>134</v>
      </c>
      <c r="BE304" s="138">
        <f>IF(N304="základní",J304,0)</f>
        <v>0</v>
      </c>
      <c r="BF304" s="138">
        <f>IF(N304="snížená",J304,0)</f>
        <v>0</v>
      </c>
      <c r="BG304" s="138">
        <f>IF(N304="zákl. přenesená",J304,0)</f>
        <v>0</v>
      </c>
      <c r="BH304" s="138">
        <f>IF(N304="sníž. přenesená",J304,0)</f>
        <v>0</v>
      </c>
      <c r="BI304" s="138">
        <f>IF(N304="nulová",J304,0)</f>
        <v>0</v>
      </c>
      <c r="BJ304" s="17" t="s">
        <v>87</v>
      </c>
      <c r="BK304" s="138">
        <f>ROUND(I304*H304,2)</f>
        <v>0</v>
      </c>
      <c r="BL304" s="17" t="s">
        <v>133</v>
      </c>
      <c r="BM304" s="137" t="s">
        <v>1133</v>
      </c>
    </row>
    <row r="305" spans="2:65" s="12" customFormat="1" ht="20.399999999999999">
      <c r="B305" s="154"/>
      <c r="D305" s="139" t="s">
        <v>245</v>
      </c>
      <c r="E305" s="155" t="s">
        <v>1</v>
      </c>
      <c r="F305" s="156" t="s">
        <v>1134</v>
      </c>
      <c r="H305" s="157">
        <v>32</v>
      </c>
      <c r="I305" s="158"/>
      <c r="L305" s="154"/>
      <c r="M305" s="159"/>
      <c r="T305" s="160"/>
      <c r="AT305" s="155" t="s">
        <v>245</v>
      </c>
      <c r="AU305" s="155" t="s">
        <v>89</v>
      </c>
      <c r="AV305" s="12" t="s">
        <v>89</v>
      </c>
      <c r="AW305" s="12" t="s">
        <v>36</v>
      </c>
      <c r="AX305" s="12" t="s">
        <v>80</v>
      </c>
      <c r="AY305" s="155" t="s">
        <v>134</v>
      </c>
    </row>
    <row r="306" spans="2:65" s="13" customFormat="1" ht="10.199999999999999">
      <c r="B306" s="161"/>
      <c r="D306" s="139" t="s">
        <v>245</v>
      </c>
      <c r="E306" s="162" t="s">
        <v>1</v>
      </c>
      <c r="F306" s="163" t="s">
        <v>248</v>
      </c>
      <c r="H306" s="164">
        <v>32</v>
      </c>
      <c r="I306" s="165"/>
      <c r="L306" s="161"/>
      <c r="M306" s="166"/>
      <c r="T306" s="167"/>
      <c r="AT306" s="162" t="s">
        <v>245</v>
      </c>
      <c r="AU306" s="162" t="s">
        <v>89</v>
      </c>
      <c r="AV306" s="13" t="s">
        <v>133</v>
      </c>
      <c r="AW306" s="13" t="s">
        <v>36</v>
      </c>
      <c r="AX306" s="13" t="s">
        <v>87</v>
      </c>
      <c r="AY306" s="162" t="s">
        <v>134</v>
      </c>
    </row>
    <row r="307" spans="2:65" s="1" customFormat="1" ht="24.15" customHeight="1">
      <c r="B307" s="32"/>
      <c r="C307" s="126" t="s">
        <v>519</v>
      </c>
      <c r="D307" s="126" t="s">
        <v>135</v>
      </c>
      <c r="E307" s="127" t="s">
        <v>561</v>
      </c>
      <c r="F307" s="128" t="s">
        <v>562</v>
      </c>
      <c r="G307" s="129" t="s">
        <v>263</v>
      </c>
      <c r="H307" s="130">
        <v>28</v>
      </c>
      <c r="I307" s="131"/>
      <c r="J307" s="132">
        <f>ROUND(I307*H307,2)</f>
        <v>0</v>
      </c>
      <c r="K307" s="128" t="s">
        <v>139</v>
      </c>
      <c r="L307" s="32"/>
      <c r="M307" s="133" t="s">
        <v>1</v>
      </c>
      <c r="N307" s="134" t="s">
        <v>45</v>
      </c>
      <c r="P307" s="135">
        <f>O307*H307</f>
        <v>0</v>
      </c>
      <c r="Q307" s="135">
        <v>0</v>
      </c>
      <c r="R307" s="135">
        <f>Q307*H307</f>
        <v>0</v>
      </c>
      <c r="S307" s="135">
        <v>0</v>
      </c>
      <c r="T307" s="136">
        <f>S307*H307</f>
        <v>0</v>
      </c>
      <c r="AR307" s="137" t="s">
        <v>133</v>
      </c>
      <c r="AT307" s="137" t="s">
        <v>135</v>
      </c>
      <c r="AU307" s="137" t="s">
        <v>89</v>
      </c>
      <c r="AY307" s="17" t="s">
        <v>134</v>
      </c>
      <c r="BE307" s="138">
        <f>IF(N307="základní",J307,0)</f>
        <v>0</v>
      </c>
      <c r="BF307" s="138">
        <f>IF(N307="snížená",J307,0)</f>
        <v>0</v>
      </c>
      <c r="BG307" s="138">
        <f>IF(N307="zákl. přenesená",J307,0)</f>
        <v>0</v>
      </c>
      <c r="BH307" s="138">
        <f>IF(N307="sníž. přenesená",J307,0)</f>
        <v>0</v>
      </c>
      <c r="BI307" s="138">
        <f>IF(N307="nulová",J307,0)</f>
        <v>0</v>
      </c>
      <c r="BJ307" s="17" t="s">
        <v>87</v>
      </c>
      <c r="BK307" s="138">
        <f>ROUND(I307*H307,2)</f>
        <v>0</v>
      </c>
      <c r="BL307" s="17" t="s">
        <v>133</v>
      </c>
      <c r="BM307" s="137" t="s">
        <v>1135</v>
      </c>
    </row>
    <row r="308" spans="2:65" s="12" customFormat="1" ht="10.199999999999999">
      <c r="B308" s="154"/>
      <c r="D308" s="139" t="s">
        <v>245</v>
      </c>
      <c r="E308" s="155" t="s">
        <v>1</v>
      </c>
      <c r="F308" s="156" t="s">
        <v>1136</v>
      </c>
      <c r="H308" s="157">
        <v>28</v>
      </c>
      <c r="I308" s="158"/>
      <c r="L308" s="154"/>
      <c r="M308" s="159"/>
      <c r="T308" s="160"/>
      <c r="AT308" s="155" t="s">
        <v>245</v>
      </c>
      <c r="AU308" s="155" t="s">
        <v>89</v>
      </c>
      <c r="AV308" s="12" t="s">
        <v>89</v>
      </c>
      <c r="AW308" s="12" t="s">
        <v>36</v>
      </c>
      <c r="AX308" s="12" t="s">
        <v>80</v>
      </c>
      <c r="AY308" s="155" t="s">
        <v>134</v>
      </c>
    </row>
    <row r="309" spans="2:65" s="13" customFormat="1" ht="10.199999999999999">
      <c r="B309" s="161"/>
      <c r="D309" s="139" t="s">
        <v>245</v>
      </c>
      <c r="E309" s="162" t="s">
        <v>1</v>
      </c>
      <c r="F309" s="163" t="s">
        <v>248</v>
      </c>
      <c r="H309" s="164">
        <v>28</v>
      </c>
      <c r="I309" s="165"/>
      <c r="L309" s="161"/>
      <c r="M309" s="166"/>
      <c r="T309" s="167"/>
      <c r="AT309" s="162" t="s">
        <v>245</v>
      </c>
      <c r="AU309" s="162" t="s">
        <v>89</v>
      </c>
      <c r="AV309" s="13" t="s">
        <v>133</v>
      </c>
      <c r="AW309" s="13" t="s">
        <v>36</v>
      </c>
      <c r="AX309" s="13" t="s">
        <v>87</v>
      </c>
      <c r="AY309" s="162" t="s">
        <v>134</v>
      </c>
    </row>
    <row r="310" spans="2:65" s="1" customFormat="1" ht="24.15" customHeight="1">
      <c r="B310" s="32"/>
      <c r="C310" s="126" t="s">
        <v>524</v>
      </c>
      <c r="D310" s="126" t="s">
        <v>135</v>
      </c>
      <c r="E310" s="127" t="s">
        <v>566</v>
      </c>
      <c r="F310" s="128" t="s">
        <v>567</v>
      </c>
      <c r="G310" s="129" t="s">
        <v>428</v>
      </c>
      <c r="H310" s="130">
        <v>1</v>
      </c>
      <c r="I310" s="131"/>
      <c r="J310" s="132">
        <f>ROUND(I310*H310,2)</f>
        <v>0</v>
      </c>
      <c r="K310" s="128" t="s">
        <v>184</v>
      </c>
      <c r="L310" s="32"/>
      <c r="M310" s="133" t="s">
        <v>1</v>
      </c>
      <c r="N310" s="134" t="s">
        <v>45</v>
      </c>
      <c r="P310" s="135">
        <f>O310*H310</f>
        <v>0</v>
      </c>
      <c r="Q310" s="135">
        <v>0</v>
      </c>
      <c r="R310" s="135">
        <f>Q310*H310</f>
        <v>0</v>
      </c>
      <c r="S310" s="135">
        <v>0</v>
      </c>
      <c r="T310" s="136">
        <f>S310*H310</f>
        <v>0</v>
      </c>
      <c r="AR310" s="137" t="s">
        <v>133</v>
      </c>
      <c r="AT310" s="137" t="s">
        <v>135</v>
      </c>
      <c r="AU310" s="137" t="s">
        <v>89</v>
      </c>
      <c r="AY310" s="17" t="s">
        <v>134</v>
      </c>
      <c r="BE310" s="138">
        <f>IF(N310="základní",J310,0)</f>
        <v>0</v>
      </c>
      <c r="BF310" s="138">
        <f>IF(N310="snížená",J310,0)</f>
        <v>0</v>
      </c>
      <c r="BG310" s="138">
        <f>IF(N310="zákl. přenesená",J310,0)</f>
        <v>0</v>
      </c>
      <c r="BH310" s="138">
        <f>IF(N310="sníž. přenesená",J310,0)</f>
        <v>0</v>
      </c>
      <c r="BI310" s="138">
        <f>IF(N310="nulová",J310,0)</f>
        <v>0</v>
      </c>
      <c r="BJ310" s="17" t="s">
        <v>87</v>
      </c>
      <c r="BK310" s="138">
        <f>ROUND(I310*H310,2)</f>
        <v>0</v>
      </c>
      <c r="BL310" s="17" t="s">
        <v>133</v>
      </c>
      <c r="BM310" s="137" t="s">
        <v>1137</v>
      </c>
    </row>
    <row r="311" spans="2:65" s="1" customFormat="1" ht="28.8">
      <c r="B311" s="32"/>
      <c r="D311" s="139" t="s">
        <v>142</v>
      </c>
      <c r="F311" s="140" t="s">
        <v>569</v>
      </c>
      <c r="I311" s="141"/>
      <c r="L311" s="32"/>
      <c r="M311" s="142"/>
      <c r="T311" s="56"/>
      <c r="AT311" s="17" t="s">
        <v>142</v>
      </c>
      <c r="AU311" s="17" t="s">
        <v>89</v>
      </c>
    </row>
    <row r="312" spans="2:65" s="12" customFormat="1" ht="20.399999999999999">
      <c r="B312" s="154"/>
      <c r="D312" s="139" t="s">
        <v>245</v>
      </c>
      <c r="E312" s="155" t="s">
        <v>1</v>
      </c>
      <c r="F312" s="156" t="s">
        <v>988</v>
      </c>
      <c r="H312" s="157">
        <v>1</v>
      </c>
      <c r="I312" s="158"/>
      <c r="L312" s="154"/>
      <c r="M312" s="159"/>
      <c r="T312" s="160"/>
      <c r="AT312" s="155" t="s">
        <v>245</v>
      </c>
      <c r="AU312" s="155" t="s">
        <v>89</v>
      </c>
      <c r="AV312" s="12" t="s">
        <v>89</v>
      </c>
      <c r="AW312" s="12" t="s">
        <v>36</v>
      </c>
      <c r="AX312" s="12" t="s">
        <v>80</v>
      </c>
      <c r="AY312" s="155" t="s">
        <v>134</v>
      </c>
    </row>
    <row r="313" spans="2:65" s="13" customFormat="1" ht="10.199999999999999">
      <c r="B313" s="161"/>
      <c r="D313" s="139" t="s">
        <v>245</v>
      </c>
      <c r="E313" s="162" t="s">
        <v>1</v>
      </c>
      <c r="F313" s="163" t="s">
        <v>248</v>
      </c>
      <c r="H313" s="164">
        <v>1</v>
      </c>
      <c r="I313" s="165"/>
      <c r="L313" s="161"/>
      <c r="M313" s="166"/>
      <c r="T313" s="167"/>
      <c r="AT313" s="162" t="s">
        <v>245</v>
      </c>
      <c r="AU313" s="162" t="s">
        <v>89</v>
      </c>
      <c r="AV313" s="13" t="s">
        <v>133</v>
      </c>
      <c r="AW313" s="13" t="s">
        <v>36</v>
      </c>
      <c r="AX313" s="13" t="s">
        <v>87</v>
      </c>
      <c r="AY313" s="162" t="s">
        <v>134</v>
      </c>
    </row>
    <row r="314" spans="2:65" s="1" customFormat="1" ht="16.5" customHeight="1">
      <c r="B314" s="32"/>
      <c r="C314" s="126" t="s">
        <v>530</v>
      </c>
      <c r="D314" s="126" t="s">
        <v>135</v>
      </c>
      <c r="E314" s="127" t="s">
        <v>572</v>
      </c>
      <c r="F314" s="128" t="s">
        <v>573</v>
      </c>
      <c r="G314" s="129" t="s">
        <v>428</v>
      </c>
      <c r="H314" s="130">
        <v>1</v>
      </c>
      <c r="I314" s="131"/>
      <c r="J314" s="132">
        <f>ROUND(I314*H314,2)</f>
        <v>0</v>
      </c>
      <c r="K314" s="128" t="s">
        <v>184</v>
      </c>
      <c r="L314" s="32"/>
      <c r="M314" s="133" t="s">
        <v>1</v>
      </c>
      <c r="N314" s="134" t="s">
        <v>45</v>
      </c>
      <c r="P314" s="135">
        <f>O314*H314</f>
        <v>0</v>
      </c>
      <c r="Q314" s="135">
        <v>0</v>
      </c>
      <c r="R314" s="135">
        <f>Q314*H314</f>
        <v>0</v>
      </c>
      <c r="S314" s="135">
        <v>0</v>
      </c>
      <c r="T314" s="136">
        <f>S314*H314</f>
        <v>0</v>
      </c>
      <c r="AR314" s="137" t="s">
        <v>133</v>
      </c>
      <c r="AT314" s="137" t="s">
        <v>135</v>
      </c>
      <c r="AU314" s="137" t="s">
        <v>89</v>
      </c>
      <c r="AY314" s="17" t="s">
        <v>134</v>
      </c>
      <c r="BE314" s="138">
        <f>IF(N314="základní",J314,0)</f>
        <v>0</v>
      </c>
      <c r="BF314" s="138">
        <f>IF(N314="snížená",J314,0)</f>
        <v>0</v>
      </c>
      <c r="BG314" s="138">
        <f>IF(N314="zákl. přenesená",J314,0)</f>
        <v>0</v>
      </c>
      <c r="BH314" s="138">
        <f>IF(N314="sníž. přenesená",J314,0)</f>
        <v>0</v>
      </c>
      <c r="BI314" s="138">
        <f>IF(N314="nulová",J314,0)</f>
        <v>0</v>
      </c>
      <c r="BJ314" s="17" t="s">
        <v>87</v>
      </c>
      <c r="BK314" s="138">
        <f>ROUND(I314*H314,2)</f>
        <v>0</v>
      </c>
      <c r="BL314" s="17" t="s">
        <v>133</v>
      </c>
      <c r="BM314" s="137" t="s">
        <v>1138</v>
      </c>
    </row>
    <row r="315" spans="2:65" s="1" customFormat="1" ht="115.2">
      <c r="B315" s="32"/>
      <c r="D315" s="139" t="s">
        <v>142</v>
      </c>
      <c r="F315" s="140" t="s">
        <v>575</v>
      </c>
      <c r="I315" s="141"/>
      <c r="L315" s="32"/>
      <c r="M315" s="142"/>
      <c r="T315" s="56"/>
      <c r="AT315" s="17" t="s">
        <v>142</v>
      </c>
      <c r="AU315" s="17" t="s">
        <v>89</v>
      </c>
    </row>
    <row r="316" spans="2:65" s="1" customFormat="1" ht="16.5" customHeight="1">
      <c r="B316" s="32"/>
      <c r="C316" s="126" t="s">
        <v>534</v>
      </c>
      <c r="D316" s="126" t="s">
        <v>135</v>
      </c>
      <c r="E316" s="127" t="s">
        <v>577</v>
      </c>
      <c r="F316" s="128" t="s">
        <v>578</v>
      </c>
      <c r="G316" s="129" t="s">
        <v>579</v>
      </c>
      <c r="H316" s="130">
        <v>1</v>
      </c>
      <c r="I316" s="131"/>
      <c r="J316" s="132">
        <f>ROUND(I316*H316,2)</f>
        <v>0</v>
      </c>
      <c r="K316" s="128" t="s">
        <v>184</v>
      </c>
      <c r="L316" s="32"/>
      <c r="M316" s="133" t="s">
        <v>1</v>
      </c>
      <c r="N316" s="134" t="s">
        <v>45</v>
      </c>
      <c r="P316" s="135">
        <f>O316*H316</f>
        <v>0</v>
      </c>
      <c r="Q316" s="135">
        <v>10.32</v>
      </c>
      <c r="R316" s="135">
        <f>Q316*H316</f>
        <v>10.32</v>
      </c>
      <c r="S316" s="135">
        <v>0</v>
      </c>
      <c r="T316" s="136">
        <f>S316*H316</f>
        <v>0</v>
      </c>
      <c r="AR316" s="137" t="s">
        <v>133</v>
      </c>
      <c r="AT316" s="137" t="s">
        <v>135</v>
      </c>
      <c r="AU316" s="137" t="s">
        <v>89</v>
      </c>
      <c r="AY316" s="17" t="s">
        <v>134</v>
      </c>
      <c r="BE316" s="138">
        <f>IF(N316="základní",J316,0)</f>
        <v>0</v>
      </c>
      <c r="BF316" s="138">
        <f>IF(N316="snížená",J316,0)</f>
        <v>0</v>
      </c>
      <c r="BG316" s="138">
        <f>IF(N316="zákl. přenesená",J316,0)</f>
        <v>0</v>
      </c>
      <c r="BH316" s="138">
        <f>IF(N316="sníž. přenesená",J316,0)</f>
        <v>0</v>
      </c>
      <c r="BI316" s="138">
        <f>IF(N316="nulová",J316,0)</f>
        <v>0</v>
      </c>
      <c r="BJ316" s="17" t="s">
        <v>87</v>
      </c>
      <c r="BK316" s="138">
        <f>ROUND(I316*H316,2)</f>
        <v>0</v>
      </c>
      <c r="BL316" s="17" t="s">
        <v>133</v>
      </c>
      <c r="BM316" s="137" t="s">
        <v>1139</v>
      </c>
    </row>
    <row r="317" spans="2:65" s="1" customFormat="1" ht="19.2">
      <c r="B317" s="32"/>
      <c r="D317" s="139" t="s">
        <v>142</v>
      </c>
      <c r="F317" s="140" t="s">
        <v>581</v>
      </c>
      <c r="I317" s="141"/>
      <c r="L317" s="32"/>
      <c r="M317" s="142"/>
      <c r="T317" s="56"/>
      <c r="AT317" s="17" t="s">
        <v>142</v>
      </c>
      <c r="AU317" s="17" t="s">
        <v>89</v>
      </c>
    </row>
    <row r="318" spans="2:65" s="1" customFormat="1" ht="33" customHeight="1">
      <c r="B318" s="32"/>
      <c r="C318" s="126" t="s">
        <v>540</v>
      </c>
      <c r="D318" s="126" t="s">
        <v>135</v>
      </c>
      <c r="E318" s="127" t="s">
        <v>583</v>
      </c>
      <c r="F318" s="128" t="s">
        <v>584</v>
      </c>
      <c r="G318" s="129" t="s">
        <v>428</v>
      </c>
      <c r="H318" s="130">
        <v>1</v>
      </c>
      <c r="I318" s="131"/>
      <c r="J318" s="132">
        <f>ROUND(I318*H318,2)</f>
        <v>0</v>
      </c>
      <c r="K318" s="128" t="s">
        <v>184</v>
      </c>
      <c r="L318" s="32"/>
      <c r="M318" s="133" t="s">
        <v>1</v>
      </c>
      <c r="N318" s="134" t="s">
        <v>45</v>
      </c>
      <c r="P318" s="135">
        <f>O318*H318</f>
        <v>0</v>
      </c>
      <c r="Q318" s="135">
        <v>0</v>
      </c>
      <c r="R318" s="135">
        <f>Q318*H318</f>
        <v>0</v>
      </c>
      <c r="S318" s="135">
        <v>0</v>
      </c>
      <c r="T318" s="136">
        <f>S318*H318</f>
        <v>0</v>
      </c>
      <c r="AR318" s="137" t="s">
        <v>133</v>
      </c>
      <c r="AT318" s="137" t="s">
        <v>135</v>
      </c>
      <c r="AU318" s="137" t="s">
        <v>89</v>
      </c>
      <c r="AY318" s="17" t="s">
        <v>134</v>
      </c>
      <c r="BE318" s="138">
        <f>IF(N318="základní",J318,0)</f>
        <v>0</v>
      </c>
      <c r="BF318" s="138">
        <f>IF(N318="snížená",J318,0)</f>
        <v>0</v>
      </c>
      <c r="BG318" s="138">
        <f>IF(N318="zákl. přenesená",J318,0)</f>
        <v>0</v>
      </c>
      <c r="BH318" s="138">
        <f>IF(N318="sníž. přenesená",J318,0)</f>
        <v>0</v>
      </c>
      <c r="BI318" s="138">
        <f>IF(N318="nulová",J318,0)</f>
        <v>0</v>
      </c>
      <c r="BJ318" s="17" t="s">
        <v>87</v>
      </c>
      <c r="BK318" s="138">
        <f>ROUND(I318*H318,2)</f>
        <v>0</v>
      </c>
      <c r="BL318" s="17" t="s">
        <v>133</v>
      </c>
      <c r="BM318" s="137" t="s">
        <v>1140</v>
      </c>
    </row>
    <row r="319" spans="2:65" s="1" customFormat="1" ht="96">
      <c r="B319" s="32"/>
      <c r="D319" s="139" t="s">
        <v>142</v>
      </c>
      <c r="F319" s="140" t="s">
        <v>586</v>
      </c>
      <c r="I319" s="141"/>
      <c r="L319" s="32"/>
      <c r="M319" s="142"/>
      <c r="T319" s="56"/>
      <c r="AT319" s="17" t="s">
        <v>142</v>
      </c>
      <c r="AU319" s="17" t="s">
        <v>89</v>
      </c>
    </row>
    <row r="320" spans="2:65" s="1" customFormat="1" ht="24.15" customHeight="1">
      <c r="B320" s="32"/>
      <c r="C320" s="126" t="s">
        <v>545</v>
      </c>
      <c r="D320" s="126" t="s">
        <v>135</v>
      </c>
      <c r="E320" s="127" t="s">
        <v>588</v>
      </c>
      <c r="F320" s="128" t="s">
        <v>589</v>
      </c>
      <c r="G320" s="129" t="s">
        <v>428</v>
      </c>
      <c r="H320" s="130">
        <v>1</v>
      </c>
      <c r="I320" s="131"/>
      <c r="J320" s="132">
        <f>ROUND(I320*H320,2)</f>
        <v>0</v>
      </c>
      <c r="K320" s="128" t="s">
        <v>139</v>
      </c>
      <c r="L320" s="32"/>
      <c r="M320" s="133" t="s">
        <v>1</v>
      </c>
      <c r="N320" s="134" t="s">
        <v>45</v>
      </c>
      <c r="P320" s="135">
        <f>O320*H320</f>
        <v>0</v>
      </c>
      <c r="Q320" s="135">
        <v>0</v>
      </c>
      <c r="R320" s="135">
        <f>Q320*H320</f>
        <v>0</v>
      </c>
      <c r="S320" s="135">
        <v>8.2000000000000003E-2</v>
      </c>
      <c r="T320" s="136">
        <f>S320*H320</f>
        <v>8.2000000000000003E-2</v>
      </c>
      <c r="AR320" s="137" t="s">
        <v>133</v>
      </c>
      <c r="AT320" s="137" t="s">
        <v>135</v>
      </c>
      <c r="AU320" s="137" t="s">
        <v>89</v>
      </c>
      <c r="AY320" s="17" t="s">
        <v>134</v>
      </c>
      <c r="BE320" s="138">
        <f>IF(N320="základní",J320,0)</f>
        <v>0</v>
      </c>
      <c r="BF320" s="138">
        <f>IF(N320="snížená",J320,0)</f>
        <v>0</v>
      </c>
      <c r="BG320" s="138">
        <f>IF(N320="zákl. přenesená",J320,0)</f>
        <v>0</v>
      </c>
      <c r="BH320" s="138">
        <f>IF(N320="sníž. přenesená",J320,0)</f>
        <v>0</v>
      </c>
      <c r="BI320" s="138">
        <f>IF(N320="nulová",J320,0)</f>
        <v>0</v>
      </c>
      <c r="BJ320" s="17" t="s">
        <v>87</v>
      </c>
      <c r="BK320" s="138">
        <f>ROUND(I320*H320,2)</f>
        <v>0</v>
      </c>
      <c r="BL320" s="17" t="s">
        <v>133</v>
      </c>
      <c r="BM320" s="137" t="s">
        <v>1141</v>
      </c>
    </row>
    <row r="321" spans="2:65" s="12" customFormat="1" ht="10.199999999999999">
      <c r="B321" s="154"/>
      <c r="D321" s="139" t="s">
        <v>245</v>
      </c>
      <c r="E321" s="155" t="s">
        <v>1</v>
      </c>
      <c r="F321" s="156" t="s">
        <v>812</v>
      </c>
      <c r="H321" s="157">
        <v>1</v>
      </c>
      <c r="I321" s="158"/>
      <c r="L321" s="154"/>
      <c r="M321" s="159"/>
      <c r="T321" s="160"/>
      <c r="AT321" s="155" t="s">
        <v>245</v>
      </c>
      <c r="AU321" s="155" t="s">
        <v>89</v>
      </c>
      <c r="AV321" s="12" t="s">
        <v>89</v>
      </c>
      <c r="AW321" s="12" t="s">
        <v>36</v>
      </c>
      <c r="AX321" s="12" t="s">
        <v>80</v>
      </c>
      <c r="AY321" s="155" t="s">
        <v>134</v>
      </c>
    </row>
    <row r="322" spans="2:65" s="13" customFormat="1" ht="10.199999999999999">
      <c r="B322" s="161"/>
      <c r="D322" s="139" t="s">
        <v>245</v>
      </c>
      <c r="E322" s="162" t="s">
        <v>1</v>
      </c>
      <c r="F322" s="163" t="s">
        <v>248</v>
      </c>
      <c r="H322" s="164">
        <v>1</v>
      </c>
      <c r="I322" s="165"/>
      <c r="L322" s="161"/>
      <c r="M322" s="166"/>
      <c r="T322" s="167"/>
      <c r="AT322" s="162" t="s">
        <v>245</v>
      </c>
      <c r="AU322" s="162" t="s">
        <v>89</v>
      </c>
      <c r="AV322" s="13" t="s">
        <v>133</v>
      </c>
      <c r="AW322" s="13" t="s">
        <v>36</v>
      </c>
      <c r="AX322" s="13" t="s">
        <v>87</v>
      </c>
      <c r="AY322" s="162" t="s">
        <v>134</v>
      </c>
    </row>
    <row r="323" spans="2:65" s="1" customFormat="1" ht="24.15" customHeight="1">
      <c r="B323" s="32"/>
      <c r="C323" s="126" t="s">
        <v>550</v>
      </c>
      <c r="D323" s="126" t="s">
        <v>135</v>
      </c>
      <c r="E323" s="127" t="s">
        <v>593</v>
      </c>
      <c r="F323" s="128" t="s">
        <v>594</v>
      </c>
      <c r="G323" s="129" t="s">
        <v>428</v>
      </c>
      <c r="H323" s="130">
        <v>2</v>
      </c>
      <c r="I323" s="131"/>
      <c r="J323" s="132">
        <f>ROUND(I323*H323,2)</f>
        <v>0</v>
      </c>
      <c r="K323" s="128" t="s">
        <v>139</v>
      </c>
      <c r="L323" s="32"/>
      <c r="M323" s="133" t="s">
        <v>1</v>
      </c>
      <c r="N323" s="134" t="s">
        <v>45</v>
      </c>
      <c r="P323" s="135">
        <f>O323*H323</f>
        <v>0</v>
      </c>
      <c r="Q323" s="135">
        <v>0</v>
      </c>
      <c r="R323" s="135">
        <f>Q323*H323</f>
        <v>0</v>
      </c>
      <c r="S323" s="135">
        <v>4.0000000000000001E-3</v>
      </c>
      <c r="T323" s="136">
        <f>S323*H323</f>
        <v>8.0000000000000002E-3</v>
      </c>
      <c r="AR323" s="137" t="s">
        <v>133</v>
      </c>
      <c r="AT323" s="137" t="s">
        <v>135</v>
      </c>
      <c r="AU323" s="137" t="s">
        <v>89</v>
      </c>
      <c r="AY323" s="17" t="s">
        <v>134</v>
      </c>
      <c r="BE323" s="138">
        <f>IF(N323="základní",J323,0)</f>
        <v>0</v>
      </c>
      <c r="BF323" s="138">
        <f>IF(N323="snížená",J323,0)</f>
        <v>0</v>
      </c>
      <c r="BG323" s="138">
        <f>IF(N323="zákl. přenesená",J323,0)</f>
        <v>0</v>
      </c>
      <c r="BH323" s="138">
        <f>IF(N323="sníž. přenesená",J323,0)</f>
        <v>0</v>
      </c>
      <c r="BI323" s="138">
        <f>IF(N323="nulová",J323,0)</f>
        <v>0</v>
      </c>
      <c r="BJ323" s="17" t="s">
        <v>87</v>
      </c>
      <c r="BK323" s="138">
        <f>ROUND(I323*H323,2)</f>
        <v>0</v>
      </c>
      <c r="BL323" s="17" t="s">
        <v>133</v>
      </c>
      <c r="BM323" s="137" t="s">
        <v>1142</v>
      </c>
    </row>
    <row r="324" spans="2:65" s="14" customFormat="1" ht="10.199999999999999">
      <c r="B324" s="168"/>
      <c r="D324" s="139" t="s">
        <v>245</v>
      </c>
      <c r="E324" s="169" t="s">
        <v>1</v>
      </c>
      <c r="F324" s="170" t="s">
        <v>596</v>
      </c>
      <c r="H324" s="169" t="s">
        <v>1</v>
      </c>
      <c r="I324" s="171"/>
      <c r="L324" s="168"/>
      <c r="M324" s="172"/>
      <c r="T324" s="173"/>
      <c r="AT324" s="169" t="s">
        <v>245</v>
      </c>
      <c r="AU324" s="169" t="s">
        <v>89</v>
      </c>
      <c r="AV324" s="14" t="s">
        <v>87</v>
      </c>
      <c r="AW324" s="14" t="s">
        <v>36</v>
      </c>
      <c r="AX324" s="14" t="s">
        <v>80</v>
      </c>
      <c r="AY324" s="169" t="s">
        <v>134</v>
      </c>
    </row>
    <row r="325" spans="2:65" s="12" customFormat="1" ht="10.199999999999999">
      <c r="B325" s="154"/>
      <c r="D325" s="139" t="s">
        <v>245</v>
      </c>
      <c r="E325" s="155" t="s">
        <v>1</v>
      </c>
      <c r="F325" s="156" t="s">
        <v>1143</v>
      </c>
      <c r="H325" s="157">
        <v>2</v>
      </c>
      <c r="I325" s="158"/>
      <c r="L325" s="154"/>
      <c r="M325" s="159"/>
      <c r="T325" s="160"/>
      <c r="AT325" s="155" t="s">
        <v>245</v>
      </c>
      <c r="AU325" s="155" t="s">
        <v>89</v>
      </c>
      <c r="AV325" s="12" t="s">
        <v>89</v>
      </c>
      <c r="AW325" s="12" t="s">
        <v>36</v>
      </c>
      <c r="AX325" s="12" t="s">
        <v>80</v>
      </c>
      <c r="AY325" s="155" t="s">
        <v>134</v>
      </c>
    </row>
    <row r="326" spans="2:65" s="13" customFormat="1" ht="10.199999999999999">
      <c r="B326" s="161"/>
      <c r="D326" s="139" t="s">
        <v>245</v>
      </c>
      <c r="E326" s="162" t="s">
        <v>1</v>
      </c>
      <c r="F326" s="163" t="s">
        <v>248</v>
      </c>
      <c r="H326" s="164">
        <v>2</v>
      </c>
      <c r="I326" s="165"/>
      <c r="L326" s="161"/>
      <c r="M326" s="166"/>
      <c r="T326" s="167"/>
      <c r="AT326" s="162" t="s">
        <v>245</v>
      </c>
      <c r="AU326" s="162" t="s">
        <v>89</v>
      </c>
      <c r="AV326" s="13" t="s">
        <v>133</v>
      </c>
      <c r="AW326" s="13" t="s">
        <v>36</v>
      </c>
      <c r="AX326" s="13" t="s">
        <v>87</v>
      </c>
      <c r="AY326" s="162" t="s">
        <v>134</v>
      </c>
    </row>
    <row r="327" spans="2:65" s="1" customFormat="1" ht="24.15" customHeight="1">
      <c r="B327" s="32"/>
      <c r="C327" s="126" t="s">
        <v>555</v>
      </c>
      <c r="D327" s="126" t="s">
        <v>135</v>
      </c>
      <c r="E327" s="127" t="s">
        <v>600</v>
      </c>
      <c r="F327" s="128" t="s">
        <v>601</v>
      </c>
      <c r="G327" s="129" t="s">
        <v>243</v>
      </c>
      <c r="H327" s="130">
        <v>64</v>
      </c>
      <c r="I327" s="131"/>
      <c r="J327" s="132">
        <f>ROUND(I327*H327,2)</f>
        <v>0</v>
      </c>
      <c r="K327" s="128" t="s">
        <v>139</v>
      </c>
      <c r="L327" s="32"/>
      <c r="M327" s="133" t="s">
        <v>1</v>
      </c>
      <c r="N327" s="134" t="s">
        <v>45</v>
      </c>
      <c r="P327" s="135">
        <f>O327*H327</f>
        <v>0</v>
      </c>
      <c r="Q327" s="135">
        <v>0</v>
      </c>
      <c r="R327" s="135">
        <f>Q327*H327</f>
        <v>0</v>
      </c>
      <c r="S327" s="135">
        <v>0</v>
      </c>
      <c r="T327" s="136">
        <f>S327*H327</f>
        <v>0</v>
      </c>
      <c r="AR327" s="137" t="s">
        <v>133</v>
      </c>
      <c r="AT327" s="137" t="s">
        <v>135</v>
      </c>
      <c r="AU327" s="137" t="s">
        <v>89</v>
      </c>
      <c r="AY327" s="17" t="s">
        <v>134</v>
      </c>
      <c r="BE327" s="138">
        <f>IF(N327="základní",J327,0)</f>
        <v>0</v>
      </c>
      <c r="BF327" s="138">
        <f>IF(N327="snížená",J327,0)</f>
        <v>0</v>
      </c>
      <c r="BG327" s="138">
        <f>IF(N327="zákl. přenesená",J327,0)</f>
        <v>0</v>
      </c>
      <c r="BH327" s="138">
        <f>IF(N327="sníž. přenesená",J327,0)</f>
        <v>0</v>
      </c>
      <c r="BI327" s="138">
        <f>IF(N327="nulová",J327,0)</f>
        <v>0</v>
      </c>
      <c r="BJ327" s="17" t="s">
        <v>87</v>
      </c>
      <c r="BK327" s="138">
        <f>ROUND(I327*H327,2)</f>
        <v>0</v>
      </c>
      <c r="BL327" s="17" t="s">
        <v>133</v>
      </c>
      <c r="BM327" s="137" t="s">
        <v>1144</v>
      </c>
    </row>
    <row r="328" spans="2:65" s="12" customFormat="1" ht="10.199999999999999">
      <c r="B328" s="154"/>
      <c r="D328" s="139" t="s">
        <v>245</v>
      </c>
      <c r="E328" s="155" t="s">
        <v>1</v>
      </c>
      <c r="F328" s="156" t="s">
        <v>1145</v>
      </c>
      <c r="H328" s="157">
        <v>50</v>
      </c>
      <c r="I328" s="158"/>
      <c r="L328" s="154"/>
      <c r="M328" s="159"/>
      <c r="T328" s="160"/>
      <c r="AT328" s="155" t="s">
        <v>245</v>
      </c>
      <c r="AU328" s="155" t="s">
        <v>89</v>
      </c>
      <c r="AV328" s="12" t="s">
        <v>89</v>
      </c>
      <c r="AW328" s="12" t="s">
        <v>36</v>
      </c>
      <c r="AX328" s="12" t="s">
        <v>80</v>
      </c>
      <c r="AY328" s="155" t="s">
        <v>134</v>
      </c>
    </row>
    <row r="329" spans="2:65" s="12" customFormat="1" ht="10.199999999999999">
      <c r="B329" s="154"/>
      <c r="D329" s="139" t="s">
        <v>245</v>
      </c>
      <c r="E329" s="155" t="s">
        <v>1</v>
      </c>
      <c r="F329" s="156" t="s">
        <v>1146</v>
      </c>
      <c r="H329" s="157">
        <v>14</v>
      </c>
      <c r="I329" s="158"/>
      <c r="L329" s="154"/>
      <c r="M329" s="159"/>
      <c r="T329" s="160"/>
      <c r="AT329" s="155" t="s">
        <v>245</v>
      </c>
      <c r="AU329" s="155" t="s">
        <v>89</v>
      </c>
      <c r="AV329" s="12" t="s">
        <v>89</v>
      </c>
      <c r="AW329" s="12" t="s">
        <v>36</v>
      </c>
      <c r="AX329" s="12" t="s">
        <v>80</v>
      </c>
      <c r="AY329" s="155" t="s">
        <v>134</v>
      </c>
    </row>
    <row r="330" spans="2:65" s="13" customFormat="1" ht="10.199999999999999">
      <c r="B330" s="161"/>
      <c r="D330" s="139" t="s">
        <v>245</v>
      </c>
      <c r="E330" s="162" t="s">
        <v>1</v>
      </c>
      <c r="F330" s="163" t="s">
        <v>248</v>
      </c>
      <c r="H330" s="164">
        <v>64</v>
      </c>
      <c r="I330" s="165"/>
      <c r="L330" s="161"/>
      <c r="M330" s="166"/>
      <c r="T330" s="167"/>
      <c r="AT330" s="162" t="s">
        <v>245</v>
      </c>
      <c r="AU330" s="162" t="s">
        <v>89</v>
      </c>
      <c r="AV330" s="13" t="s">
        <v>133</v>
      </c>
      <c r="AW330" s="13" t="s">
        <v>36</v>
      </c>
      <c r="AX330" s="13" t="s">
        <v>87</v>
      </c>
      <c r="AY330" s="162" t="s">
        <v>134</v>
      </c>
    </row>
    <row r="331" spans="2:65" s="10" customFormat="1" ht="22.8" customHeight="1">
      <c r="B331" s="116"/>
      <c r="D331" s="117" t="s">
        <v>79</v>
      </c>
      <c r="E331" s="152" t="s">
        <v>610</v>
      </c>
      <c r="F331" s="152" t="s">
        <v>611</v>
      </c>
      <c r="I331" s="119"/>
      <c r="J331" s="153">
        <f>BK331</f>
        <v>0</v>
      </c>
      <c r="L331" s="116"/>
      <c r="M331" s="121"/>
      <c r="P331" s="122">
        <f>SUM(P332:P374)</f>
        <v>0</v>
      </c>
      <c r="R331" s="122">
        <f>SUM(R332:R374)</f>
        <v>0</v>
      </c>
      <c r="T331" s="123">
        <f>SUM(T332:T374)</f>
        <v>0</v>
      </c>
      <c r="AR331" s="117" t="s">
        <v>87</v>
      </c>
      <c r="AT331" s="124" t="s">
        <v>79</v>
      </c>
      <c r="AU331" s="124" t="s">
        <v>87</v>
      </c>
      <c r="AY331" s="117" t="s">
        <v>134</v>
      </c>
      <c r="BK331" s="125">
        <f>SUM(BK332:BK374)</f>
        <v>0</v>
      </c>
    </row>
    <row r="332" spans="2:65" s="1" customFormat="1" ht="21.75" customHeight="1">
      <c r="B332" s="32"/>
      <c r="C332" s="126" t="s">
        <v>560</v>
      </c>
      <c r="D332" s="126" t="s">
        <v>135</v>
      </c>
      <c r="E332" s="127" t="s">
        <v>613</v>
      </c>
      <c r="F332" s="128" t="s">
        <v>614</v>
      </c>
      <c r="G332" s="129" t="s">
        <v>299</v>
      </c>
      <c r="H332" s="130">
        <v>38.159999999999997</v>
      </c>
      <c r="I332" s="131"/>
      <c r="J332" s="132">
        <f>ROUND(I332*H332,2)</f>
        <v>0</v>
      </c>
      <c r="K332" s="128" t="s">
        <v>139</v>
      </c>
      <c r="L332" s="32"/>
      <c r="M332" s="133" t="s">
        <v>1</v>
      </c>
      <c r="N332" s="134" t="s">
        <v>45</v>
      </c>
      <c r="P332" s="135">
        <f>O332*H332</f>
        <v>0</v>
      </c>
      <c r="Q332" s="135">
        <v>0</v>
      </c>
      <c r="R332" s="135">
        <f>Q332*H332</f>
        <v>0</v>
      </c>
      <c r="S332" s="135">
        <v>0</v>
      </c>
      <c r="T332" s="136">
        <f>S332*H332</f>
        <v>0</v>
      </c>
      <c r="AR332" s="137" t="s">
        <v>133</v>
      </c>
      <c r="AT332" s="137" t="s">
        <v>135</v>
      </c>
      <c r="AU332" s="137" t="s">
        <v>89</v>
      </c>
      <c r="AY332" s="17" t="s">
        <v>134</v>
      </c>
      <c r="BE332" s="138">
        <f>IF(N332="základní",J332,0)</f>
        <v>0</v>
      </c>
      <c r="BF332" s="138">
        <f>IF(N332="snížená",J332,0)</f>
        <v>0</v>
      </c>
      <c r="BG332" s="138">
        <f>IF(N332="zákl. přenesená",J332,0)</f>
        <v>0</v>
      </c>
      <c r="BH332" s="138">
        <f>IF(N332="sníž. přenesená",J332,0)</f>
        <v>0</v>
      </c>
      <c r="BI332" s="138">
        <f>IF(N332="nulová",J332,0)</f>
        <v>0</v>
      </c>
      <c r="BJ332" s="17" t="s">
        <v>87</v>
      </c>
      <c r="BK332" s="138">
        <f>ROUND(I332*H332,2)</f>
        <v>0</v>
      </c>
      <c r="BL332" s="17" t="s">
        <v>133</v>
      </c>
      <c r="BM332" s="137" t="s">
        <v>1147</v>
      </c>
    </row>
    <row r="333" spans="2:65" s="12" customFormat="1" ht="20.399999999999999">
      <c r="B333" s="154"/>
      <c r="D333" s="139" t="s">
        <v>245</v>
      </c>
      <c r="E333" s="155" t="s">
        <v>1</v>
      </c>
      <c r="F333" s="156" t="s">
        <v>1148</v>
      </c>
      <c r="H333" s="157">
        <v>14.5</v>
      </c>
      <c r="I333" s="158"/>
      <c r="L333" s="154"/>
      <c r="M333" s="159"/>
      <c r="T333" s="160"/>
      <c r="AT333" s="155" t="s">
        <v>245</v>
      </c>
      <c r="AU333" s="155" t="s">
        <v>89</v>
      </c>
      <c r="AV333" s="12" t="s">
        <v>89</v>
      </c>
      <c r="AW333" s="12" t="s">
        <v>36</v>
      </c>
      <c r="AX333" s="12" t="s">
        <v>80</v>
      </c>
      <c r="AY333" s="155" t="s">
        <v>134</v>
      </c>
    </row>
    <row r="334" spans="2:65" s="12" customFormat="1" ht="10.199999999999999">
      <c r="B334" s="154"/>
      <c r="D334" s="139" t="s">
        <v>245</v>
      </c>
      <c r="E334" s="155" t="s">
        <v>1</v>
      </c>
      <c r="F334" s="156" t="s">
        <v>1149</v>
      </c>
      <c r="H334" s="157">
        <v>0.98</v>
      </c>
      <c r="I334" s="158"/>
      <c r="L334" s="154"/>
      <c r="M334" s="159"/>
      <c r="T334" s="160"/>
      <c r="AT334" s="155" t="s">
        <v>245</v>
      </c>
      <c r="AU334" s="155" t="s">
        <v>89</v>
      </c>
      <c r="AV334" s="12" t="s">
        <v>89</v>
      </c>
      <c r="AW334" s="12" t="s">
        <v>36</v>
      </c>
      <c r="AX334" s="12" t="s">
        <v>80</v>
      </c>
      <c r="AY334" s="155" t="s">
        <v>134</v>
      </c>
    </row>
    <row r="335" spans="2:65" s="12" customFormat="1" ht="20.399999999999999">
      <c r="B335" s="154"/>
      <c r="D335" s="139" t="s">
        <v>245</v>
      </c>
      <c r="E335" s="155" t="s">
        <v>1</v>
      </c>
      <c r="F335" s="156" t="s">
        <v>1150</v>
      </c>
      <c r="H335" s="157">
        <v>16.239999999999998</v>
      </c>
      <c r="I335" s="158"/>
      <c r="L335" s="154"/>
      <c r="M335" s="159"/>
      <c r="T335" s="160"/>
      <c r="AT335" s="155" t="s">
        <v>245</v>
      </c>
      <c r="AU335" s="155" t="s">
        <v>89</v>
      </c>
      <c r="AV335" s="12" t="s">
        <v>89</v>
      </c>
      <c r="AW335" s="12" t="s">
        <v>36</v>
      </c>
      <c r="AX335" s="12" t="s">
        <v>80</v>
      </c>
      <c r="AY335" s="155" t="s">
        <v>134</v>
      </c>
    </row>
    <row r="336" spans="2:65" s="15" customFormat="1" ht="10.199999999999999">
      <c r="B336" s="184"/>
      <c r="D336" s="139" t="s">
        <v>245</v>
      </c>
      <c r="E336" s="185" t="s">
        <v>1</v>
      </c>
      <c r="F336" s="186" t="s">
        <v>619</v>
      </c>
      <c r="H336" s="187">
        <v>31.72</v>
      </c>
      <c r="I336" s="188"/>
      <c r="L336" s="184"/>
      <c r="M336" s="189"/>
      <c r="T336" s="190"/>
      <c r="AT336" s="185" t="s">
        <v>245</v>
      </c>
      <c r="AU336" s="185" t="s">
        <v>89</v>
      </c>
      <c r="AV336" s="15" t="s">
        <v>148</v>
      </c>
      <c r="AW336" s="15" t="s">
        <v>36</v>
      </c>
      <c r="AX336" s="15" t="s">
        <v>80</v>
      </c>
      <c r="AY336" s="185" t="s">
        <v>134</v>
      </c>
    </row>
    <row r="337" spans="2:65" s="12" customFormat="1" ht="10.199999999999999">
      <c r="B337" s="154"/>
      <c r="D337" s="139" t="s">
        <v>245</v>
      </c>
      <c r="E337" s="155" t="s">
        <v>1</v>
      </c>
      <c r="F337" s="156" t="s">
        <v>1151</v>
      </c>
      <c r="H337" s="157">
        <v>6.44</v>
      </c>
      <c r="I337" s="158"/>
      <c r="L337" s="154"/>
      <c r="M337" s="159"/>
      <c r="T337" s="160"/>
      <c r="AT337" s="155" t="s">
        <v>245</v>
      </c>
      <c r="AU337" s="155" t="s">
        <v>89</v>
      </c>
      <c r="AV337" s="12" t="s">
        <v>89</v>
      </c>
      <c r="AW337" s="12" t="s">
        <v>36</v>
      </c>
      <c r="AX337" s="12" t="s">
        <v>80</v>
      </c>
      <c r="AY337" s="155" t="s">
        <v>134</v>
      </c>
    </row>
    <row r="338" spans="2:65" s="15" customFormat="1" ht="10.199999999999999">
      <c r="B338" s="184"/>
      <c r="D338" s="139" t="s">
        <v>245</v>
      </c>
      <c r="E338" s="185" t="s">
        <v>1</v>
      </c>
      <c r="F338" s="186" t="s">
        <v>619</v>
      </c>
      <c r="H338" s="187">
        <v>6.44</v>
      </c>
      <c r="I338" s="188"/>
      <c r="L338" s="184"/>
      <c r="M338" s="189"/>
      <c r="T338" s="190"/>
      <c r="AT338" s="185" t="s">
        <v>245</v>
      </c>
      <c r="AU338" s="185" t="s">
        <v>89</v>
      </c>
      <c r="AV338" s="15" t="s">
        <v>148</v>
      </c>
      <c r="AW338" s="15" t="s">
        <v>36</v>
      </c>
      <c r="AX338" s="15" t="s">
        <v>80</v>
      </c>
      <c r="AY338" s="185" t="s">
        <v>134</v>
      </c>
    </row>
    <row r="339" spans="2:65" s="13" customFormat="1" ht="10.199999999999999">
      <c r="B339" s="161"/>
      <c r="D339" s="139" t="s">
        <v>245</v>
      </c>
      <c r="E339" s="162" t="s">
        <v>1</v>
      </c>
      <c r="F339" s="163" t="s">
        <v>248</v>
      </c>
      <c r="H339" s="164">
        <v>38.159999999999997</v>
      </c>
      <c r="I339" s="165"/>
      <c r="L339" s="161"/>
      <c r="M339" s="166"/>
      <c r="T339" s="167"/>
      <c r="AT339" s="162" t="s">
        <v>245</v>
      </c>
      <c r="AU339" s="162" t="s">
        <v>89</v>
      </c>
      <c r="AV339" s="13" t="s">
        <v>133</v>
      </c>
      <c r="AW339" s="13" t="s">
        <v>36</v>
      </c>
      <c r="AX339" s="13" t="s">
        <v>87</v>
      </c>
      <c r="AY339" s="162" t="s">
        <v>134</v>
      </c>
    </row>
    <row r="340" spans="2:65" s="1" customFormat="1" ht="24.15" customHeight="1">
      <c r="B340" s="32"/>
      <c r="C340" s="126" t="s">
        <v>565</v>
      </c>
      <c r="D340" s="126" t="s">
        <v>135</v>
      </c>
      <c r="E340" s="127" t="s">
        <v>622</v>
      </c>
      <c r="F340" s="128" t="s">
        <v>623</v>
      </c>
      <c r="G340" s="129" t="s">
        <v>299</v>
      </c>
      <c r="H340" s="130">
        <v>534.24</v>
      </c>
      <c r="I340" s="131"/>
      <c r="J340" s="132">
        <f>ROUND(I340*H340,2)</f>
        <v>0</v>
      </c>
      <c r="K340" s="128" t="s">
        <v>139</v>
      </c>
      <c r="L340" s="32"/>
      <c r="M340" s="133" t="s">
        <v>1</v>
      </c>
      <c r="N340" s="134" t="s">
        <v>45</v>
      </c>
      <c r="P340" s="135">
        <f>O340*H340</f>
        <v>0</v>
      </c>
      <c r="Q340" s="135">
        <v>0</v>
      </c>
      <c r="R340" s="135">
        <f>Q340*H340</f>
        <v>0</v>
      </c>
      <c r="S340" s="135">
        <v>0</v>
      </c>
      <c r="T340" s="136">
        <f>S340*H340</f>
        <v>0</v>
      </c>
      <c r="AR340" s="137" t="s">
        <v>133</v>
      </c>
      <c r="AT340" s="137" t="s">
        <v>135</v>
      </c>
      <c r="AU340" s="137" t="s">
        <v>89</v>
      </c>
      <c r="AY340" s="17" t="s">
        <v>134</v>
      </c>
      <c r="BE340" s="138">
        <f>IF(N340="základní",J340,0)</f>
        <v>0</v>
      </c>
      <c r="BF340" s="138">
        <f>IF(N340="snížená",J340,0)</f>
        <v>0</v>
      </c>
      <c r="BG340" s="138">
        <f>IF(N340="zákl. přenesená",J340,0)</f>
        <v>0</v>
      </c>
      <c r="BH340" s="138">
        <f>IF(N340="sníž. přenesená",J340,0)</f>
        <v>0</v>
      </c>
      <c r="BI340" s="138">
        <f>IF(N340="nulová",J340,0)</f>
        <v>0</v>
      </c>
      <c r="BJ340" s="17" t="s">
        <v>87</v>
      </c>
      <c r="BK340" s="138">
        <f>ROUND(I340*H340,2)</f>
        <v>0</v>
      </c>
      <c r="BL340" s="17" t="s">
        <v>133</v>
      </c>
      <c r="BM340" s="137" t="s">
        <v>1152</v>
      </c>
    </row>
    <row r="341" spans="2:65" s="14" customFormat="1" ht="10.199999999999999">
      <c r="B341" s="168"/>
      <c r="D341" s="139" t="s">
        <v>245</v>
      </c>
      <c r="E341" s="169" t="s">
        <v>1</v>
      </c>
      <c r="F341" s="170" t="s">
        <v>625</v>
      </c>
      <c r="H341" s="169" t="s">
        <v>1</v>
      </c>
      <c r="I341" s="171"/>
      <c r="L341" s="168"/>
      <c r="M341" s="172"/>
      <c r="T341" s="173"/>
      <c r="AT341" s="169" t="s">
        <v>245</v>
      </c>
      <c r="AU341" s="169" t="s">
        <v>89</v>
      </c>
      <c r="AV341" s="14" t="s">
        <v>87</v>
      </c>
      <c r="AW341" s="14" t="s">
        <v>36</v>
      </c>
      <c r="AX341" s="14" t="s">
        <v>80</v>
      </c>
      <c r="AY341" s="169" t="s">
        <v>134</v>
      </c>
    </row>
    <row r="342" spans="2:65" s="12" customFormat="1" ht="20.399999999999999">
      <c r="B342" s="154"/>
      <c r="D342" s="139" t="s">
        <v>245</v>
      </c>
      <c r="E342" s="155" t="s">
        <v>1</v>
      </c>
      <c r="F342" s="156" t="s">
        <v>1153</v>
      </c>
      <c r="H342" s="157">
        <v>203</v>
      </c>
      <c r="I342" s="158"/>
      <c r="L342" s="154"/>
      <c r="M342" s="159"/>
      <c r="T342" s="160"/>
      <c r="AT342" s="155" t="s">
        <v>245</v>
      </c>
      <c r="AU342" s="155" t="s">
        <v>89</v>
      </c>
      <c r="AV342" s="12" t="s">
        <v>89</v>
      </c>
      <c r="AW342" s="12" t="s">
        <v>36</v>
      </c>
      <c r="AX342" s="12" t="s">
        <v>80</v>
      </c>
      <c r="AY342" s="155" t="s">
        <v>134</v>
      </c>
    </row>
    <row r="343" spans="2:65" s="12" customFormat="1" ht="10.199999999999999">
      <c r="B343" s="154"/>
      <c r="D343" s="139" t="s">
        <v>245</v>
      </c>
      <c r="E343" s="155" t="s">
        <v>1</v>
      </c>
      <c r="F343" s="156" t="s">
        <v>1154</v>
      </c>
      <c r="H343" s="157">
        <v>13.72</v>
      </c>
      <c r="I343" s="158"/>
      <c r="L343" s="154"/>
      <c r="M343" s="159"/>
      <c r="T343" s="160"/>
      <c r="AT343" s="155" t="s">
        <v>245</v>
      </c>
      <c r="AU343" s="155" t="s">
        <v>89</v>
      </c>
      <c r="AV343" s="12" t="s">
        <v>89</v>
      </c>
      <c r="AW343" s="12" t="s">
        <v>36</v>
      </c>
      <c r="AX343" s="12" t="s">
        <v>80</v>
      </c>
      <c r="AY343" s="155" t="s">
        <v>134</v>
      </c>
    </row>
    <row r="344" spans="2:65" s="12" customFormat="1" ht="10.199999999999999">
      <c r="B344" s="154"/>
      <c r="D344" s="139" t="s">
        <v>245</v>
      </c>
      <c r="E344" s="155" t="s">
        <v>1</v>
      </c>
      <c r="F344" s="156" t="s">
        <v>1155</v>
      </c>
      <c r="H344" s="157">
        <v>90.16</v>
      </c>
      <c r="I344" s="158"/>
      <c r="L344" s="154"/>
      <c r="M344" s="159"/>
      <c r="T344" s="160"/>
      <c r="AT344" s="155" t="s">
        <v>245</v>
      </c>
      <c r="AU344" s="155" t="s">
        <v>89</v>
      </c>
      <c r="AV344" s="12" t="s">
        <v>89</v>
      </c>
      <c r="AW344" s="12" t="s">
        <v>36</v>
      </c>
      <c r="AX344" s="12" t="s">
        <v>80</v>
      </c>
      <c r="AY344" s="155" t="s">
        <v>134</v>
      </c>
    </row>
    <row r="345" spans="2:65" s="12" customFormat="1" ht="20.399999999999999">
      <c r="B345" s="154"/>
      <c r="D345" s="139" t="s">
        <v>245</v>
      </c>
      <c r="E345" s="155" t="s">
        <v>1</v>
      </c>
      <c r="F345" s="156" t="s">
        <v>1156</v>
      </c>
      <c r="H345" s="157">
        <v>227.36</v>
      </c>
      <c r="I345" s="158"/>
      <c r="L345" s="154"/>
      <c r="M345" s="159"/>
      <c r="T345" s="160"/>
      <c r="AT345" s="155" t="s">
        <v>245</v>
      </c>
      <c r="AU345" s="155" t="s">
        <v>89</v>
      </c>
      <c r="AV345" s="12" t="s">
        <v>89</v>
      </c>
      <c r="AW345" s="12" t="s">
        <v>36</v>
      </c>
      <c r="AX345" s="12" t="s">
        <v>80</v>
      </c>
      <c r="AY345" s="155" t="s">
        <v>134</v>
      </c>
    </row>
    <row r="346" spans="2:65" s="13" customFormat="1" ht="10.199999999999999">
      <c r="B346" s="161"/>
      <c r="D346" s="139" t="s">
        <v>245</v>
      </c>
      <c r="E346" s="162" t="s">
        <v>1</v>
      </c>
      <c r="F346" s="163" t="s">
        <v>248</v>
      </c>
      <c r="H346" s="164">
        <v>534.24</v>
      </c>
      <c r="I346" s="165"/>
      <c r="L346" s="161"/>
      <c r="M346" s="166"/>
      <c r="T346" s="167"/>
      <c r="AT346" s="162" t="s">
        <v>245</v>
      </c>
      <c r="AU346" s="162" t="s">
        <v>89</v>
      </c>
      <c r="AV346" s="13" t="s">
        <v>133</v>
      </c>
      <c r="AW346" s="13" t="s">
        <v>36</v>
      </c>
      <c r="AX346" s="13" t="s">
        <v>87</v>
      </c>
      <c r="AY346" s="162" t="s">
        <v>134</v>
      </c>
    </row>
    <row r="347" spans="2:65" s="1" customFormat="1" ht="21.75" customHeight="1">
      <c r="B347" s="32"/>
      <c r="C347" s="126" t="s">
        <v>571</v>
      </c>
      <c r="D347" s="126" t="s">
        <v>135</v>
      </c>
      <c r="E347" s="127" t="s">
        <v>631</v>
      </c>
      <c r="F347" s="128" t="s">
        <v>632</v>
      </c>
      <c r="G347" s="129" t="s">
        <v>299</v>
      </c>
      <c r="H347" s="130">
        <v>7</v>
      </c>
      <c r="I347" s="131"/>
      <c r="J347" s="132">
        <f>ROUND(I347*H347,2)</f>
        <v>0</v>
      </c>
      <c r="K347" s="128" t="s">
        <v>139</v>
      </c>
      <c r="L347" s="32"/>
      <c r="M347" s="133" t="s">
        <v>1</v>
      </c>
      <c r="N347" s="134" t="s">
        <v>45</v>
      </c>
      <c r="P347" s="135">
        <f>O347*H347</f>
        <v>0</v>
      </c>
      <c r="Q347" s="135">
        <v>0</v>
      </c>
      <c r="R347" s="135">
        <f>Q347*H347</f>
        <v>0</v>
      </c>
      <c r="S347" s="135">
        <v>0</v>
      </c>
      <c r="T347" s="136">
        <f>S347*H347</f>
        <v>0</v>
      </c>
      <c r="AR347" s="137" t="s">
        <v>133</v>
      </c>
      <c r="AT347" s="137" t="s">
        <v>135</v>
      </c>
      <c r="AU347" s="137" t="s">
        <v>89</v>
      </c>
      <c r="AY347" s="17" t="s">
        <v>134</v>
      </c>
      <c r="BE347" s="138">
        <f>IF(N347="základní",J347,0)</f>
        <v>0</v>
      </c>
      <c r="BF347" s="138">
        <f>IF(N347="snížená",J347,0)</f>
        <v>0</v>
      </c>
      <c r="BG347" s="138">
        <f>IF(N347="zákl. přenesená",J347,0)</f>
        <v>0</v>
      </c>
      <c r="BH347" s="138">
        <f>IF(N347="sníž. přenesená",J347,0)</f>
        <v>0</v>
      </c>
      <c r="BI347" s="138">
        <f>IF(N347="nulová",J347,0)</f>
        <v>0</v>
      </c>
      <c r="BJ347" s="17" t="s">
        <v>87</v>
      </c>
      <c r="BK347" s="138">
        <f>ROUND(I347*H347,2)</f>
        <v>0</v>
      </c>
      <c r="BL347" s="17" t="s">
        <v>133</v>
      </c>
      <c r="BM347" s="137" t="s">
        <v>1157</v>
      </c>
    </row>
    <row r="348" spans="2:65" s="12" customFormat="1" ht="20.399999999999999">
      <c r="B348" s="154"/>
      <c r="D348" s="139" t="s">
        <v>245</v>
      </c>
      <c r="E348" s="155" t="s">
        <v>1</v>
      </c>
      <c r="F348" s="156" t="s">
        <v>1158</v>
      </c>
      <c r="H348" s="157">
        <v>7</v>
      </c>
      <c r="I348" s="158"/>
      <c r="L348" s="154"/>
      <c r="M348" s="159"/>
      <c r="T348" s="160"/>
      <c r="AT348" s="155" t="s">
        <v>245</v>
      </c>
      <c r="AU348" s="155" t="s">
        <v>89</v>
      </c>
      <c r="AV348" s="12" t="s">
        <v>89</v>
      </c>
      <c r="AW348" s="12" t="s">
        <v>36</v>
      </c>
      <c r="AX348" s="12" t="s">
        <v>80</v>
      </c>
      <c r="AY348" s="155" t="s">
        <v>134</v>
      </c>
    </row>
    <row r="349" spans="2:65" s="13" customFormat="1" ht="10.199999999999999">
      <c r="B349" s="161"/>
      <c r="D349" s="139" t="s">
        <v>245</v>
      </c>
      <c r="E349" s="162" t="s">
        <v>1</v>
      </c>
      <c r="F349" s="163" t="s">
        <v>248</v>
      </c>
      <c r="H349" s="164">
        <v>7</v>
      </c>
      <c r="I349" s="165"/>
      <c r="L349" s="161"/>
      <c r="M349" s="166"/>
      <c r="T349" s="167"/>
      <c r="AT349" s="162" t="s">
        <v>245</v>
      </c>
      <c r="AU349" s="162" t="s">
        <v>89</v>
      </c>
      <c r="AV349" s="13" t="s">
        <v>133</v>
      </c>
      <c r="AW349" s="13" t="s">
        <v>36</v>
      </c>
      <c r="AX349" s="13" t="s">
        <v>87</v>
      </c>
      <c r="AY349" s="162" t="s">
        <v>134</v>
      </c>
    </row>
    <row r="350" spans="2:65" s="1" customFormat="1" ht="24.15" customHeight="1">
      <c r="B350" s="32"/>
      <c r="C350" s="126" t="s">
        <v>576</v>
      </c>
      <c r="D350" s="126" t="s">
        <v>135</v>
      </c>
      <c r="E350" s="127" t="s">
        <v>637</v>
      </c>
      <c r="F350" s="128" t="s">
        <v>638</v>
      </c>
      <c r="G350" s="129" t="s">
        <v>299</v>
      </c>
      <c r="H350" s="130">
        <v>42</v>
      </c>
      <c r="I350" s="131"/>
      <c r="J350" s="132">
        <f>ROUND(I350*H350,2)</f>
        <v>0</v>
      </c>
      <c r="K350" s="128" t="s">
        <v>139</v>
      </c>
      <c r="L350" s="32"/>
      <c r="M350" s="133" t="s">
        <v>1</v>
      </c>
      <c r="N350" s="134" t="s">
        <v>45</v>
      </c>
      <c r="P350" s="135">
        <f>O350*H350</f>
        <v>0</v>
      </c>
      <c r="Q350" s="135">
        <v>0</v>
      </c>
      <c r="R350" s="135">
        <f>Q350*H350</f>
        <v>0</v>
      </c>
      <c r="S350" s="135">
        <v>0</v>
      </c>
      <c r="T350" s="136">
        <f>S350*H350</f>
        <v>0</v>
      </c>
      <c r="AR350" s="137" t="s">
        <v>133</v>
      </c>
      <c r="AT350" s="137" t="s">
        <v>135</v>
      </c>
      <c r="AU350" s="137" t="s">
        <v>89</v>
      </c>
      <c r="AY350" s="17" t="s">
        <v>134</v>
      </c>
      <c r="BE350" s="138">
        <f>IF(N350="základní",J350,0)</f>
        <v>0</v>
      </c>
      <c r="BF350" s="138">
        <f>IF(N350="snížená",J350,0)</f>
        <v>0</v>
      </c>
      <c r="BG350" s="138">
        <f>IF(N350="zákl. přenesená",J350,0)</f>
        <v>0</v>
      </c>
      <c r="BH350" s="138">
        <f>IF(N350="sníž. přenesená",J350,0)</f>
        <v>0</v>
      </c>
      <c r="BI350" s="138">
        <f>IF(N350="nulová",J350,0)</f>
        <v>0</v>
      </c>
      <c r="BJ350" s="17" t="s">
        <v>87</v>
      </c>
      <c r="BK350" s="138">
        <f>ROUND(I350*H350,2)</f>
        <v>0</v>
      </c>
      <c r="BL350" s="17" t="s">
        <v>133</v>
      </c>
      <c r="BM350" s="137" t="s">
        <v>1159</v>
      </c>
    </row>
    <row r="351" spans="2:65" s="14" customFormat="1" ht="10.199999999999999">
      <c r="B351" s="168"/>
      <c r="D351" s="139" t="s">
        <v>245</v>
      </c>
      <c r="E351" s="169" t="s">
        <v>1</v>
      </c>
      <c r="F351" s="170" t="s">
        <v>641</v>
      </c>
      <c r="H351" s="169" t="s">
        <v>1</v>
      </c>
      <c r="I351" s="171"/>
      <c r="L351" s="168"/>
      <c r="M351" s="172"/>
      <c r="T351" s="173"/>
      <c r="AT351" s="169" t="s">
        <v>245</v>
      </c>
      <c r="AU351" s="169" t="s">
        <v>89</v>
      </c>
      <c r="AV351" s="14" t="s">
        <v>87</v>
      </c>
      <c r="AW351" s="14" t="s">
        <v>36</v>
      </c>
      <c r="AX351" s="14" t="s">
        <v>80</v>
      </c>
      <c r="AY351" s="169" t="s">
        <v>134</v>
      </c>
    </row>
    <row r="352" spans="2:65" s="12" customFormat="1" ht="20.399999999999999">
      <c r="B352" s="154"/>
      <c r="D352" s="139" t="s">
        <v>245</v>
      </c>
      <c r="E352" s="155" t="s">
        <v>1</v>
      </c>
      <c r="F352" s="156" t="s">
        <v>1160</v>
      </c>
      <c r="H352" s="157">
        <v>42</v>
      </c>
      <c r="I352" s="158"/>
      <c r="L352" s="154"/>
      <c r="M352" s="159"/>
      <c r="T352" s="160"/>
      <c r="AT352" s="155" t="s">
        <v>245</v>
      </c>
      <c r="AU352" s="155" t="s">
        <v>89</v>
      </c>
      <c r="AV352" s="12" t="s">
        <v>89</v>
      </c>
      <c r="AW352" s="12" t="s">
        <v>36</v>
      </c>
      <c r="AX352" s="12" t="s">
        <v>80</v>
      </c>
      <c r="AY352" s="155" t="s">
        <v>134</v>
      </c>
    </row>
    <row r="353" spans="2:65" s="13" customFormat="1" ht="10.199999999999999">
      <c r="B353" s="161"/>
      <c r="D353" s="139" t="s">
        <v>245</v>
      </c>
      <c r="E353" s="162" t="s">
        <v>1</v>
      </c>
      <c r="F353" s="163" t="s">
        <v>248</v>
      </c>
      <c r="H353" s="164">
        <v>42</v>
      </c>
      <c r="I353" s="165"/>
      <c r="L353" s="161"/>
      <c r="M353" s="166"/>
      <c r="T353" s="167"/>
      <c r="AT353" s="162" t="s">
        <v>245</v>
      </c>
      <c r="AU353" s="162" t="s">
        <v>89</v>
      </c>
      <c r="AV353" s="13" t="s">
        <v>133</v>
      </c>
      <c r="AW353" s="13" t="s">
        <v>36</v>
      </c>
      <c r="AX353" s="13" t="s">
        <v>87</v>
      </c>
      <c r="AY353" s="162" t="s">
        <v>134</v>
      </c>
    </row>
    <row r="354" spans="2:65" s="1" customFormat="1" ht="16.5" customHeight="1">
      <c r="B354" s="32"/>
      <c r="C354" s="126" t="s">
        <v>582</v>
      </c>
      <c r="D354" s="126" t="s">
        <v>135</v>
      </c>
      <c r="E354" s="127" t="s">
        <v>644</v>
      </c>
      <c r="F354" s="128" t="s">
        <v>645</v>
      </c>
      <c r="G354" s="129" t="s">
        <v>299</v>
      </c>
      <c r="H354" s="130">
        <v>10.865</v>
      </c>
      <c r="I354" s="131"/>
      <c r="J354" s="132">
        <f>ROUND(I354*H354,2)</f>
        <v>0</v>
      </c>
      <c r="K354" s="128" t="s">
        <v>139</v>
      </c>
      <c r="L354" s="32"/>
      <c r="M354" s="133" t="s">
        <v>1</v>
      </c>
      <c r="N354" s="134" t="s">
        <v>45</v>
      </c>
      <c r="P354" s="135">
        <f>O354*H354</f>
        <v>0</v>
      </c>
      <c r="Q354" s="135">
        <v>0</v>
      </c>
      <c r="R354" s="135">
        <f>Q354*H354</f>
        <v>0</v>
      </c>
      <c r="S354" s="135">
        <v>0</v>
      </c>
      <c r="T354" s="136">
        <f>S354*H354</f>
        <v>0</v>
      </c>
      <c r="AR354" s="137" t="s">
        <v>133</v>
      </c>
      <c r="AT354" s="137" t="s">
        <v>135</v>
      </c>
      <c r="AU354" s="137" t="s">
        <v>89</v>
      </c>
      <c r="AY354" s="17" t="s">
        <v>134</v>
      </c>
      <c r="BE354" s="138">
        <f>IF(N354="základní",J354,0)</f>
        <v>0</v>
      </c>
      <c r="BF354" s="138">
        <f>IF(N354="snížená",J354,0)</f>
        <v>0</v>
      </c>
      <c r="BG354" s="138">
        <f>IF(N354="zákl. přenesená",J354,0)</f>
        <v>0</v>
      </c>
      <c r="BH354" s="138">
        <f>IF(N354="sníž. přenesená",J354,0)</f>
        <v>0</v>
      </c>
      <c r="BI354" s="138">
        <f>IF(N354="nulová",J354,0)</f>
        <v>0</v>
      </c>
      <c r="BJ354" s="17" t="s">
        <v>87</v>
      </c>
      <c r="BK354" s="138">
        <f>ROUND(I354*H354,2)</f>
        <v>0</v>
      </c>
      <c r="BL354" s="17" t="s">
        <v>133</v>
      </c>
      <c r="BM354" s="137" t="s">
        <v>1161</v>
      </c>
    </row>
    <row r="355" spans="2:65" s="12" customFormat="1" ht="20.399999999999999">
      <c r="B355" s="154"/>
      <c r="D355" s="139" t="s">
        <v>245</v>
      </c>
      <c r="E355" s="155" t="s">
        <v>1</v>
      </c>
      <c r="F355" s="156" t="s">
        <v>1162</v>
      </c>
      <c r="H355" s="157">
        <v>10.865</v>
      </c>
      <c r="I355" s="158"/>
      <c r="L355" s="154"/>
      <c r="M355" s="159"/>
      <c r="T355" s="160"/>
      <c r="AT355" s="155" t="s">
        <v>245</v>
      </c>
      <c r="AU355" s="155" t="s">
        <v>89</v>
      </c>
      <c r="AV355" s="12" t="s">
        <v>89</v>
      </c>
      <c r="AW355" s="12" t="s">
        <v>36</v>
      </c>
      <c r="AX355" s="12" t="s">
        <v>80</v>
      </c>
      <c r="AY355" s="155" t="s">
        <v>134</v>
      </c>
    </row>
    <row r="356" spans="2:65" s="13" customFormat="1" ht="10.199999999999999">
      <c r="B356" s="161"/>
      <c r="D356" s="139" t="s">
        <v>245</v>
      </c>
      <c r="E356" s="162" t="s">
        <v>1</v>
      </c>
      <c r="F356" s="163" t="s">
        <v>248</v>
      </c>
      <c r="H356" s="164">
        <v>10.865</v>
      </c>
      <c r="I356" s="165"/>
      <c r="L356" s="161"/>
      <c r="M356" s="166"/>
      <c r="T356" s="167"/>
      <c r="AT356" s="162" t="s">
        <v>245</v>
      </c>
      <c r="AU356" s="162" t="s">
        <v>89</v>
      </c>
      <c r="AV356" s="13" t="s">
        <v>133</v>
      </c>
      <c r="AW356" s="13" t="s">
        <v>36</v>
      </c>
      <c r="AX356" s="13" t="s">
        <v>87</v>
      </c>
      <c r="AY356" s="162" t="s">
        <v>134</v>
      </c>
    </row>
    <row r="357" spans="2:65" s="1" customFormat="1" ht="24.15" customHeight="1">
      <c r="B357" s="32"/>
      <c r="C357" s="126" t="s">
        <v>587</v>
      </c>
      <c r="D357" s="126" t="s">
        <v>135</v>
      </c>
      <c r="E357" s="127" t="s">
        <v>649</v>
      </c>
      <c r="F357" s="128" t="s">
        <v>650</v>
      </c>
      <c r="G357" s="129" t="s">
        <v>299</v>
      </c>
      <c r="H357" s="130">
        <v>152.11000000000001</v>
      </c>
      <c r="I357" s="131"/>
      <c r="J357" s="132">
        <f>ROUND(I357*H357,2)</f>
        <v>0</v>
      </c>
      <c r="K357" s="128" t="s">
        <v>139</v>
      </c>
      <c r="L357" s="32"/>
      <c r="M357" s="133" t="s">
        <v>1</v>
      </c>
      <c r="N357" s="134" t="s">
        <v>45</v>
      </c>
      <c r="P357" s="135">
        <f>O357*H357</f>
        <v>0</v>
      </c>
      <c r="Q357" s="135">
        <v>0</v>
      </c>
      <c r="R357" s="135">
        <f>Q357*H357</f>
        <v>0</v>
      </c>
      <c r="S357" s="135">
        <v>0</v>
      </c>
      <c r="T357" s="136">
        <f>S357*H357</f>
        <v>0</v>
      </c>
      <c r="AR357" s="137" t="s">
        <v>133</v>
      </c>
      <c r="AT357" s="137" t="s">
        <v>135</v>
      </c>
      <c r="AU357" s="137" t="s">
        <v>89</v>
      </c>
      <c r="AY357" s="17" t="s">
        <v>134</v>
      </c>
      <c r="BE357" s="138">
        <f>IF(N357="základní",J357,0)</f>
        <v>0</v>
      </c>
      <c r="BF357" s="138">
        <f>IF(N357="snížená",J357,0)</f>
        <v>0</v>
      </c>
      <c r="BG357" s="138">
        <f>IF(N357="zákl. přenesená",J357,0)</f>
        <v>0</v>
      </c>
      <c r="BH357" s="138">
        <f>IF(N357="sníž. přenesená",J357,0)</f>
        <v>0</v>
      </c>
      <c r="BI357" s="138">
        <f>IF(N357="nulová",J357,0)</f>
        <v>0</v>
      </c>
      <c r="BJ357" s="17" t="s">
        <v>87</v>
      </c>
      <c r="BK357" s="138">
        <f>ROUND(I357*H357,2)</f>
        <v>0</v>
      </c>
      <c r="BL357" s="17" t="s">
        <v>133</v>
      </c>
      <c r="BM357" s="137" t="s">
        <v>1163</v>
      </c>
    </row>
    <row r="358" spans="2:65" s="14" customFormat="1" ht="10.199999999999999">
      <c r="B358" s="168"/>
      <c r="D358" s="139" t="s">
        <v>245</v>
      </c>
      <c r="E358" s="169" t="s">
        <v>1</v>
      </c>
      <c r="F358" s="170" t="s">
        <v>625</v>
      </c>
      <c r="H358" s="169" t="s">
        <v>1</v>
      </c>
      <c r="I358" s="171"/>
      <c r="L358" s="168"/>
      <c r="M358" s="172"/>
      <c r="T358" s="173"/>
      <c r="AT358" s="169" t="s">
        <v>245</v>
      </c>
      <c r="AU358" s="169" t="s">
        <v>89</v>
      </c>
      <c r="AV358" s="14" t="s">
        <v>87</v>
      </c>
      <c r="AW358" s="14" t="s">
        <v>36</v>
      </c>
      <c r="AX358" s="14" t="s">
        <v>80</v>
      </c>
      <c r="AY358" s="169" t="s">
        <v>134</v>
      </c>
    </row>
    <row r="359" spans="2:65" s="12" customFormat="1" ht="20.399999999999999">
      <c r="B359" s="154"/>
      <c r="D359" s="139" t="s">
        <v>245</v>
      </c>
      <c r="E359" s="155" t="s">
        <v>1</v>
      </c>
      <c r="F359" s="156" t="s">
        <v>1164</v>
      </c>
      <c r="H359" s="157">
        <v>152.11000000000001</v>
      </c>
      <c r="I359" s="158"/>
      <c r="L359" s="154"/>
      <c r="M359" s="159"/>
      <c r="T359" s="160"/>
      <c r="AT359" s="155" t="s">
        <v>245</v>
      </c>
      <c r="AU359" s="155" t="s">
        <v>89</v>
      </c>
      <c r="AV359" s="12" t="s">
        <v>89</v>
      </c>
      <c r="AW359" s="12" t="s">
        <v>36</v>
      </c>
      <c r="AX359" s="12" t="s">
        <v>80</v>
      </c>
      <c r="AY359" s="155" t="s">
        <v>134</v>
      </c>
    </row>
    <row r="360" spans="2:65" s="13" customFormat="1" ht="10.199999999999999">
      <c r="B360" s="161"/>
      <c r="D360" s="139" t="s">
        <v>245</v>
      </c>
      <c r="E360" s="162" t="s">
        <v>1</v>
      </c>
      <c r="F360" s="163" t="s">
        <v>248</v>
      </c>
      <c r="H360" s="164">
        <v>152.11000000000001</v>
      </c>
      <c r="I360" s="165"/>
      <c r="L360" s="161"/>
      <c r="M360" s="166"/>
      <c r="T360" s="167"/>
      <c r="AT360" s="162" t="s">
        <v>245</v>
      </c>
      <c r="AU360" s="162" t="s">
        <v>89</v>
      </c>
      <c r="AV360" s="13" t="s">
        <v>133</v>
      </c>
      <c r="AW360" s="13" t="s">
        <v>36</v>
      </c>
      <c r="AX360" s="13" t="s">
        <v>87</v>
      </c>
      <c r="AY360" s="162" t="s">
        <v>134</v>
      </c>
    </row>
    <row r="361" spans="2:65" s="1" customFormat="1" ht="24.15" customHeight="1">
      <c r="B361" s="32"/>
      <c r="C361" s="126" t="s">
        <v>592</v>
      </c>
      <c r="D361" s="126" t="s">
        <v>135</v>
      </c>
      <c r="E361" s="127" t="s">
        <v>654</v>
      </c>
      <c r="F361" s="128" t="s">
        <v>655</v>
      </c>
      <c r="G361" s="129" t="s">
        <v>299</v>
      </c>
      <c r="H361" s="130">
        <v>7</v>
      </c>
      <c r="I361" s="131"/>
      <c r="J361" s="132">
        <f>ROUND(I361*H361,2)</f>
        <v>0</v>
      </c>
      <c r="K361" s="128" t="s">
        <v>139</v>
      </c>
      <c r="L361" s="32"/>
      <c r="M361" s="133" t="s">
        <v>1</v>
      </c>
      <c r="N361" s="134" t="s">
        <v>45</v>
      </c>
      <c r="P361" s="135">
        <f>O361*H361</f>
        <v>0</v>
      </c>
      <c r="Q361" s="135">
        <v>0</v>
      </c>
      <c r="R361" s="135">
        <f>Q361*H361</f>
        <v>0</v>
      </c>
      <c r="S361" s="135">
        <v>0</v>
      </c>
      <c r="T361" s="136">
        <f>S361*H361</f>
        <v>0</v>
      </c>
      <c r="AR361" s="137" t="s">
        <v>133</v>
      </c>
      <c r="AT361" s="137" t="s">
        <v>135</v>
      </c>
      <c r="AU361" s="137" t="s">
        <v>89</v>
      </c>
      <c r="AY361" s="17" t="s">
        <v>134</v>
      </c>
      <c r="BE361" s="138">
        <f>IF(N361="základní",J361,0)</f>
        <v>0</v>
      </c>
      <c r="BF361" s="138">
        <f>IF(N361="snížená",J361,0)</f>
        <v>0</v>
      </c>
      <c r="BG361" s="138">
        <f>IF(N361="zákl. přenesená",J361,0)</f>
        <v>0</v>
      </c>
      <c r="BH361" s="138">
        <f>IF(N361="sníž. přenesená",J361,0)</f>
        <v>0</v>
      </c>
      <c r="BI361" s="138">
        <f>IF(N361="nulová",J361,0)</f>
        <v>0</v>
      </c>
      <c r="BJ361" s="17" t="s">
        <v>87</v>
      </c>
      <c r="BK361" s="138">
        <f>ROUND(I361*H361,2)</f>
        <v>0</v>
      </c>
      <c r="BL361" s="17" t="s">
        <v>133</v>
      </c>
      <c r="BM361" s="137" t="s">
        <v>1165</v>
      </c>
    </row>
    <row r="362" spans="2:65" s="12" customFormat="1" ht="20.399999999999999">
      <c r="B362" s="154"/>
      <c r="D362" s="139" t="s">
        <v>245</v>
      </c>
      <c r="E362" s="155" t="s">
        <v>1</v>
      </c>
      <c r="F362" s="156" t="s">
        <v>1166</v>
      </c>
      <c r="H362" s="157">
        <v>7</v>
      </c>
      <c r="I362" s="158"/>
      <c r="L362" s="154"/>
      <c r="M362" s="159"/>
      <c r="T362" s="160"/>
      <c r="AT362" s="155" t="s">
        <v>245</v>
      </c>
      <c r="AU362" s="155" t="s">
        <v>89</v>
      </c>
      <c r="AV362" s="12" t="s">
        <v>89</v>
      </c>
      <c r="AW362" s="12" t="s">
        <v>36</v>
      </c>
      <c r="AX362" s="12" t="s">
        <v>80</v>
      </c>
      <c r="AY362" s="155" t="s">
        <v>134</v>
      </c>
    </row>
    <row r="363" spans="2:65" s="13" customFormat="1" ht="10.199999999999999">
      <c r="B363" s="161"/>
      <c r="D363" s="139" t="s">
        <v>245</v>
      </c>
      <c r="E363" s="162" t="s">
        <v>1</v>
      </c>
      <c r="F363" s="163" t="s">
        <v>248</v>
      </c>
      <c r="H363" s="164">
        <v>7</v>
      </c>
      <c r="I363" s="165"/>
      <c r="L363" s="161"/>
      <c r="M363" s="166"/>
      <c r="T363" s="167"/>
      <c r="AT363" s="162" t="s">
        <v>245</v>
      </c>
      <c r="AU363" s="162" t="s">
        <v>89</v>
      </c>
      <c r="AV363" s="13" t="s">
        <v>133</v>
      </c>
      <c r="AW363" s="13" t="s">
        <v>36</v>
      </c>
      <c r="AX363" s="13" t="s">
        <v>87</v>
      </c>
      <c r="AY363" s="162" t="s">
        <v>134</v>
      </c>
    </row>
    <row r="364" spans="2:65" s="1" customFormat="1" ht="37.799999999999997" customHeight="1">
      <c r="B364" s="32"/>
      <c r="C364" s="126" t="s">
        <v>599</v>
      </c>
      <c r="D364" s="126" t="s">
        <v>135</v>
      </c>
      <c r="E364" s="127" t="s">
        <v>659</v>
      </c>
      <c r="F364" s="128" t="s">
        <v>660</v>
      </c>
      <c r="G364" s="129" t="s">
        <v>299</v>
      </c>
      <c r="H364" s="130">
        <v>10.865</v>
      </c>
      <c r="I364" s="131"/>
      <c r="J364" s="132">
        <f>ROUND(I364*H364,2)</f>
        <v>0</v>
      </c>
      <c r="K364" s="128" t="s">
        <v>139</v>
      </c>
      <c r="L364" s="32"/>
      <c r="M364" s="133" t="s">
        <v>1</v>
      </c>
      <c r="N364" s="134" t="s">
        <v>45</v>
      </c>
      <c r="P364" s="135">
        <f>O364*H364</f>
        <v>0</v>
      </c>
      <c r="Q364" s="135">
        <v>0</v>
      </c>
      <c r="R364" s="135">
        <f>Q364*H364</f>
        <v>0</v>
      </c>
      <c r="S364" s="135">
        <v>0</v>
      </c>
      <c r="T364" s="136">
        <f>S364*H364</f>
        <v>0</v>
      </c>
      <c r="AR364" s="137" t="s">
        <v>133</v>
      </c>
      <c r="AT364" s="137" t="s">
        <v>135</v>
      </c>
      <c r="AU364" s="137" t="s">
        <v>89</v>
      </c>
      <c r="AY364" s="17" t="s">
        <v>134</v>
      </c>
      <c r="BE364" s="138">
        <f>IF(N364="základní",J364,0)</f>
        <v>0</v>
      </c>
      <c r="BF364" s="138">
        <f>IF(N364="snížená",J364,0)</f>
        <v>0</v>
      </c>
      <c r="BG364" s="138">
        <f>IF(N364="zákl. přenesená",J364,0)</f>
        <v>0</v>
      </c>
      <c r="BH364" s="138">
        <f>IF(N364="sníž. přenesená",J364,0)</f>
        <v>0</v>
      </c>
      <c r="BI364" s="138">
        <f>IF(N364="nulová",J364,0)</f>
        <v>0</v>
      </c>
      <c r="BJ364" s="17" t="s">
        <v>87</v>
      </c>
      <c r="BK364" s="138">
        <f>ROUND(I364*H364,2)</f>
        <v>0</v>
      </c>
      <c r="BL364" s="17" t="s">
        <v>133</v>
      </c>
      <c r="BM364" s="137" t="s">
        <v>1167</v>
      </c>
    </row>
    <row r="365" spans="2:65" s="12" customFormat="1" ht="20.399999999999999">
      <c r="B365" s="154"/>
      <c r="D365" s="139" t="s">
        <v>245</v>
      </c>
      <c r="E365" s="155" t="s">
        <v>1</v>
      </c>
      <c r="F365" s="156" t="s">
        <v>1168</v>
      </c>
      <c r="H365" s="157">
        <v>10.865</v>
      </c>
      <c r="I365" s="158"/>
      <c r="L365" s="154"/>
      <c r="M365" s="159"/>
      <c r="T365" s="160"/>
      <c r="AT365" s="155" t="s">
        <v>245</v>
      </c>
      <c r="AU365" s="155" t="s">
        <v>89</v>
      </c>
      <c r="AV365" s="12" t="s">
        <v>89</v>
      </c>
      <c r="AW365" s="12" t="s">
        <v>36</v>
      </c>
      <c r="AX365" s="12" t="s">
        <v>80</v>
      </c>
      <c r="AY365" s="155" t="s">
        <v>134</v>
      </c>
    </row>
    <row r="366" spans="2:65" s="13" customFormat="1" ht="10.199999999999999">
      <c r="B366" s="161"/>
      <c r="D366" s="139" t="s">
        <v>245</v>
      </c>
      <c r="E366" s="162" t="s">
        <v>1</v>
      </c>
      <c r="F366" s="163" t="s">
        <v>248</v>
      </c>
      <c r="H366" s="164">
        <v>10.865</v>
      </c>
      <c r="I366" s="165"/>
      <c r="L366" s="161"/>
      <c r="M366" s="166"/>
      <c r="T366" s="167"/>
      <c r="AT366" s="162" t="s">
        <v>245</v>
      </c>
      <c r="AU366" s="162" t="s">
        <v>89</v>
      </c>
      <c r="AV366" s="13" t="s">
        <v>133</v>
      </c>
      <c r="AW366" s="13" t="s">
        <v>36</v>
      </c>
      <c r="AX366" s="13" t="s">
        <v>87</v>
      </c>
      <c r="AY366" s="162" t="s">
        <v>134</v>
      </c>
    </row>
    <row r="367" spans="2:65" s="1" customFormat="1" ht="44.25" customHeight="1">
      <c r="B367" s="32"/>
      <c r="C367" s="126" t="s">
        <v>605</v>
      </c>
      <c r="D367" s="126" t="s">
        <v>135</v>
      </c>
      <c r="E367" s="127" t="s">
        <v>665</v>
      </c>
      <c r="F367" s="128" t="s">
        <v>666</v>
      </c>
      <c r="G367" s="129" t="s">
        <v>299</v>
      </c>
      <c r="H367" s="130">
        <v>31.72</v>
      </c>
      <c r="I367" s="131"/>
      <c r="J367" s="132">
        <f>ROUND(I367*H367,2)</f>
        <v>0</v>
      </c>
      <c r="K367" s="128" t="s">
        <v>139</v>
      </c>
      <c r="L367" s="32"/>
      <c r="M367" s="133" t="s">
        <v>1</v>
      </c>
      <c r="N367" s="134" t="s">
        <v>45</v>
      </c>
      <c r="P367" s="135">
        <f>O367*H367</f>
        <v>0</v>
      </c>
      <c r="Q367" s="135">
        <v>0</v>
      </c>
      <c r="R367" s="135">
        <f>Q367*H367</f>
        <v>0</v>
      </c>
      <c r="S367" s="135">
        <v>0</v>
      </c>
      <c r="T367" s="136">
        <f>S367*H367</f>
        <v>0</v>
      </c>
      <c r="AR367" s="137" t="s">
        <v>133</v>
      </c>
      <c r="AT367" s="137" t="s">
        <v>135</v>
      </c>
      <c r="AU367" s="137" t="s">
        <v>89</v>
      </c>
      <c r="AY367" s="17" t="s">
        <v>134</v>
      </c>
      <c r="BE367" s="138">
        <f>IF(N367="základní",J367,0)</f>
        <v>0</v>
      </c>
      <c r="BF367" s="138">
        <f>IF(N367="snížená",J367,0)</f>
        <v>0</v>
      </c>
      <c r="BG367" s="138">
        <f>IF(N367="zákl. přenesená",J367,0)</f>
        <v>0</v>
      </c>
      <c r="BH367" s="138">
        <f>IF(N367="sníž. přenesená",J367,0)</f>
        <v>0</v>
      </c>
      <c r="BI367" s="138">
        <f>IF(N367="nulová",J367,0)</f>
        <v>0</v>
      </c>
      <c r="BJ367" s="17" t="s">
        <v>87</v>
      </c>
      <c r="BK367" s="138">
        <f>ROUND(I367*H367,2)</f>
        <v>0</v>
      </c>
      <c r="BL367" s="17" t="s">
        <v>133</v>
      </c>
      <c r="BM367" s="137" t="s">
        <v>1169</v>
      </c>
    </row>
    <row r="368" spans="2:65" s="12" customFormat="1" ht="20.399999999999999">
      <c r="B368" s="154"/>
      <c r="D368" s="139" t="s">
        <v>245</v>
      </c>
      <c r="E368" s="155" t="s">
        <v>1</v>
      </c>
      <c r="F368" s="156" t="s">
        <v>1170</v>
      </c>
      <c r="H368" s="157">
        <v>14.5</v>
      </c>
      <c r="I368" s="158"/>
      <c r="L368" s="154"/>
      <c r="M368" s="159"/>
      <c r="T368" s="160"/>
      <c r="AT368" s="155" t="s">
        <v>245</v>
      </c>
      <c r="AU368" s="155" t="s">
        <v>89</v>
      </c>
      <c r="AV368" s="12" t="s">
        <v>89</v>
      </c>
      <c r="AW368" s="12" t="s">
        <v>36</v>
      </c>
      <c r="AX368" s="12" t="s">
        <v>80</v>
      </c>
      <c r="AY368" s="155" t="s">
        <v>134</v>
      </c>
    </row>
    <row r="369" spans="2:65" s="12" customFormat="1" ht="10.199999999999999">
      <c r="B369" s="154"/>
      <c r="D369" s="139" t="s">
        <v>245</v>
      </c>
      <c r="E369" s="155" t="s">
        <v>1</v>
      </c>
      <c r="F369" s="156" t="s">
        <v>1171</v>
      </c>
      <c r="H369" s="157">
        <v>0.98</v>
      </c>
      <c r="I369" s="158"/>
      <c r="L369" s="154"/>
      <c r="M369" s="159"/>
      <c r="T369" s="160"/>
      <c r="AT369" s="155" t="s">
        <v>245</v>
      </c>
      <c r="AU369" s="155" t="s">
        <v>89</v>
      </c>
      <c r="AV369" s="12" t="s">
        <v>89</v>
      </c>
      <c r="AW369" s="12" t="s">
        <v>36</v>
      </c>
      <c r="AX369" s="12" t="s">
        <v>80</v>
      </c>
      <c r="AY369" s="155" t="s">
        <v>134</v>
      </c>
    </row>
    <row r="370" spans="2:65" s="12" customFormat="1" ht="20.399999999999999">
      <c r="B370" s="154"/>
      <c r="D370" s="139" t="s">
        <v>245</v>
      </c>
      <c r="E370" s="155" t="s">
        <v>1</v>
      </c>
      <c r="F370" s="156" t="s">
        <v>1172</v>
      </c>
      <c r="H370" s="157">
        <v>16.239999999999998</v>
      </c>
      <c r="I370" s="158"/>
      <c r="L370" s="154"/>
      <c r="M370" s="159"/>
      <c r="T370" s="160"/>
      <c r="AT370" s="155" t="s">
        <v>245</v>
      </c>
      <c r="AU370" s="155" t="s">
        <v>89</v>
      </c>
      <c r="AV370" s="12" t="s">
        <v>89</v>
      </c>
      <c r="AW370" s="12" t="s">
        <v>36</v>
      </c>
      <c r="AX370" s="12" t="s">
        <v>80</v>
      </c>
      <c r="AY370" s="155" t="s">
        <v>134</v>
      </c>
    </row>
    <row r="371" spans="2:65" s="13" customFormat="1" ht="10.199999999999999">
      <c r="B371" s="161"/>
      <c r="D371" s="139" t="s">
        <v>245</v>
      </c>
      <c r="E371" s="162" t="s">
        <v>1</v>
      </c>
      <c r="F371" s="163" t="s">
        <v>248</v>
      </c>
      <c r="H371" s="164">
        <v>31.72</v>
      </c>
      <c r="I371" s="165"/>
      <c r="L371" s="161"/>
      <c r="M371" s="166"/>
      <c r="T371" s="167"/>
      <c r="AT371" s="162" t="s">
        <v>245</v>
      </c>
      <c r="AU371" s="162" t="s">
        <v>89</v>
      </c>
      <c r="AV371" s="13" t="s">
        <v>133</v>
      </c>
      <c r="AW371" s="13" t="s">
        <v>36</v>
      </c>
      <c r="AX371" s="13" t="s">
        <v>87</v>
      </c>
      <c r="AY371" s="162" t="s">
        <v>134</v>
      </c>
    </row>
    <row r="372" spans="2:65" s="1" customFormat="1" ht="44.25" customHeight="1">
      <c r="B372" s="32"/>
      <c r="C372" s="126" t="s">
        <v>612</v>
      </c>
      <c r="D372" s="126" t="s">
        <v>135</v>
      </c>
      <c r="E372" s="127" t="s">
        <v>672</v>
      </c>
      <c r="F372" s="128" t="s">
        <v>673</v>
      </c>
      <c r="G372" s="129" t="s">
        <v>299</v>
      </c>
      <c r="H372" s="130">
        <v>6.44</v>
      </c>
      <c r="I372" s="131"/>
      <c r="J372" s="132">
        <f>ROUND(I372*H372,2)</f>
        <v>0</v>
      </c>
      <c r="K372" s="128" t="s">
        <v>139</v>
      </c>
      <c r="L372" s="32"/>
      <c r="M372" s="133" t="s">
        <v>1</v>
      </c>
      <c r="N372" s="134" t="s">
        <v>45</v>
      </c>
      <c r="P372" s="135">
        <f>O372*H372</f>
        <v>0</v>
      </c>
      <c r="Q372" s="135">
        <v>0</v>
      </c>
      <c r="R372" s="135">
        <f>Q372*H372</f>
        <v>0</v>
      </c>
      <c r="S372" s="135">
        <v>0</v>
      </c>
      <c r="T372" s="136">
        <f>S372*H372</f>
        <v>0</v>
      </c>
      <c r="AR372" s="137" t="s">
        <v>133</v>
      </c>
      <c r="AT372" s="137" t="s">
        <v>135</v>
      </c>
      <c r="AU372" s="137" t="s">
        <v>89</v>
      </c>
      <c r="AY372" s="17" t="s">
        <v>134</v>
      </c>
      <c r="BE372" s="138">
        <f>IF(N372="základní",J372,0)</f>
        <v>0</v>
      </c>
      <c r="BF372" s="138">
        <f>IF(N372="snížená",J372,0)</f>
        <v>0</v>
      </c>
      <c r="BG372" s="138">
        <f>IF(N372="zákl. přenesená",J372,0)</f>
        <v>0</v>
      </c>
      <c r="BH372" s="138">
        <f>IF(N372="sníž. přenesená",J372,0)</f>
        <v>0</v>
      </c>
      <c r="BI372" s="138">
        <f>IF(N372="nulová",J372,0)</f>
        <v>0</v>
      </c>
      <c r="BJ372" s="17" t="s">
        <v>87</v>
      </c>
      <c r="BK372" s="138">
        <f>ROUND(I372*H372,2)</f>
        <v>0</v>
      </c>
      <c r="BL372" s="17" t="s">
        <v>133</v>
      </c>
      <c r="BM372" s="137" t="s">
        <v>1173</v>
      </c>
    </row>
    <row r="373" spans="2:65" s="12" customFormat="1" ht="10.199999999999999">
      <c r="B373" s="154"/>
      <c r="D373" s="139" t="s">
        <v>245</v>
      </c>
      <c r="E373" s="155" t="s">
        <v>1</v>
      </c>
      <c r="F373" s="156" t="s">
        <v>1174</v>
      </c>
      <c r="H373" s="157">
        <v>6.44</v>
      </c>
      <c r="I373" s="158"/>
      <c r="L373" s="154"/>
      <c r="M373" s="159"/>
      <c r="T373" s="160"/>
      <c r="AT373" s="155" t="s">
        <v>245</v>
      </c>
      <c r="AU373" s="155" t="s">
        <v>89</v>
      </c>
      <c r="AV373" s="12" t="s">
        <v>89</v>
      </c>
      <c r="AW373" s="12" t="s">
        <v>36</v>
      </c>
      <c r="AX373" s="12" t="s">
        <v>80</v>
      </c>
      <c r="AY373" s="155" t="s">
        <v>134</v>
      </c>
    </row>
    <row r="374" spans="2:65" s="13" customFormat="1" ht="10.199999999999999">
      <c r="B374" s="161"/>
      <c r="D374" s="139" t="s">
        <v>245</v>
      </c>
      <c r="E374" s="162" t="s">
        <v>1</v>
      </c>
      <c r="F374" s="163" t="s">
        <v>248</v>
      </c>
      <c r="H374" s="164">
        <v>6.44</v>
      </c>
      <c r="I374" s="165"/>
      <c r="L374" s="161"/>
      <c r="M374" s="166"/>
      <c r="T374" s="167"/>
      <c r="AT374" s="162" t="s">
        <v>245</v>
      </c>
      <c r="AU374" s="162" t="s">
        <v>89</v>
      </c>
      <c r="AV374" s="13" t="s">
        <v>133</v>
      </c>
      <c r="AW374" s="13" t="s">
        <v>36</v>
      </c>
      <c r="AX374" s="13" t="s">
        <v>87</v>
      </c>
      <c r="AY374" s="162" t="s">
        <v>134</v>
      </c>
    </row>
    <row r="375" spans="2:65" s="10" customFormat="1" ht="22.8" customHeight="1">
      <c r="B375" s="116"/>
      <c r="D375" s="117" t="s">
        <v>79</v>
      </c>
      <c r="E375" s="152" t="s">
        <v>676</v>
      </c>
      <c r="F375" s="152" t="s">
        <v>677</v>
      </c>
      <c r="I375" s="119"/>
      <c r="J375" s="153">
        <f>BK375</f>
        <v>0</v>
      </c>
      <c r="L375" s="116"/>
      <c r="M375" s="121"/>
      <c r="P375" s="122">
        <f>P376</f>
        <v>0</v>
      </c>
      <c r="R375" s="122">
        <f>R376</f>
        <v>0</v>
      </c>
      <c r="T375" s="123">
        <f>T376</f>
        <v>0</v>
      </c>
      <c r="AR375" s="117" t="s">
        <v>87</v>
      </c>
      <c r="AT375" s="124" t="s">
        <v>79</v>
      </c>
      <c r="AU375" s="124" t="s">
        <v>87</v>
      </c>
      <c r="AY375" s="117" t="s">
        <v>134</v>
      </c>
      <c r="BK375" s="125">
        <f>BK376</f>
        <v>0</v>
      </c>
    </row>
    <row r="376" spans="2:65" s="1" customFormat="1" ht="24.15" customHeight="1">
      <c r="B376" s="32"/>
      <c r="C376" s="126" t="s">
        <v>621</v>
      </c>
      <c r="D376" s="126" t="s">
        <v>135</v>
      </c>
      <c r="E376" s="127" t="s">
        <v>679</v>
      </c>
      <c r="F376" s="128" t="s">
        <v>680</v>
      </c>
      <c r="G376" s="129" t="s">
        <v>299</v>
      </c>
      <c r="H376" s="130">
        <v>45.155999999999999</v>
      </c>
      <c r="I376" s="131"/>
      <c r="J376" s="132">
        <f>ROUND(I376*H376,2)</f>
        <v>0</v>
      </c>
      <c r="K376" s="128" t="s">
        <v>139</v>
      </c>
      <c r="L376" s="32"/>
      <c r="M376" s="143" t="s">
        <v>1</v>
      </c>
      <c r="N376" s="144" t="s">
        <v>45</v>
      </c>
      <c r="O376" s="145"/>
      <c r="P376" s="146">
        <f>O376*H376</f>
        <v>0</v>
      </c>
      <c r="Q376" s="146">
        <v>0</v>
      </c>
      <c r="R376" s="146">
        <f>Q376*H376</f>
        <v>0</v>
      </c>
      <c r="S376" s="146">
        <v>0</v>
      </c>
      <c r="T376" s="147">
        <f>S376*H376</f>
        <v>0</v>
      </c>
      <c r="AR376" s="137" t="s">
        <v>133</v>
      </c>
      <c r="AT376" s="137" t="s">
        <v>135</v>
      </c>
      <c r="AU376" s="137" t="s">
        <v>89</v>
      </c>
      <c r="AY376" s="17" t="s">
        <v>134</v>
      </c>
      <c r="BE376" s="138">
        <f>IF(N376="základní",J376,0)</f>
        <v>0</v>
      </c>
      <c r="BF376" s="138">
        <f>IF(N376="snížená",J376,0)</f>
        <v>0</v>
      </c>
      <c r="BG376" s="138">
        <f>IF(N376="zákl. přenesená",J376,0)</f>
        <v>0</v>
      </c>
      <c r="BH376" s="138">
        <f>IF(N376="sníž. přenesená",J376,0)</f>
        <v>0</v>
      </c>
      <c r="BI376" s="138">
        <f>IF(N376="nulová",J376,0)</f>
        <v>0</v>
      </c>
      <c r="BJ376" s="17" t="s">
        <v>87</v>
      </c>
      <c r="BK376" s="138">
        <f>ROUND(I376*H376,2)</f>
        <v>0</v>
      </c>
      <c r="BL376" s="17" t="s">
        <v>133</v>
      </c>
      <c r="BM376" s="137" t="s">
        <v>1175</v>
      </c>
    </row>
    <row r="377" spans="2:65" s="1" customFormat="1" ht="6.9" customHeight="1">
      <c r="B377" s="44"/>
      <c r="C377" s="45"/>
      <c r="D377" s="45"/>
      <c r="E377" s="45"/>
      <c r="F377" s="45"/>
      <c r="G377" s="45"/>
      <c r="H377" s="45"/>
      <c r="I377" s="45"/>
      <c r="J377" s="45"/>
      <c r="K377" s="45"/>
      <c r="L377" s="32"/>
    </row>
  </sheetData>
  <sheetProtection algorithmName="SHA-512" hashValue="3ul4kWRY6UGMjTfCr8v4M/MpU/1K7fJVmkF3Wtrk2hDIy/vqDOX2ekx57OyVe8HKIo//DnsRmC/srIDuB5NdZA==" saltValue="Fpxph2Uv/IjFOPF2Ms+MHH8bHiVTOu8lI0Csg6uDAqTJxpSR2ZZadG4aqZUG/iBNXFPFd+waHyfa2w8+kMtvbg==" spinCount="100000" sheet="1" objects="1" scenarios="1" formatColumns="0" formatRows="0" autoFilter="0"/>
  <autoFilter ref="C121:K376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82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104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" customHeight="1">
      <c r="B4" s="20"/>
      <c r="D4" s="21" t="s">
        <v>108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0" t="str">
        <f>'Rekapitulace stavby'!K6</f>
        <v>Autobusové zastávky na ul. Králova a na ul. Příční</v>
      </c>
      <c r="F7" s="231"/>
      <c r="G7" s="231"/>
      <c r="H7" s="231"/>
      <c r="L7" s="20"/>
    </row>
    <row r="8" spans="2:46" s="1" customFormat="1" ht="12" customHeight="1">
      <c r="B8" s="32"/>
      <c r="D8" s="27" t="s">
        <v>109</v>
      </c>
      <c r="L8" s="32"/>
    </row>
    <row r="9" spans="2:46" s="1" customFormat="1" ht="16.5" customHeight="1">
      <c r="B9" s="32"/>
      <c r="E9" s="192" t="s">
        <v>1176</v>
      </c>
      <c r="F9" s="232"/>
      <c r="G9" s="232"/>
      <c r="H9" s="232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10. 3. 2025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3" t="str">
        <f>'Rekapitulace stavby'!E14</f>
        <v>Vyplň údaj</v>
      </c>
      <c r="F18" s="214"/>
      <c r="G18" s="214"/>
      <c r="H18" s="214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9"/>
      <c r="E27" s="219" t="s">
        <v>1</v>
      </c>
      <c r="F27" s="219"/>
      <c r="G27" s="219"/>
      <c r="H27" s="219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40</v>
      </c>
      <c r="J30" s="66">
        <f>ROUND(J122,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" customHeight="1">
      <c r="B33" s="32"/>
      <c r="D33" s="55" t="s">
        <v>44</v>
      </c>
      <c r="E33" s="27" t="s">
        <v>45</v>
      </c>
      <c r="F33" s="91">
        <f>ROUND((SUM(BE122:BE181)),  2)</f>
        <v>0</v>
      </c>
      <c r="I33" s="92">
        <v>0.21</v>
      </c>
      <c r="J33" s="91">
        <f>ROUND(((SUM(BE122:BE181))*I33),  2)</f>
        <v>0</v>
      </c>
      <c r="L33" s="32"/>
    </row>
    <row r="34" spans="2:12" s="1" customFormat="1" ht="14.4" customHeight="1">
      <c r="B34" s="32"/>
      <c r="E34" s="27" t="s">
        <v>46</v>
      </c>
      <c r="F34" s="91">
        <f>ROUND((SUM(BF122:BF181)),  2)</f>
        <v>0</v>
      </c>
      <c r="I34" s="92">
        <v>0.12</v>
      </c>
      <c r="J34" s="91">
        <f>ROUND(((SUM(BF122:BF181))*I34),  2)</f>
        <v>0</v>
      </c>
      <c r="L34" s="32"/>
    </row>
    <row r="35" spans="2:12" s="1" customFormat="1" ht="14.4" hidden="1" customHeight="1">
      <c r="B35" s="32"/>
      <c r="E35" s="27" t="s">
        <v>47</v>
      </c>
      <c r="F35" s="91">
        <f>ROUND((SUM(BG122:BG181)),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48</v>
      </c>
      <c r="F36" s="91">
        <f>ROUND((SUM(BH122:BH181)),  2)</f>
        <v>0</v>
      </c>
      <c r="I36" s="92">
        <v>0.12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49</v>
      </c>
      <c r="F37" s="91">
        <f>ROUND((SUM(BI122:BI181)),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50</v>
      </c>
      <c r="E39" s="57"/>
      <c r="F39" s="57"/>
      <c r="G39" s="95" t="s">
        <v>51</v>
      </c>
      <c r="H39" s="96" t="s">
        <v>52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55</v>
      </c>
      <c r="E61" s="34"/>
      <c r="F61" s="99" t="s">
        <v>56</v>
      </c>
      <c r="G61" s="43" t="s">
        <v>55</v>
      </c>
      <c r="H61" s="34"/>
      <c r="I61" s="34"/>
      <c r="J61" s="100" t="s">
        <v>56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55</v>
      </c>
      <c r="E76" s="34"/>
      <c r="F76" s="99" t="s">
        <v>56</v>
      </c>
      <c r="G76" s="43" t="s">
        <v>55</v>
      </c>
      <c r="H76" s="34"/>
      <c r="I76" s="34"/>
      <c r="J76" s="100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111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Autobusové zastávky na ul. Králova a na ul. Příční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109</v>
      </c>
      <c r="L86" s="32"/>
    </row>
    <row r="87" spans="2:47" s="1" customFormat="1" ht="16.5" customHeight="1">
      <c r="B87" s="32"/>
      <c r="E87" s="192" t="str">
        <f>E9</f>
        <v>110 - Oprava vozovky</v>
      </c>
      <c r="F87" s="232"/>
      <c r="G87" s="232"/>
      <c r="H87" s="232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Valašské Meziříčí</v>
      </c>
      <c r="I89" s="27" t="s">
        <v>22</v>
      </c>
      <c r="J89" s="52" t="str">
        <f>IF(J12="","",J12)</f>
        <v>10. 3. 2025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Město Valašské Meziříčí</v>
      </c>
      <c r="I91" s="27" t="s">
        <v>32</v>
      </c>
      <c r="J91" s="30" t="str">
        <f>E21</f>
        <v>via-pds s.r.o.</v>
      </c>
      <c r="L91" s="32"/>
    </row>
    <row r="92" spans="2:47" s="1" customFormat="1" ht="15.15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112</v>
      </c>
      <c r="D94" s="93"/>
      <c r="E94" s="93"/>
      <c r="F94" s="93"/>
      <c r="G94" s="93"/>
      <c r="H94" s="93"/>
      <c r="I94" s="93"/>
      <c r="J94" s="102" t="s">
        <v>113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3" t="s">
        <v>114</v>
      </c>
      <c r="J96" s="66">
        <f>J122</f>
        <v>0</v>
      </c>
      <c r="L96" s="32"/>
      <c r="AU96" s="17" t="s">
        <v>115</v>
      </c>
    </row>
    <row r="97" spans="2:12" s="8" customFormat="1" ht="24.9" customHeight="1">
      <c r="B97" s="104"/>
      <c r="D97" s="105" t="s">
        <v>231</v>
      </c>
      <c r="E97" s="106"/>
      <c r="F97" s="106"/>
      <c r="G97" s="106"/>
      <c r="H97" s="106"/>
      <c r="I97" s="106"/>
      <c r="J97" s="107">
        <f>J123</f>
        <v>0</v>
      </c>
      <c r="L97" s="104"/>
    </row>
    <row r="98" spans="2:12" s="11" customFormat="1" ht="19.95" customHeight="1">
      <c r="B98" s="148"/>
      <c r="D98" s="149" t="s">
        <v>232</v>
      </c>
      <c r="E98" s="150"/>
      <c r="F98" s="150"/>
      <c r="G98" s="150"/>
      <c r="H98" s="150"/>
      <c r="I98" s="150"/>
      <c r="J98" s="151">
        <f>J124</f>
        <v>0</v>
      </c>
      <c r="L98" s="148"/>
    </row>
    <row r="99" spans="2:12" s="11" customFormat="1" ht="19.95" customHeight="1">
      <c r="B99" s="148"/>
      <c r="D99" s="149" t="s">
        <v>233</v>
      </c>
      <c r="E99" s="150"/>
      <c r="F99" s="150"/>
      <c r="G99" s="150"/>
      <c r="H99" s="150"/>
      <c r="I99" s="150"/>
      <c r="J99" s="151">
        <f>J129</f>
        <v>0</v>
      </c>
      <c r="L99" s="148"/>
    </row>
    <row r="100" spans="2:12" s="11" customFormat="1" ht="19.95" customHeight="1">
      <c r="B100" s="148"/>
      <c r="D100" s="149" t="s">
        <v>235</v>
      </c>
      <c r="E100" s="150"/>
      <c r="F100" s="150"/>
      <c r="G100" s="150"/>
      <c r="H100" s="150"/>
      <c r="I100" s="150"/>
      <c r="J100" s="151">
        <f>J144</f>
        <v>0</v>
      </c>
      <c r="L100" s="148"/>
    </row>
    <row r="101" spans="2:12" s="11" customFormat="1" ht="19.95" customHeight="1">
      <c r="B101" s="148"/>
      <c r="D101" s="149" t="s">
        <v>236</v>
      </c>
      <c r="E101" s="150"/>
      <c r="F101" s="150"/>
      <c r="G101" s="150"/>
      <c r="H101" s="150"/>
      <c r="I101" s="150"/>
      <c r="J101" s="151">
        <f>J164</f>
        <v>0</v>
      </c>
      <c r="L101" s="148"/>
    </row>
    <row r="102" spans="2:12" s="11" customFormat="1" ht="19.95" customHeight="1">
      <c r="B102" s="148"/>
      <c r="D102" s="149" t="s">
        <v>237</v>
      </c>
      <c r="E102" s="150"/>
      <c r="F102" s="150"/>
      <c r="G102" s="150"/>
      <c r="H102" s="150"/>
      <c r="I102" s="150"/>
      <c r="J102" s="151">
        <f>J180</f>
        <v>0</v>
      </c>
      <c r="L102" s="148"/>
    </row>
    <row r="103" spans="2:12" s="1" customFormat="1" ht="21.75" customHeight="1">
      <c r="B103" s="32"/>
      <c r="L103" s="32"/>
    </row>
    <row r="104" spans="2:12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" customHeight="1">
      <c r="B109" s="32"/>
      <c r="C109" s="21" t="s">
        <v>118</v>
      </c>
      <c r="L109" s="32"/>
    </row>
    <row r="110" spans="2:12" s="1" customFormat="1" ht="6.9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30" t="str">
        <f>E7</f>
        <v>Autobusové zastávky na ul. Králova a na ul. Příční</v>
      </c>
      <c r="F112" s="231"/>
      <c r="G112" s="231"/>
      <c r="H112" s="231"/>
      <c r="L112" s="32"/>
    </row>
    <row r="113" spans="2:65" s="1" customFormat="1" ht="12" customHeight="1">
      <c r="B113" s="32"/>
      <c r="C113" s="27" t="s">
        <v>109</v>
      </c>
      <c r="L113" s="32"/>
    </row>
    <row r="114" spans="2:65" s="1" customFormat="1" ht="16.5" customHeight="1">
      <c r="B114" s="32"/>
      <c r="E114" s="192" t="str">
        <f>E9</f>
        <v>110 - Oprava vozovky</v>
      </c>
      <c r="F114" s="232"/>
      <c r="G114" s="232"/>
      <c r="H114" s="232"/>
      <c r="L114" s="32"/>
    </row>
    <row r="115" spans="2:65" s="1" customFormat="1" ht="6.9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>Valašské Meziříčí</v>
      </c>
      <c r="I116" s="27" t="s">
        <v>22</v>
      </c>
      <c r="J116" s="52" t="str">
        <f>IF(J12="","",J12)</f>
        <v>10. 3. 2025</v>
      </c>
      <c r="L116" s="32"/>
    </row>
    <row r="117" spans="2:65" s="1" customFormat="1" ht="6.9" customHeight="1">
      <c r="B117" s="32"/>
      <c r="L117" s="32"/>
    </row>
    <row r="118" spans="2:65" s="1" customFormat="1" ht="15.15" customHeight="1">
      <c r="B118" s="32"/>
      <c r="C118" s="27" t="s">
        <v>24</v>
      </c>
      <c r="F118" s="25" t="str">
        <f>E15</f>
        <v>Město Valašské Meziříčí</v>
      </c>
      <c r="I118" s="27" t="s">
        <v>32</v>
      </c>
      <c r="J118" s="30" t="str">
        <f>E21</f>
        <v>via-pds s.r.o.</v>
      </c>
      <c r="L118" s="32"/>
    </row>
    <row r="119" spans="2:65" s="1" customFormat="1" ht="15.15" customHeight="1">
      <c r="B119" s="32"/>
      <c r="C119" s="27" t="s">
        <v>30</v>
      </c>
      <c r="F119" s="25" t="str">
        <f>IF(E18="","",E18)</f>
        <v>Vyplň údaj</v>
      </c>
      <c r="I119" s="27" t="s">
        <v>37</v>
      </c>
      <c r="J119" s="30" t="str">
        <f>E24</f>
        <v xml:space="preserve"> </v>
      </c>
      <c r="L119" s="32"/>
    </row>
    <row r="120" spans="2:65" s="1" customFormat="1" ht="10.35" customHeight="1">
      <c r="B120" s="32"/>
      <c r="L120" s="32"/>
    </row>
    <row r="121" spans="2:65" s="9" customFormat="1" ht="29.25" customHeight="1">
      <c r="B121" s="108"/>
      <c r="C121" s="109" t="s">
        <v>119</v>
      </c>
      <c r="D121" s="110" t="s">
        <v>65</v>
      </c>
      <c r="E121" s="110" t="s">
        <v>61</v>
      </c>
      <c r="F121" s="110" t="s">
        <v>62</v>
      </c>
      <c r="G121" s="110" t="s">
        <v>120</v>
      </c>
      <c r="H121" s="110" t="s">
        <v>121</v>
      </c>
      <c r="I121" s="110" t="s">
        <v>122</v>
      </c>
      <c r="J121" s="110" t="s">
        <v>113</v>
      </c>
      <c r="K121" s="111" t="s">
        <v>123</v>
      </c>
      <c r="L121" s="108"/>
      <c r="M121" s="59" t="s">
        <v>1</v>
      </c>
      <c r="N121" s="60" t="s">
        <v>44</v>
      </c>
      <c r="O121" s="60" t="s">
        <v>124</v>
      </c>
      <c r="P121" s="60" t="s">
        <v>125</v>
      </c>
      <c r="Q121" s="60" t="s">
        <v>126</v>
      </c>
      <c r="R121" s="60" t="s">
        <v>127</v>
      </c>
      <c r="S121" s="60" t="s">
        <v>128</v>
      </c>
      <c r="T121" s="61" t="s">
        <v>129</v>
      </c>
    </row>
    <row r="122" spans="2:65" s="1" customFormat="1" ht="22.8" customHeight="1">
      <c r="B122" s="32"/>
      <c r="C122" s="64" t="s">
        <v>130</v>
      </c>
      <c r="J122" s="112">
        <f>BK122</f>
        <v>0</v>
      </c>
      <c r="L122" s="32"/>
      <c r="M122" s="62"/>
      <c r="N122" s="53"/>
      <c r="O122" s="53"/>
      <c r="P122" s="113">
        <f>P123</f>
        <v>0</v>
      </c>
      <c r="Q122" s="53"/>
      <c r="R122" s="113">
        <f>R123</f>
        <v>0.17149999999999999</v>
      </c>
      <c r="S122" s="53"/>
      <c r="T122" s="114">
        <f>T123</f>
        <v>13.5</v>
      </c>
      <c r="AT122" s="17" t="s">
        <v>79</v>
      </c>
      <c r="AU122" s="17" t="s">
        <v>115</v>
      </c>
      <c r="BK122" s="115">
        <f>BK123</f>
        <v>0</v>
      </c>
    </row>
    <row r="123" spans="2:65" s="10" customFormat="1" ht="25.95" customHeight="1">
      <c r="B123" s="116"/>
      <c r="D123" s="117" t="s">
        <v>79</v>
      </c>
      <c r="E123" s="118" t="s">
        <v>238</v>
      </c>
      <c r="F123" s="118" t="s">
        <v>239</v>
      </c>
      <c r="I123" s="119"/>
      <c r="J123" s="120">
        <f>BK123</f>
        <v>0</v>
      </c>
      <c r="L123" s="116"/>
      <c r="M123" s="121"/>
      <c r="P123" s="122">
        <f>P124+P129+P144+P164+P180</f>
        <v>0</v>
      </c>
      <c r="R123" s="122">
        <f>R124+R129+R144+R164+R180</f>
        <v>0.17149999999999999</v>
      </c>
      <c r="T123" s="123">
        <f>T124+T129+T144+T164+T180</f>
        <v>13.5</v>
      </c>
      <c r="AR123" s="117" t="s">
        <v>87</v>
      </c>
      <c r="AT123" s="124" t="s">
        <v>79</v>
      </c>
      <c r="AU123" s="124" t="s">
        <v>80</v>
      </c>
      <c r="AY123" s="117" t="s">
        <v>134</v>
      </c>
      <c r="BK123" s="125">
        <f>BK124+BK129+BK144+BK164+BK180</f>
        <v>0</v>
      </c>
    </row>
    <row r="124" spans="2:65" s="10" customFormat="1" ht="22.8" customHeight="1">
      <c r="B124" s="116"/>
      <c r="D124" s="117" t="s">
        <v>79</v>
      </c>
      <c r="E124" s="152" t="s">
        <v>87</v>
      </c>
      <c r="F124" s="152" t="s">
        <v>240</v>
      </c>
      <c r="I124" s="119"/>
      <c r="J124" s="153">
        <f>BK124</f>
        <v>0</v>
      </c>
      <c r="L124" s="116"/>
      <c r="M124" s="121"/>
      <c r="P124" s="122">
        <f>SUM(P125:P128)</f>
        <v>0</v>
      </c>
      <c r="R124" s="122">
        <f>SUM(R125:R128)</f>
        <v>1E-3</v>
      </c>
      <c r="T124" s="123">
        <f>SUM(T125:T128)</f>
        <v>11.5</v>
      </c>
      <c r="AR124" s="117" t="s">
        <v>87</v>
      </c>
      <c r="AT124" s="124" t="s">
        <v>79</v>
      </c>
      <c r="AU124" s="124" t="s">
        <v>87</v>
      </c>
      <c r="AY124" s="117" t="s">
        <v>134</v>
      </c>
      <c r="BK124" s="125">
        <f>SUM(BK125:BK128)</f>
        <v>0</v>
      </c>
    </row>
    <row r="125" spans="2:65" s="1" customFormat="1" ht="24.15" customHeight="1">
      <c r="B125" s="32"/>
      <c r="C125" s="126" t="s">
        <v>89</v>
      </c>
      <c r="D125" s="126" t="s">
        <v>135</v>
      </c>
      <c r="E125" s="127" t="s">
        <v>1177</v>
      </c>
      <c r="F125" s="128" t="s">
        <v>1178</v>
      </c>
      <c r="G125" s="129" t="s">
        <v>243</v>
      </c>
      <c r="H125" s="130">
        <v>100</v>
      </c>
      <c r="I125" s="131"/>
      <c r="J125" s="132">
        <f>ROUND(I125*H125,2)</f>
        <v>0</v>
      </c>
      <c r="K125" s="128" t="s">
        <v>139</v>
      </c>
      <c r="L125" s="32"/>
      <c r="M125" s="133" t="s">
        <v>1</v>
      </c>
      <c r="N125" s="134" t="s">
        <v>45</v>
      </c>
      <c r="P125" s="135">
        <f>O125*H125</f>
        <v>0</v>
      </c>
      <c r="Q125" s="135">
        <v>1.0000000000000001E-5</v>
      </c>
      <c r="R125" s="135">
        <f>Q125*H125</f>
        <v>1E-3</v>
      </c>
      <c r="S125" s="135">
        <v>0.115</v>
      </c>
      <c r="T125" s="136">
        <f>S125*H125</f>
        <v>11.5</v>
      </c>
      <c r="AR125" s="137" t="s">
        <v>133</v>
      </c>
      <c r="AT125" s="137" t="s">
        <v>135</v>
      </c>
      <c r="AU125" s="137" t="s">
        <v>89</v>
      </c>
      <c r="AY125" s="17" t="s">
        <v>134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7" t="s">
        <v>87</v>
      </c>
      <c r="BK125" s="138">
        <f>ROUND(I125*H125,2)</f>
        <v>0</v>
      </c>
      <c r="BL125" s="17" t="s">
        <v>133</v>
      </c>
      <c r="BM125" s="137" t="s">
        <v>1179</v>
      </c>
    </row>
    <row r="126" spans="2:65" s="12" customFormat="1" ht="10.199999999999999">
      <c r="B126" s="154"/>
      <c r="D126" s="139" t="s">
        <v>245</v>
      </c>
      <c r="E126" s="155" t="s">
        <v>1</v>
      </c>
      <c r="F126" s="156" t="s">
        <v>1180</v>
      </c>
      <c r="H126" s="157">
        <v>50</v>
      </c>
      <c r="I126" s="158"/>
      <c r="L126" s="154"/>
      <c r="M126" s="159"/>
      <c r="T126" s="160"/>
      <c r="AT126" s="155" t="s">
        <v>245</v>
      </c>
      <c r="AU126" s="155" t="s">
        <v>89</v>
      </c>
      <c r="AV126" s="12" t="s">
        <v>89</v>
      </c>
      <c r="AW126" s="12" t="s">
        <v>36</v>
      </c>
      <c r="AX126" s="12" t="s">
        <v>80</v>
      </c>
      <c r="AY126" s="155" t="s">
        <v>134</v>
      </c>
    </row>
    <row r="127" spans="2:65" s="12" customFormat="1" ht="20.399999999999999">
      <c r="B127" s="154"/>
      <c r="D127" s="139" t="s">
        <v>245</v>
      </c>
      <c r="E127" s="155" t="s">
        <v>1</v>
      </c>
      <c r="F127" s="156" t="s">
        <v>1181</v>
      </c>
      <c r="H127" s="157">
        <v>50</v>
      </c>
      <c r="I127" s="158"/>
      <c r="L127" s="154"/>
      <c r="M127" s="159"/>
      <c r="T127" s="160"/>
      <c r="AT127" s="155" t="s">
        <v>245</v>
      </c>
      <c r="AU127" s="155" t="s">
        <v>89</v>
      </c>
      <c r="AV127" s="12" t="s">
        <v>89</v>
      </c>
      <c r="AW127" s="12" t="s">
        <v>36</v>
      </c>
      <c r="AX127" s="12" t="s">
        <v>80</v>
      </c>
      <c r="AY127" s="155" t="s">
        <v>134</v>
      </c>
    </row>
    <row r="128" spans="2:65" s="13" customFormat="1" ht="10.199999999999999">
      <c r="B128" s="161"/>
      <c r="D128" s="139" t="s">
        <v>245</v>
      </c>
      <c r="E128" s="162" t="s">
        <v>1</v>
      </c>
      <c r="F128" s="163" t="s">
        <v>248</v>
      </c>
      <c r="H128" s="164">
        <v>100</v>
      </c>
      <c r="I128" s="165"/>
      <c r="L128" s="161"/>
      <c r="M128" s="166"/>
      <c r="T128" s="167"/>
      <c r="AT128" s="162" t="s">
        <v>245</v>
      </c>
      <c r="AU128" s="162" t="s">
        <v>89</v>
      </c>
      <c r="AV128" s="13" t="s">
        <v>133</v>
      </c>
      <c r="AW128" s="13" t="s">
        <v>36</v>
      </c>
      <c r="AX128" s="13" t="s">
        <v>87</v>
      </c>
      <c r="AY128" s="162" t="s">
        <v>134</v>
      </c>
    </row>
    <row r="129" spans="2:65" s="10" customFormat="1" ht="22.8" customHeight="1">
      <c r="B129" s="116"/>
      <c r="D129" s="117" t="s">
        <v>79</v>
      </c>
      <c r="E129" s="152" t="s">
        <v>157</v>
      </c>
      <c r="F129" s="152" t="s">
        <v>338</v>
      </c>
      <c r="I129" s="119"/>
      <c r="J129" s="153">
        <f>BK129</f>
        <v>0</v>
      </c>
      <c r="L129" s="116"/>
      <c r="M129" s="121"/>
      <c r="P129" s="122">
        <f>SUM(P130:P143)</f>
        <v>0</v>
      </c>
      <c r="R129" s="122">
        <f>SUM(R130:R143)</f>
        <v>0</v>
      </c>
      <c r="T129" s="123">
        <f>SUM(T130:T143)</f>
        <v>0</v>
      </c>
      <c r="AR129" s="117" t="s">
        <v>87</v>
      </c>
      <c r="AT129" s="124" t="s">
        <v>79</v>
      </c>
      <c r="AU129" s="124" t="s">
        <v>87</v>
      </c>
      <c r="AY129" s="117" t="s">
        <v>134</v>
      </c>
      <c r="BK129" s="125">
        <f>SUM(BK130:BK143)</f>
        <v>0</v>
      </c>
    </row>
    <row r="130" spans="2:65" s="1" customFormat="1" ht="24.15" customHeight="1">
      <c r="B130" s="32"/>
      <c r="C130" s="126" t="s">
        <v>133</v>
      </c>
      <c r="D130" s="126" t="s">
        <v>135</v>
      </c>
      <c r="E130" s="127" t="s">
        <v>361</v>
      </c>
      <c r="F130" s="128" t="s">
        <v>362</v>
      </c>
      <c r="G130" s="129" t="s">
        <v>243</v>
      </c>
      <c r="H130" s="130">
        <v>50</v>
      </c>
      <c r="I130" s="131"/>
      <c r="J130" s="132">
        <f>ROUND(I130*H130,2)</f>
        <v>0</v>
      </c>
      <c r="K130" s="128" t="s">
        <v>139</v>
      </c>
      <c r="L130" s="32"/>
      <c r="M130" s="133" t="s">
        <v>1</v>
      </c>
      <c r="N130" s="134" t="s">
        <v>45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133</v>
      </c>
      <c r="AT130" s="137" t="s">
        <v>135</v>
      </c>
      <c r="AU130" s="137" t="s">
        <v>89</v>
      </c>
      <c r="AY130" s="17" t="s">
        <v>134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7" t="s">
        <v>87</v>
      </c>
      <c r="BK130" s="138">
        <f>ROUND(I130*H130,2)</f>
        <v>0</v>
      </c>
      <c r="BL130" s="17" t="s">
        <v>133</v>
      </c>
      <c r="BM130" s="137" t="s">
        <v>1182</v>
      </c>
    </row>
    <row r="131" spans="2:65" s="12" customFormat="1" ht="20.399999999999999">
      <c r="B131" s="154"/>
      <c r="D131" s="139" t="s">
        <v>245</v>
      </c>
      <c r="E131" s="155" t="s">
        <v>1</v>
      </c>
      <c r="F131" s="156" t="s">
        <v>1183</v>
      </c>
      <c r="H131" s="157">
        <v>50</v>
      </c>
      <c r="I131" s="158"/>
      <c r="L131" s="154"/>
      <c r="M131" s="159"/>
      <c r="T131" s="160"/>
      <c r="AT131" s="155" t="s">
        <v>245</v>
      </c>
      <c r="AU131" s="155" t="s">
        <v>89</v>
      </c>
      <c r="AV131" s="12" t="s">
        <v>89</v>
      </c>
      <c r="AW131" s="12" t="s">
        <v>36</v>
      </c>
      <c r="AX131" s="12" t="s">
        <v>80</v>
      </c>
      <c r="AY131" s="155" t="s">
        <v>134</v>
      </c>
    </row>
    <row r="132" spans="2:65" s="13" customFormat="1" ht="10.199999999999999">
      <c r="B132" s="161"/>
      <c r="D132" s="139" t="s">
        <v>245</v>
      </c>
      <c r="E132" s="162" t="s">
        <v>1</v>
      </c>
      <c r="F132" s="163" t="s">
        <v>248</v>
      </c>
      <c r="H132" s="164">
        <v>50</v>
      </c>
      <c r="I132" s="165"/>
      <c r="L132" s="161"/>
      <c r="M132" s="166"/>
      <c r="T132" s="167"/>
      <c r="AT132" s="162" t="s">
        <v>245</v>
      </c>
      <c r="AU132" s="162" t="s">
        <v>89</v>
      </c>
      <c r="AV132" s="13" t="s">
        <v>133</v>
      </c>
      <c r="AW132" s="13" t="s">
        <v>36</v>
      </c>
      <c r="AX132" s="13" t="s">
        <v>87</v>
      </c>
      <c r="AY132" s="162" t="s">
        <v>134</v>
      </c>
    </row>
    <row r="133" spans="2:65" s="1" customFormat="1" ht="24.15" customHeight="1">
      <c r="B133" s="32"/>
      <c r="C133" s="126" t="s">
        <v>157</v>
      </c>
      <c r="D133" s="126" t="s">
        <v>135</v>
      </c>
      <c r="E133" s="127" t="s">
        <v>366</v>
      </c>
      <c r="F133" s="128" t="s">
        <v>362</v>
      </c>
      <c r="G133" s="129" t="s">
        <v>243</v>
      </c>
      <c r="H133" s="130">
        <v>50</v>
      </c>
      <c r="I133" s="131"/>
      <c r="J133" s="132">
        <f>ROUND(I133*H133,2)</f>
        <v>0</v>
      </c>
      <c r="K133" s="128" t="s">
        <v>139</v>
      </c>
      <c r="L133" s="32"/>
      <c r="M133" s="133" t="s">
        <v>1</v>
      </c>
      <c r="N133" s="134" t="s">
        <v>45</v>
      </c>
      <c r="P133" s="135">
        <f>O133*H133</f>
        <v>0</v>
      </c>
      <c r="Q133" s="135">
        <v>0</v>
      </c>
      <c r="R133" s="135">
        <f>Q133*H133</f>
        <v>0</v>
      </c>
      <c r="S133" s="135">
        <v>0</v>
      </c>
      <c r="T133" s="136">
        <f>S133*H133</f>
        <v>0</v>
      </c>
      <c r="AR133" s="137" t="s">
        <v>133</v>
      </c>
      <c r="AT133" s="137" t="s">
        <v>135</v>
      </c>
      <c r="AU133" s="137" t="s">
        <v>89</v>
      </c>
      <c r="AY133" s="17" t="s">
        <v>134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7" t="s">
        <v>87</v>
      </c>
      <c r="BK133" s="138">
        <f>ROUND(I133*H133,2)</f>
        <v>0</v>
      </c>
      <c r="BL133" s="17" t="s">
        <v>133</v>
      </c>
      <c r="BM133" s="137" t="s">
        <v>1184</v>
      </c>
    </row>
    <row r="134" spans="2:65" s="12" customFormat="1" ht="20.399999999999999">
      <c r="B134" s="154"/>
      <c r="D134" s="139" t="s">
        <v>245</v>
      </c>
      <c r="E134" s="155" t="s">
        <v>1</v>
      </c>
      <c r="F134" s="156" t="s">
        <v>1185</v>
      </c>
      <c r="H134" s="157">
        <v>50</v>
      </c>
      <c r="I134" s="158"/>
      <c r="L134" s="154"/>
      <c r="M134" s="159"/>
      <c r="T134" s="160"/>
      <c r="AT134" s="155" t="s">
        <v>245</v>
      </c>
      <c r="AU134" s="155" t="s">
        <v>89</v>
      </c>
      <c r="AV134" s="12" t="s">
        <v>89</v>
      </c>
      <c r="AW134" s="12" t="s">
        <v>36</v>
      </c>
      <c r="AX134" s="12" t="s">
        <v>80</v>
      </c>
      <c r="AY134" s="155" t="s">
        <v>134</v>
      </c>
    </row>
    <row r="135" spans="2:65" s="13" customFormat="1" ht="10.199999999999999">
      <c r="B135" s="161"/>
      <c r="D135" s="139" t="s">
        <v>245</v>
      </c>
      <c r="E135" s="162" t="s">
        <v>1</v>
      </c>
      <c r="F135" s="163" t="s">
        <v>248</v>
      </c>
      <c r="H135" s="164">
        <v>50</v>
      </c>
      <c r="I135" s="165"/>
      <c r="L135" s="161"/>
      <c r="M135" s="166"/>
      <c r="T135" s="167"/>
      <c r="AT135" s="162" t="s">
        <v>245</v>
      </c>
      <c r="AU135" s="162" t="s">
        <v>89</v>
      </c>
      <c r="AV135" s="13" t="s">
        <v>133</v>
      </c>
      <c r="AW135" s="13" t="s">
        <v>36</v>
      </c>
      <c r="AX135" s="13" t="s">
        <v>87</v>
      </c>
      <c r="AY135" s="162" t="s">
        <v>134</v>
      </c>
    </row>
    <row r="136" spans="2:65" s="1" customFormat="1" ht="24.15" customHeight="1">
      <c r="B136" s="32"/>
      <c r="C136" s="126" t="s">
        <v>162</v>
      </c>
      <c r="D136" s="126" t="s">
        <v>135</v>
      </c>
      <c r="E136" s="127" t="s">
        <v>1186</v>
      </c>
      <c r="F136" s="128" t="s">
        <v>1187</v>
      </c>
      <c r="G136" s="129" t="s">
        <v>243</v>
      </c>
      <c r="H136" s="130">
        <v>50</v>
      </c>
      <c r="I136" s="131"/>
      <c r="J136" s="132">
        <f>ROUND(I136*H136,2)</f>
        <v>0</v>
      </c>
      <c r="K136" s="128" t="s">
        <v>139</v>
      </c>
      <c r="L136" s="32"/>
      <c r="M136" s="133" t="s">
        <v>1</v>
      </c>
      <c r="N136" s="134" t="s">
        <v>45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133</v>
      </c>
      <c r="AT136" s="137" t="s">
        <v>135</v>
      </c>
      <c r="AU136" s="137" t="s">
        <v>89</v>
      </c>
      <c r="AY136" s="17" t="s">
        <v>134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7" t="s">
        <v>87</v>
      </c>
      <c r="BK136" s="138">
        <f>ROUND(I136*H136,2)</f>
        <v>0</v>
      </c>
      <c r="BL136" s="17" t="s">
        <v>133</v>
      </c>
      <c r="BM136" s="137" t="s">
        <v>1188</v>
      </c>
    </row>
    <row r="137" spans="2:65" s="14" customFormat="1" ht="10.199999999999999">
      <c r="B137" s="168"/>
      <c r="D137" s="139" t="s">
        <v>245</v>
      </c>
      <c r="E137" s="169" t="s">
        <v>1</v>
      </c>
      <c r="F137" s="170" t="s">
        <v>1189</v>
      </c>
      <c r="H137" s="169" t="s">
        <v>1</v>
      </c>
      <c r="I137" s="171"/>
      <c r="L137" s="168"/>
      <c r="M137" s="172"/>
      <c r="T137" s="173"/>
      <c r="AT137" s="169" t="s">
        <v>245</v>
      </c>
      <c r="AU137" s="169" t="s">
        <v>89</v>
      </c>
      <c r="AV137" s="14" t="s">
        <v>87</v>
      </c>
      <c r="AW137" s="14" t="s">
        <v>36</v>
      </c>
      <c r="AX137" s="14" t="s">
        <v>80</v>
      </c>
      <c r="AY137" s="169" t="s">
        <v>134</v>
      </c>
    </row>
    <row r="138" spans="2:65" s="12" customFormat="1" ht="10.199999999999999">
      <c r="B138" s="154"/>
      <c r="D138" s="139" t="s">
        <v>245</v>
      </c>
      <c r="E138" s="155" t="s">
        <v>1</v>
      </c>
      <c r="F138" s="156" t="s">
        <v>1190</v>
      </c>
      <c r="H138" s="157">
        <v>50</v>
      </c>
      <c r="I138" s="158"/>
      <c r="L138" s="154"/>
      <c r="M138" s="159"/>
      <c r="T138" s="160"/>
      <c r="AT138" s="155" t="s">
        <v>245</v>
      </c>
      <c r="AU138" s="155" t="s">
        <v>89</v>
      </c>
      <c r="AV138" s="12" t="s">
        <v>89</v>
      </c>
      <c r="AW138" s="12" t="s">
        <v>36</v>
      </c>
      <c r="AX138" s="12" t="s">
        <v>80</v>
      </c>
      <c r="AY138" s="155" t="s">
        <v>134</v>
      </c>
    </row>
    <row r="139" spans="2:65" s="13" customFormat="1" ht="10.199999999999999">
      <c r="B139" s="161"/>
      <c r="D139" s="139" t="s">
        <v>245</v>
      </c>
      <c r="E139" s="162" t="s">
        <v>1</v>
      </c>
      <c r="F139" s="163" t="s">
        <v>248</v>
      </c>
      <c r="H139" s="164">
        <v>50</v>
      </c>
      <c r="I139" s="165"/>
      <c r="L139" s="161"/>
      <c r="M139" s="166"/>
      <c r="T139" s="167"/>
      <c r="AT139" s="162" t="s">
        <v>245</v>
      </c>
      <c r="AU139" s="162" t="s">
        <v>89</v>
      </c>
      <c r="AV139" s="13" t="s">
        <v>133</v>
      </c>
      <c r="AW139" s="13" t="s">
        <v>36</v>
      </c>
      <c r="AX139" s="13" t="s">
        <v>87</v>
      </c>
      <c r="AY139" s="162" t="s">
        <v>134</v>
      </c>
    </row>
    <row r="140" spans="2:65" s="1" customFormat="1" ht="24.15" customHeight="1">
      <c r="B140" s="32"/>
      <c r="C140" s="126" t="s">
        <v>167</v>
      </c>
      <c r="D140" s="126" t="s">
        <v>135</v>
      </c>
      <c r="E140" s="127" t="s">
        <v>1191</v>
      </c>
      <c r="F140" s="128" t="s">
        <v>1192</v>
      </c>
      <c r="G140" s="129" t="s">
        <v>243</v>
      </c>
      <c r="H140" s="130">
        <v>50</v>
      </c>
      <c r="I140" s="131"/>
      <c r="J140" s="132">
        <f>ROUND(I140*H140,2)</f>
        <v>0</v>
      </c>
      <c r="K140" s="128" t="s">
        <v>139</v>
      </c>
      <c r="L140" s="32"/>
      <c r="M140" s="133" t="s">
        <v>1</v>
      </c>
      <c r="N140" s="134" t="s">
        <v>45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133</v>
      </c>
      <c r="AT140" s="137" t="s">
        <v>135</v>
      </c>
      <c r="AU140" s="137" t="s">
        <v>89</v>
      </c>
      <c r="AY140" s="17" t="s">
        <v>134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7" t="s">
        <v>87</v>
      </c>
      <c r="BK140" s="138">
        <f>ROUND(I140*H140,2)</f>
        <v>0</v>
      </c>
      <c r="BL140" s="17" t="s">
        <v>133</v>
      </c>
      <c r="BM140" s="137" t="s">
        <v>1193</v>
      </c>
    </row>
    <row r="141" spans="2:65" s="14" customFormat="1" ht="10.199999999999999">
      <c r="B141" s="168"/>
      <c r="D141" s="139" t="s">
        <v>245</v>
      </c>
      <c r="E141" s="169" t="s">
        <v>1</v>
      </c>
      <c r="F141" s="170" t="s">
        <v>1194</v>
      </c>
      <c r="H141" s="169" t="s">
        <v>1</v>
      </c>
      <c r="I141" s="171"/>
      <c r="L141" s="168"/>
      <c r="M141" s="172"/>
      <c r="T141" s="173"/>
      <c r="AT141" s="169" t="s">
        <v>245</v>
      </c>
      <c r="AU141" s="169" t="s">
        <v>89</v>
      </c>
      <c r="AV141" s="14" t="s">
        <v>87</v>
      </c>
      <c r="AW141" s="14" t="s">
        <v>36</v>
      </c>
      <c r="AX141" s="14" t="s">
        <v>80</v>
      </c>
      <c r="AY141" s="169" t="s">
        <v>134</v>
      </c>
    </row>
    <row r="142" spans="2:65" s="12" customFormat="1" ht="10.199999999999999">
      <c r="B142" s="154"/>
      <c r="D142" s="139" t="s">
        <v>245</v>
      </c>
      <c r="E142" s="155" t="s">
        <v>1</v>
      </c>
      <c r="F142" s="156" t="s">
        <v>1195</v>
      </c>
      <c r="H142" s="157">
        <v>50</v>
      </c>
      <c r="I142" s="158"/>
      <c r="L142" s="154"/>
      <c r="M142" s="159"/>
      <c r="T142" s="160"/>
      <c r="AT142" s="155" t="s">
        <v>245</v>
      </c>
      <c r="AU142" s="155" t="s">
        <v>89</v>
      </c>
      <c r="AV142" s="12" t="s">
        <v>89</v>
      </c>
      <c r="AW142" s="12" t="s">
        <v>36</v>
      </c>
      <c r="AX142" s="12" t="s">
        <v>80</v>
      </c>
      <c r="AY142" s="155" t="s">
        <v>134</v>
      </c>
    </row>
    <row r="143" spans="2:65" s="13" customFormat="1" ht="10.199999999999999">
      <c r="B143" s="161"/>
      <c r="D143" s="139" t="s">
        <v>245</v>
      </c>
      <c r="E143" s="162" t="s">
        <v>1</v>
      </c>
      <c r="F143" s="163" t="s">
        <v>248</v>
      </c>
      <c r="H143" s="164">
        <v>50</v>
      </c>
      <c r="I143" s="165"/>
      <c r="L143" s="161"/>
      <c r="M143" s="166"/>
      <c r="T143" s="167"/>
      <c r="AT143" s="162" t="s">
        <v>245</v>
      </c>
      <c r="AU143" s="162" t="s">
        <v>89</v>
      </c>
      <c r="AV143" s="13" t="s">
        <v>133</v>
      </c>
      <c r="AW143" s="13" t="s">
        <v>36</v>
      </c>
      <c r="AX143" s="13" t="s">
        <v>87</v>
      </c>
      <c r="AY143" s="162" t="s">
        <v>134</v>
      </c>
    </row>
    <row r="144" spans="2:65" s="10" customFormat="1" ht="22.8" customHeight="1">
      <c r="B144" s="116"/>
      <c r="D144" s="117" t="s">
        <v>79</v>
      </c>
      <c r="E144" s="152" t="s">
        <v>177</v>
      </c>
      <c r="F144" s="152" t="s">
        <v>439</v>
      </c>
      <c r="I144" s="119"/>
      <c r="J144" s="153">
        <f>BK144</f>
        <v>0</v>
      </c>
      <c r="L144" s="116"/>
      <c r="M144" s="121"/>
      <c r="P144" s="122">
        <f>SUM(P145:P163)</f>
        <v>0</v>
      </c>
      <c r="R144" s="122">
        <f>SUM(R145:R163)</f>
        <v>0.17049999999999998</v>
      </c>
      <c r="T144" s="123">
        <f>SUM(T145:T163)</f>
        <v>2</v>
      </c>
      <c r="AR144" s="117" t="s">
        <v>87</v>
      </c>
      <c r="AT144" s="124" t="s">
        <v>79</v>
      </c>
      <c r="AU144" s="124" t="s">
        <v>87</v>
      </c>
      <c r="AY144" s="117" t="s">
        <v>134</v>
      </c>
      <c r="BK144" s="125">
        <f>SUM(BK145:BK163)</f>
        <v>0</v>
      </c>
    </row>
    <row r="145" spans="2:65" s="1" customFormat="1" ht="24.15" customHeight="1">
      <c r="B145" s="32"/>
      <c r="C145" s="126" t="s">
        <v>201</v>
      </c>
      <c r="D145" s="126" t="s">
        <v>135</v>
      </c>
      <c r="E145" s="127" t="s">
        <v>481</v>
      </c>
      <c r="F145" s="128" t="s">
        <v>482</v>
      </c>
      <c r="G145" s="129" t="s">
        <v>243</v>
      </c>
      <c r="H145" s="130">
        <v>75</v>
      </c>
      <c r="I145" s="131"/>
      <c r="J145" s="132">
        <f>ROUND(I145*H145,2)</f>
        <v>0</v>
      </c>
      <c r="K145" s="128" t="s">
        <v>139</v>
      </c>
      <c r="L145" s="32"/>
      <c r="M145" s="133" t="s">
        <v>1</v>
      </c>
      <c r="N145" s="134" t="s">
        <v>45</v>
      </c>
      <c r="P145" s="135">
        <f>O145*H145</f>
        <v>0</v>
      </c>
      <c r="Q145" s="135">
        <v>1.4499999999999999E-3</v>
      </c>
      <c r="R145" s="135">
        <f>Q145*H145</f>
        <v>0.10874999999999999</v>
      </c>
      <c r="S145" s="135">
        <v>0</v>
      </c>
      <c r="T145" s="136">
        <f>S145*H145</f>
        <v>0</v>
      </c>
      <c r="AR145" s="137" t="s">
        <v>133</v>
      </c>
      <c r="AT145" s="137" t="s">
        <v>135</v>
      </c>
      <c r="AU145" s="137" t="s">
        <v>89</v>
      </c>
      <c r="AY145" s="17" t="s">
        <v>134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7" t="s">
        <v>87</v>
      </c>
      <c r="BK145" s="138">
        <f>ROUND(I145*H145,2)</f>
        <v>0</v>
      </c>
      <c r="BL145" s="17" t="s">
        <v>133</v>
      </c>
      <c r="BM145" s="137" t="s">
        <v>1196</v>
      </c>
    </row>
    <row r="146" spans="2:65" s="12" customFormat="1" ht="10.199999999999999">
      <c r="B146" s="154"/>
      <c r="D146" s="139" t="s">
        <v>245</v>
      </c>
      <c r="E146" s="155" t="s">
        <v>1</v>
      </c>
      <c r="F146" s="156" t="s">
        <v>1197</v>
      </c>
      <c r="H146" s="157">
        <v>69</v>
      </c>
      <c r="I146" s="158"/>
      <c r="L146" s="154"/>
      <c r="M146" s="159"/>
      <c r="T146" s="160"/>
      <c r="AT146" s="155" t="s">
        <v>245</v>
      </c>
      <c r="AU146" s="155" t="s">
        <v>89</v>
      </c>
      <c r="AV146" s="12" t="s">
        <v>89</v>
      </c>
      <c r="AW146" s="12" t="s">
        <v>36</v>
      </c>
      <c r="AX146" s="12" t="s">
        <v>80</v>
      </c>
      <c r="AY146" s="155" t="s">
        <v>134</v>
      </c>
    </row>
    <row r="147" spans="2:65" s="12" customFormat="1" ht="10.199999999999999">
      <c r="B147" s="154"/>
      <c r="D147" s="139" t="s">
        <v>245</v>
      </c>
      <c r="E147" s="155" t="s">
        <v>1</v>
      </c>
      <c r="F147" s="156" t="s">
        <v>1198</v>
      </c>
      <c r="H147" s="157">
        <v>1.5</v>
      </c>
      <c r="I147" s="158"/>
      <c r="L147" s="154"/>
      <c r="M147" s="159"/>
      <c r="T147" s="160"/>
      <c r="AT147" s="155" t="s">
        <v>245</v>
      </c>
      <c r="AU147" s="155" t="s">
        <v>89</v>
      </c>
      <c r="AV147" s="12" t="s">
        <v>89</v>
      </c>
      <c r="AW147" s="12" t="s">
        <v>36</v>
      </c>
      <c r="AX147" s="12" t="s">
        <v>80</v>
      </c>
      <c r="AY147" s="155" t="s">
        <v>134</v>
      </c>
    </row>
    <row r="148" spans="2:65" s="12" customFormat="1" ht="10.199999999999999">
      <c r="B148" s="154"/>
      <c r="D148" s="139" t="s">
        <v>245</v>
      </c>
      <c r="E148" s="155" t="s">
        <v>1</v>
      </c>
      <c r="F148" s="156" t="s">
        <v>1199</v>
      </c>
      <c r="H148" s="157">
        <v>4.5</v>
      </c>
      <c r="I148" s="158"/>
      <c r="L148" s="154"/>
      <c r="M148" s="159"/>
      <c r="T148" s="160"/>
      <c r="AT148" s="155" t="s">
        <v>245</v>
      </c>
      <c r="AU148" s="155" t="s">
        <v>89</v>
      </c>
      <c r="AV148" s="12" t="s">
        <v>89</v>
      </c>
      <c r="AW148" s="12" t="s">
        <v>36</v>
      </c>
      <c r="AX148" s="12" t="s">
        <v>80</v>
      </c>
      <c r="AY148" s="155" t="s">
        <v>134</v>
      </c>
    </row>
    <row r="149" spans="2:65" s="13" customFormat="1" ht="10.199999999999999">
      <c r="B149" s="161"/>
      <c r="D149" s="139" t="s">
        <v>245</v>
      </c>
      <c r="E149" s="162" t="s">
        <v>1</v>
      </c>
      <c r="F149" s="163" t="s">
        <v>248</v>
      </c>
      <c r="H149" s="164">
        <v>75</v>
      </c>
      <c r="I149" s="165"/>
      <c r="L149" s="161"/>
      <c r="M149" s="166"/>
      <c r="T149" s="167"/>
      <c r="AT149" s="162" t="s">
        <v>245</v>
      </c>
      <c r="AU149" s="162" t="s">
        <v>89</v>
      </c>
      <c r="AV149" s="13" t="s">
        <v>133</v>
      </c>
      <c r="AW149" s="13" t="s">
        <v>36</v>
      </c>
      <c r="AX149" s="13" t="s">
        <v>87</v>
      </c>
      <c r="AY149" s="162" t="s">
        <v>134</v>
      </c>
    </row>
    <row r="150" spans="2:65" s="1" customFormat="1" ht="16.5" customHeight="1">
      <c r="B150" s="32"/>
      <c r="C150" s="126" t="s">
        <v>205</v>
      </c>
      <c r="D150" s="126" t="s">
        <v>135</v>
      </c>
      <c r="E150" s="127" t="s">
        <v>490</v>
      </c>
      <c r="F150" s="128" t="s">
        <v>491</v>
      </c>
      <c r="G150" s="129" t="s">
        <v>243</v>
      </c>
      <c r="H150" s="130">
        <v>75</v>
      </c>
      <c r="I150" s="131"/>
      <c r="J150" s="132">
        <f>ROUND(I150*H150,2)</f>
        <v>0</v>
      </c>
      <c r="K150" s="128" t="s">
        <v>139</v>
      </c>
      <c r="L150" s="32"/>
      <c r="M150" s="133" t="s">
        <v>1</v>
      </c>
      <c r="N150" s="134" t="s">
        <v>45</v>
      </c>
      <c r="P150" s="135">
        <f>O150*H150</f>
        <v>0</v>
      </c>
      <c r="Q150" s="135">
        <v>1.0000000000000001E-5</v>
      </c>
      <c r="R150" s="135">
        <f>Q150*H150</f>
        <v>7.5000000000000002E-4</v>
      </c>
      <c r="S150" s="135">
        <v>0</v>
      </c>
      <c r="T150" s="136">
        <f>S150*H150</f>
        <v>0</v>
      </c>
      <c r="AR150" s="137" t="s">
        <v>133</v>
      </c>
      <c r="AT150" s="137" t="s">
        <v>135</v>
      </c>
      <c r="AU150" s="137" t="s">
        <v>89</v>
      </c>
      <c r="AY150" s="17" t="s">
        <v>134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7" t="s">
        <v>87</v>
      </c>
      <c r="BK150" s="138">
        <f>ROUND(I150*H150,2)</f>
        <v>0</v>
      </c>
      <c r="BL150" s="17" t="s">
        <v>133</v>
      </c>
      <c r="BM150" s="137" t="s">
        <v>1200</v>
      </c>
    </row>
    <row r="151" spans="2:65" s="12" customFormat="1" ht="10.199999999999999">
      <c r="B151" s="154"/>
      <c r="D151" s="139" t="s">
        <v>245</v>
      </c>
      <c r="E151" s="155" t="s">
        <v>1</v>
      </c>
      <c r="F151" s="156" t="s">
        <v>1197</v>
      </c>
      <c r="H151" s="157">
        <v>69</v>
      </c>
      <c r="I151" s="158"/>
      <c r="L151" s="154"/>
      <c r="M151" s="159"/>
      <c r="T151" s="160"/>
      <c r="AT151" s="155" t="s">
        <v>245</v>
      </c>
      <c r="AU151" s="155" t="s">
        <v>89</v>
      </c>
      <c r="AV151" s="12" t="s">
        <v>89</v>
      </c>
      <c r="AW151" s="12" t="s">
        <v>36</v>
      </c>
      <c r="AX151" s="12" t="s">
        <v>80</v>
      </c>
      <c r="AY151" s="155" t="s">
        <v>134</v>
      </c>
    </row>
    <row r="152" spans="2:65" s="12" customFormat="1" ht="10.199999999999999">
      <c r="B152" s="154"/>
      <c r="D152" s="139" t="s">
        <v>245</v>
      </c>
      <c r="E152" s="155" t="s">
        <v>1</v>
      </c>
      <c r="F152" s="156" t="s">
        <v>1198</v>
      </c>
      <c r="H152" s="157">
        <v>1.5</v>
      </c>
      <c r="I152" s="158"/>
      <c r="L152" s="154"/>
      <c r="M152" s="159"/>
      <c r="T152" s="160"/>
      <c r="AT152" s="155" t="s">
        <v>245</v>
      </c>
      <c r="AU152" s="155" t="s">
        <v>89</v>
      </c>
      <c r="AV152" s="12" t="s">
        <v>89</v>
      </c>
      <c r="AW152" s="12" t="s">
        <v>36</v>
      </c>
      <c r="AX152" s="12" t="s">
        <v>80</v>
      </c>
      <c r="AY152" s="155" t="s">
        <v>134</v>
      </c>
    </row>
    <row r="153" spans="2:65" s="12" customFormat="1" ht="10.199999999999999">
      <c r="B153" s="154"/>
      <c r="D153" s="139" t="s">
        <v>245</v>
      </c>
      <c r="E153" s="155" t="s">
        <v>1</v>
      </c>
      <c r="F153" s="156" t="s">
        <v>1199</v>
      </c>
      <c r="H153" s="157">
        <v>4.5</v>
      </c>
      <c r="I153" s="158"/>
      <c r="L153" s="154"/>
      <c r="M153" s="159"/>
      <c r="T153" s="160"/>
      <c r="AT153" s="155" t="s">
        <v>245</v>
      </c>
      <c r="AU153" s="155" t="s">
        <v>89</v>
      </c>
      <c r="AV153" s="12" t="s">
        <v>89</v>
      </c>
      <c r="AW153" s="12" t="s">
        <v>36</v>
      </c>
      <c r="AX153" s="12" t="s">
        <v>80</v>
      </c>
      <c r="AY153" s="155" t="s">
        <v>134</v>
      </c>
    </row>
    <row r="154" spans="2:65" s="13" customFormat="1" ht="10.199999999999999">
      <c r="B154" s="161"/>
      <c r="D154" s="139" t="s">
        <v>245</v>
      </c>
      <c r="E154" s="162" t="s">
        <v>1</v>
      </c>
      <c r="F154" s="163" t="s">
        <v>248</v>
      </c>
      <c r="H154" s="164">
        <v>75</v>
      </c>
      <c r="I154" s="165"/>
      <c r="L154" s="161"/>
      <c r="M154" s="166"/>
      <c r="T154" s="167"/>
      <c r="AT154" s="162" t="s">
        <v>245</v>
      </c>
      <c r="AU154" s="162" t="s">
        <v>89</v>
      </c>
      <c r="AV154" s="13" t="s">
        <v>133</v>
      </c>
      <c r="AW154" s="13" t="s">
        <v>36</v>
      </c>
      <c r="AX154" s="13" t="s">
        <v>87</v>
      </c>
      <c r="AY154" s="162" t="s">
        <v>134</v>
      </c>
    </row>
    <row r="155" spans="2:65" s="1" customFormat="1" ht="33" customHeight="1">
      <c r="B155" s="32"/>
      <c r="C155" s="126" t="s">
        <v>210</v>
      </c>
      <c r="D155" s="126" t="s">
        <v>135</v>
      </c>
      <c r="E155" s="127" t="s">
        <v>556</v>
      </c>
      <c r="F155" s="128" t="s">
        <v>557</v>
      </c>
      <c r="G155" s="129" t="s">
        <v>263</v>
      </c>
      <c r="H155" s="130">
        <v>100</v>
      </c>
      <c r="I155" s="131"/>
      <c r="J155" s="132">
        <f>ROUND(I155*H155,2)</f>
        <v>0</v>
      </c>
      <c r="K155" s="128" t="s">
        <v>139</v>
      </c>
      <c r="L155" s="32"/>
      <c r="M155" s="133" t="s">
        <v>1</v>
      </c>
      <c r="N155" s="134" t="s">
        <v>45</v>
      </c>
      <c r="P155" s="135">
        <f>O155*H155</f>
        <v>0</v>
      </c>
      <c r="Q155" s="135">
        <v>6.0999999999999997E-4</v>
      </c>
      <c r="R155" s="135">
        <f>Q155*H155</f>
        <v>6.0999999999999999E-2</v>
      </c>
      <c r="S155" s="135">
        <v>0</v>
      </c>
      <c r="T155" s="136">
        <f>S155*H155</f>
        <v>0</v>
      </c>
      <c r="AR155" s="137" t="s">
        <v>133</v>
      </c>
      <c r="AT155" s="137" t="s">
        <v>135</v>
      </c>
      <c r="AU155" s="137" t="s">
        <v>89</v>
      </c>
      <c r="AY155" s="17" t="s">
        <v>134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7" t="s">
        <v>87</v>
      </c>
      <c r="BK155" s="138">
        <f>ROUND(I155*H155,2)</f>
        <v>0</v>
      </c>
      <c r="BL155" s="17" t="s">
        <v>133</v>
      </c>
      <c r="BM155" s="137" t="s">
        <v>1201</v>
      </c>
    </row>
    <row r="156" spans="2:65" s="12" customFormat="1" ht="20.399999999999999">
      <c r="B156" s="154"/>
      <c r="D156" s="139" t="s">
        <v>245</v>
      </c>
      <c r="E156" s="155" t="s">
        <v>1</v>
      </c>
      <c r="F156" s="156" t="s">
        <v>1202</v>
      </c>
      <c r="H156" s="157">
        <v>100</v>
      </c>
      <c r="I156" s="158"/>
      <c r="L156" s="154"/>
      <c r="M156" s="159"/>
      <c r="T156" s="160"/>
      <c r="AT156" s="155" t="s">
        <v>245</v>
      </c>
      <c r="AU156" s="155" t="s">
        <v>89</v>
      </c>
      <c r="AV156" s="12" t="s">
        <v>89</v>
      </c>
      <c r="AW156" s="12" t="s">
        <v>36</v>
      </c>
      <c r="AX156" s="12" t="s">
        <v>80</v>
      </c>
      <c r="AY156" s="155" t="s">
        <v>134</v>
      </c>
    </row>
    <row r="157" spans="2:65" s="13" customFormat="1" ht="10.199999999999999">
      <c r="B157" s="161"/>
      <c r="D157" s="139" t="s">
        <v>245</v>
      </c>
      <c r="E157" s="162" t="s">
        <v>1</v>
      </c>
      <c r="F157" s="163" t="s">
        <v>248</v>
      </c>
      <c r="H157" s="164">
        <v>100</v>
      </c>
      <c r="I157" s="165"/>
      <c r="L157" s="161"/>
      <c r="M157" s="166"/>
      <c r="T157" s="167"/>
      <c r="AT157" s="162" t="s">
        <v>245</v>
      </c>
      <c r="AU157" s="162" t="s">
        <v>89</v>
      </c>
      <c r="AV157" s="13" t="s">
        <v>133</v>
      </c>
      <c r="AW157" s="13" t="s">
        <v>36</v>
      </c>
      <c r="AX157" s="13" t="s">
        <v>87</v>
      </c>
      <c r="AY157" s="162" t="s">
        <v>134</v>
      </c>
    </row>
    <row r="158" spans="2:65" s="1" customFormat="1" ht="24.15" customHeight="1">
      <c r="B158" s="32"/>
      <c r="C158" s="126" t="s">
        <v>215</v>
      </c>
      <c r="D158" s="126" t="s">
        <v>135</v>
      </c>
      <c r="E158" s="127" t="s">
        <v>561</v>
      </c>
      <c r="F158" s="128" t="s">
        <v>562</v>
      </c>
      <c r="G158" s="129" t="s">
        <v>263</v>
      </c>
      <c r="H158" s="130">
        <v>100</v>
      </c>
      <c r="I158" s="131"/>
      <c r="J158" s="132">
        <f>ROUND(I158*H158,2)</f>
        <v>0</v>
      </c>
      <c r="K158" s="128" t="s">
        <v>139</v>
      </c>
      <c r="L158" s="32"/>
      <c r="M158" s="133" t="s">
        <v>1</v>
      </c>
      <c r="N158" s="134" t="s">
        <v>45</v>
      </c>
      <c r="P158" s="135">
        <f>O158*H158</f>
        <v>0</v>
      </c>
      <c r="Q158" s="135">
        <v>0</v>
      </c>
      <c r="R158" s="135">
        <f>Q158*H158</f>
        <v>0</v>
      </c>
      <c r="S158" s="135">
        <v>0</v>
      </c>
      <c r="T158" s="136">
        <f>S158*H158</f>
        <v>0</v>
      </c>
      <c r="AR158" s="137" t="s">
        <v>133</v>
      </c>
      <c r="AT158" s="137" t="s">
        <v>135</v>
      </c>
      <c r="AU158" s="137" t="s">
        <v>89</v>
      </c>
      <c r="AY158" s="17" t="s">
        <v>134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7" t="s">
        <v>87</v>
      </c>
      <c r="BK158" s="138">
        <f>ROUND(I158*H158,2)</f>
        <v>0</v>
      </c>
      <c r="BL158" s="17" t="s">
        <v>133</v>
      </c>
      <c r="BM158" s="137" t="s">
        <v>1203</v>
      </c>
    </row>
    <row r="159" spans="2:65" s="12" customFormat="1" ht="10.199999999999999">
      <c r="B159" s="154"/>
      <c r="D159" s="139" t="s">
        <v>245</v>
      </c>
      <c r="E159" s="155" t="s">
        <v>1</v>
      </c>
      <c r="F159" s="156" t="s">
        <v>1204</v>
      </c>
      <c r="H159" s="157">
        <v>100</v>
      </c>
      <c r="I159" s="158"/>
      <c r="L159" s="154"/>
      <c r="M159" s="159"/>
      <c r="T159" s="160"/>
      <c r="AT159" s="155" t="s">
        <v>245</v>
      </c>
      <c r="AU159" s="155" t="s">
        <v>89</v>
      </c>
      <c r="AV159" s="12" t="s">
        <v>89</v>
      </c>
      <c r="AW159" s="12" t="s">
        <v>36</v>
      </c>
      <c r="AX159" s="12" t="s">
        <v>80</v>
      </c>
      <c r="AY159" s="155" t="s">
        <v>134</v>
      </c>
    </row>
    <row r="160" spans="2:65" s="13" customFormat="1" ht="10.199999999999999">
      <c r="B160" s="161"/>
      <c r="D160" s="139" t="s">
        <v>245</v>
      </c>
      <c r="E160" s="162" t="s">
        <v>1</v>
      </c>
      <c r="F160" s="163" t="s">
        <v>248</v>
      </c>
      <c r="H160" s="164">
        <v>100</v>
      </c>
      <c r="I160" s="165"/>
      <c r="L160" s="161"/>
      <c r="M160" s="166"/>
      <c r="T160" s="167"/>
      <c r="AT160" s="162" t="s">
        <v>245</v>
      </c>
      <c r="AU160" s="162" t="s">
        <v>89</v>
      </c>
      <c r="AV160" s="13" t="s">
        <v>133</v>
      </c>
      <c r="AW160" s="13" t="s">
        <v>36</v>
      </c>
      <c r="AX160" s="13" t="s">
        <v>87</v>
      </c>
      <c r="AY160" s="162" t="s">
        <v>134</v>
      </c>
    </row>
    <row r="161" spans="2:65" s="1" customFormat="1" ht="24.15" customHeight="1">
      <c r="B161" s="32"/>
      <c r="C161" s="126" t="s">
        <v>219</v>
      </c>
      <c r="D161" s="126" t="s">
        <v>135</v>
      </c>
      <c r="E161" s="127" t="s">
        <v>1205</v>
      </c>
      <c r="F161" s="128" t="s">
        <v>1206</v>
      </c>
      <c r="G161" s="129" t="s">
        <v>243</v>
      </c>
      <c r="H161" s="130">
        <v>100</v>
      </c>
      <c r="I161" s="131"/>
      <c r="J161" s="132">
        <f>ROUND(I161*H161,2)</f>
        <v>0</v>
      </c>
      <c r="K161" s="128" t="s">
        <v>139</v>
      </c>
      <c r="L161" s="32"/>
      <c r="M161" s="133" t="s">
        <v>1</v>
      </c>
      <c r="N161" s="134" t="s">
        <v>45</v>
      </c>
      <c r="P161" s="135">
        <f>O161*H161</f>
        <v>0</v>
      </c>
      <c r="Q161" s="135">
        <v>0</v>
      </c>
      <c r="R161" s="135">
        <f>Q161*H161</f>
        <v>0</v>
      </c>
      <c r="S161" s="135">
        <v>0.02</v>
      </c>
      <c r="T161" s="136">
        <f>S161*H161</f>
        <v>2</v>
      </c>
      <c r="AR161" s="137" t="s">
        <v>133</v>
      </c>
      <c r="AT161" s="137" t="s">
        <v>135</v>
      </c>
      <c r="AU161" s="137" t="s">
        <v>89</v>
      </c>
      <c r="AY161" s="17" t="s">
        <v>134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7" t="s">
        <v>87</v>
      </c>
      <c r="BK161" s="138">
        <f>ROUND(I161*H161,2)</f>
        <v>0</v>
      </c>
      <c r="BL161" s="17" t="s">
        <v>133</v>
      </c>
      <c r="BM161" s="137" t="s">
        <v>1207</v>
      </c>
    </row>
    <row r="162" spans="2:65" s="12" customFormat="1" ht="10.199999999999999">
      <c r="B162" s="154"/>
      <c r="D162" s="139" t="s">
        <v>245</v>
      </c>
      <c r="E162" s="155" t="s">
        <v>1</v>
      </c>
      <c r="F162" s="156" t="s">
        <v>1208</v>
      </c>
      <c r="H162" s="157">
        <v>100</v>
      </c>
      <c r="I162" s="158"/>
      <c r="L162" s="154"/>
      <c r="M162" s="159"/>
      <c r="T162" s="160"/>
      <c r="AT162" s="155" t="s">
        <v>245</v>
      </c>
      <c r="AU162" s="155" t="s">
        <v>89</v>
      </c>
      <c r="AV162" s="12" t="s">
        <v>89</v>
      </c>
      <c r="AW162" s="12" t="s">
        <v>36</v>
      </c>
      <c r="AX162" s="12" t="s">
        <v>80</v>
      </c>
      <c r="AY162" s="155" t="s">
        <v>134</v>
      </c>
    </row>
    <row r="163" spans="2:65" s="13" customFormat="1" ht="10.199999999999999">
      <c r="B163" s="161"/>
      <c r="D163" s="139" t="s">
        <v>245</v>
      </c>
      <c r="E163" s="162" t="s">
        <v>1</v>
      </c>
      <c r="F163" s="163" t="s">
        <v>248</v>
      </c>
      <c r="H163" s="164">
        <v>100</v>
      </c>
      <c r="I163" s="165"/>
      <c r="L163" s="161"/>
      <c r="M163" s="166"/>
      <c r="T163" s="167"/>
      <c r="AT163" s="162" t="s">
        <v>245</v>
      </c>
      <c r="AU163" s="162" t="s">
        <v>89</v>
      </c>
      <c r="AV163" s="13" t="s">
        <v>133</v>
      </c>
      <c r="AW163" s="13" t="s">
        <v>36</v>
      </c>
      <c r="AX163" s="13" t="s">
        <v>87</v>
      </c>
      <c r="AY163" s="162" t="s">
        <v>134</v>
      </c>
    </row>
    <row r="164" spans="2:65" s="10" customFormat="1" ht="22.8" customHeight="1">
      <c r="B164" s="116"/>
      <c r="D164" s="117" t="s">
        <v>79</v>
      </c>
      <c r="E164" s="152" t="s">
        <v>610</v>
      </c>
      <c r="F164" s="152" t="s">
        <v>611</v>
      </c>
      <c r="I164" s="119"/>
      <c r="J164" s="153">
        <f>BK164</f>
        <v>0</v>
      </c>
      <c r="L164" s="116"/>
      <c r="M164" s="121"/>
      <c r="P164" s="122">
        <f>SUM(P165:P179)</f>
        <v>0</v>
      </c>
      <c r="R164" s="122">
        <f>SUM(R165:R179)</f>
        <v>0</v>
      </c>
      <c r="T164" s="123">
        <f>SUM(T165:T179)</f>
        <v>0</v>
      </c>
      <c r="AR164" s="117" t="s">
        <v>87</v>
      </c>
      <c r="AT164" s="124" t="s">
        <v>79</v>
      </c>
      <c r="AU164" s="124" t="s">
        <v>87</v>
      </c>
      <c r="AY164" s="117" t="s">
        <v>134</v>
      </c>
      <c r="BK164" s="125">
        <f>SUM(BK165:BK179)</f>
        <v>0</v>
      </c>
    </row>
    <row r="165" spans="2:65" s="1" customFormat="1" ht="21.75" customHeight="1">
      <c r="B165" s="32"/>
      <c r="C165" s="126" t="s">
        <v>226</v>
      </c>
      <c r="D165" s="126" t="s">
        <v>135</v>
      </c>
      <c r="E165" s="127" t="s">
        <v>613</v>
      </c>
      <c r="F165" s="128" t="s">
        <v>614</v>
      </c>
      <c r="G165" s="129" t="s">
        <v>299</v>
      </c>
      <c r="H165" s="130">
        <v>13.5</v>
      </c>
      <c r="I165" s="131"/>
      <c r="J165" s="132">
        <f>ROUND(I165*H165,2)</f>
        <v>0</v>
      </c>
      <c r="K165" s="128" t="s">
        <v>139</v>
      </c>
      <c r="L165" s="32"/>
      <c r="M165" s="133" t="s">
        <v>1</v>
      </c>
      <c r="N165" s="134" t="s">
        <v>45</v>
      </c>
      <c r="P165" s="135">
        <f>O165*H165</f>
        <v>0</v>
      </c>
      <c r="Q165" s="135">
        <v>0</v>
      </c>
      <c r="R165" s="135">
        <f>Q165*H165</f>
        <v>0</v>
      </c>
      <c r="S165" s="135">
        <v>0</v>
      </c>
      <c r="T165" s="136">
        <f>S165*H165</f>
        <v>0</v>
      </c>
      <c r="AR165" s="137" t="s">
        <v>133</v>
      </c>
      <c r="AT165" s="137" t="s">
        <v>135</v>
      </c>
      <c r="AU165" s="137" t="s">
        <v>89</v>
      </c>
      <c r="AY165" s="17" t="s">
        <v>134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7" t="s">
        <v>87</v>
      </c>
      <c r="BK165" s="138">
        <f>ROUND(I165*H165,2)</f>
        <v>0</v>
      </c>
      <c r="BL165" s="17" t="s">
        <v>133</v>
      </c>
      <c r="BM165" s="137" t="s">
        <v>1209</v>
      </c>
    </row>
    <row r="166" spans="2:65" s="12" customFormat="1" ht="10.199999999999999">
      <c r="B166" s="154"/>
      <c r="D166" s="139" t="s">
        <v>245</v>
      </c>
      <c r="E166" s="155" t="s">
        <v>1</v>
      </c>
      <c r="F166" s="156" t="s">
        <v>1210</v>
      </c>
      <c r="H166" s="157">
        <v>11.5</v>
      </c>
      <c r="I166" s="158"/>
      <c r="L166" s="154"/>
      <c r="M166" s="159"/>
      <c r="T166" s="160"/>
      <c r="AT166" s="155" t="s">
        <v>245</v>
      </c>
      <c r="AU166" s="155" t="s">
        <v>89</v>
      </c>
      <c r="AV166" s="12" t="s">
        <v>89</v>
      </c>
      <c r="AW166" s="12" t="s">
        <v>36</v>
      </c>
      <c r="AX166" s="12" t="s">
        <v>80</v>
      </c>
      <c r="AY166" s="155" t="s">
        <v>134</v>
      </c>
    </row>
    <row r="167" spans="2:65" s="12" customFormat="1" ht="10.199999999999999">
      <c r="B167" s="154"/>
      <c r="D167" s="139" t="s">
        <v>245</v>
      </c>
      <c r="E167" s="155" t="s">
        <v>1</v>
      </c>
      <c r="F167" s="156" t="s">
        <v>1211</v>
      </c>
      <c r="H167" s="157">
        <v>2</v>
      </c>
      <c r="I167" s="158"/>
      <c r="L167" s="154"/>
      <c r="M167" s="159"/>
      <c r="T167" s="160"/>
      <c r="AT167" s="155" t="s">
        <v>245</v>
      </c>
      <c r="AU167" s="155" t="s">
        <v>89</v>
      </c>
      <c r="AV167" s="12" t="s">
        <v>89</v>
      </c>
      <c r="AW167" s="12" t="s">
        <v>36</v>
      </c>
      <c r="AX167" s="12" t="s">
        <v>80</v>
      </c>
      <c r="AY167" s="155" t="s">
        <v>134</v>
      </c>
    </row>
    <row r="168" spans="2:65" s="13" customFormat="1" ht="10.199999999999999">
      <c r="B168" s="161"/>
      <c r="D168" s="139" t="s">
        <v>245</v>
      </c>
      <c r="E168" s="162" t="s">
        <v>1</v>
      </c>
      <c r="F168" s="163" t="s">
        <v>248</v>
      </c>
      <c r="H168" s="164">
        <v>13.5</v>
      </c>
      <c r="I168" s="165"/>
      <c r="L168" s="161"/>
      <c r="M168" s="166"/>
      <c r="T168" s="167"/>
      <c r="AT168" s="162" t="s">
        <v>245</v>
      </c>
      <c r="AU168" s="162" t="s">
        <v>89</v>
      </c>
      <c r="AV168" s="13" t="s">
        <v>133</v>
      </c>
      <c r="AW168" s="13" t="s">
        <v>36</v>
      </c>
      <c r="AX168" s="13" t="s">
        <v>87</v>
      </c>
      <c r="AY168" s="162" t="s">
        <v>134</v>
      </c>
    </row>
    <row r="169" spans="2:65" s="1" customFormat="1" ht="24.15" customHeight="1">
      <c r="B169" s="32"/>
      <c r="C169" s="126" t="s">
        <v>331</v>
      </c>
      <c r="D169" s="126" t="s">
        <v>135</v>
      </c>
      <c r="E169" s="127" t="s">
        <v>622</v>
      </c>
      <c r="F169" s="128" t="s">
        <v>623</v>
      </c>
      <c r="G169" s="129" t="s">
        <v>299</v>
      </c>
      <c r="H169" s="130">
        <v>189</v>
      </c>
      <c r="I169" s="131"/>
      <c r="J169" s="132">
        <f>ROUND(I169*H169,2)</f>
        <v>0</v>
      </c>
      <c r="K169" s="128" t="s">
        <v>139</v>
      </c>
      <c r="L169" s="32"/>
      <c r="M169" s="133" t="s">
        <v>1</v>
      </c>
      <c r="N169" s="134" t="s">
        <v>45</v>
      </c>
      <c r="P169" s="135">
        <f>O169*H169</f>
        <v>0</v>
      </c>
      <c r="Q169" s="135">
        <v>0</v>
      </c>
      <c r="R169" s="135">
        <f>Q169*H169</f>
        <v>0</v>
      </c>
      <c r="S169" s="135">
        <v>0</v>
      </c>
      <c r="T169" s="136">
        <f>S169*H169</f>
        <v>0</v>
      </c>
      <c r="AR169" s="137" t="s">
        <v>133</v>
      </c>
      <c r="AT169" s="137" t="s">
        <v>135</v>
      </c>
      <c r="AU169" s="137" t="s">
        <v>89</v>
      </c>
      <c r="AY169" s="17" t="s">
        <v>134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7" t="s">
        <v>87</v>
      </c>
      <c r="BK169" s="138">
        <f>ROUND(I169*H169,2)</f>
        <v>0</v>
      </c>
      <c r="BL169" s="17" t="s">
        <v>133</v>
      </c>
      <c r="BM169" s="137" t="s">
        <v>1212</v>
      </c>
    </row>
    <row r="170" spans="2:65" s="14" customFormat="1" ht="10.199999999999999">
      <c r="B170" s="168"/>
      <c r="D170" s="139" t="s">
        <v>245</v>
      </c>
      <c r="E170" s="169" t="s">
        <v>1</v>
      </c>
      <c r="F170" s="170" t="s">
        <v>1213</v>
      </c>
      <c r="H170" s="169" t="s">
        <v>1</v>
      </c>
      <c r="I170" s="171"/>
      <c r="L170" s="168"/>
      <c r="M170" s="172"/>
      <c r="T170" s="173"/>
      <c r="AT170" s="169" t="s">
        <v>245</v>
      </c>
      <c r="AU170" s="169" t="s">
        <v>89</v>
      </c>
      <c r="AV170" s="14" t="s">
        <v>87</v>
      </c>
      <c r="AW170" s="14" t="s">
        <v>36</v>
      </c>
      <c r="AX170" s="14" t="s">
        <v>80</v>
      </c>
      <c r="AY170" s="169" t="s">
        <v>134</v>
      </c>
    </row>
    <row r="171" spans="2:65" s="12" customFormat="1" ht="10.199999999999999">
      <c r="B171" s="154"/>
      <c r="D171" s="139" t="s">
        <v>245</v>
      </c>
      <c r="E171" s="155" t="s">
        <v>1</v>
      </c>
      <c r="F171" s="156" t="s">
        <v>1214</v>
      </c>
      <c r="H171" s="157">
        <v>161</v>
      </c>
      <c r="I171" s="158"/>
      <c r="L171" s="154"/>
      <c r="M171" s="159"/>
      <c r="T171" s="160"/>
      <c r="AT171" s="155" t="s">
        <v>245</v>
      </c>
      <c r="AU171" s="155" t="s">
        <v>89</v>
      </c>
      <c r="AV171" s="12" t="s">
        <v>89</v>
      </c>
      <c r="AW171" s="12" t="s">
        <v>36</v>
      </c>
      <c r="AX171" s="12" t="s">
        <v>80</v>
      </c>
      <c r="AY171" s="155" t="s">
        <v>134</v>
      </c>
    </row>
    <row r="172" spans="2:65" s="12" customFormat="1" ht="10.199999999999999">
      <c r="B172" s="154"/>
      <c r="D172" s="139" t="s">
        <v>245</v>
      </c>
      <c r="E172" s="155" t="s">
        <v>1</v>
      </c>
      <c r="F172" s="156" t="s">
        <v>1215</v>
      </c>
      <c r="H172" s="157">
        <v>28</v>
      </c>
      <c r="I172" s="158"/>
      <c r="L172" s="154"/>
      <c r="M172" s="159"/>
      <c r="T172" s="160"/>
      <c r="AT172" s="155" t="s">
        <v>245</v>
      </c>
      <c r="AU172" s="155" t="s">
        <v>89</v>
      </c>
      <c r="AV172" s="12" t="s">
        <v>89</v>
      </c>
      <c r="AW172" s="12" t="s">
        <v>36</v>
      </c>
      <c r="AX172" s="12" t="s">
        <v>80</v>
      </c>
      <c r="AY172" s="155" t="s">
        <v>134</v>
      </c>
    </row>
    <row r="173" spans="2:65" s="13" customFormat="1" ht="10.199999999999999">
      <c r="B173" s="161"/>
      <c r="D173" s="139" t="s">
        <v>245</v>
      </c>
      <c r="E173" s="162" t="s">
        <v>1</v>
      </c>
      <c r="F173" s="163" t="s">
        <v>248</v>
      </c>
      <c r="H173" s="164">
        <v>189</v>
      </c>
      <c r="I173" s="165"/>
      <c r="L173" s="161"/>
      <c r="M173" s="166"/>
      <c r="T173" s="167"/>
      <c r="AT173" s="162" t="s">
        <v>245</v>
      </c>
      <c r="AU173" s="162" t="s">
        <v>89</v>
      </c>
      <c r="AV173" s="13" t="s">
        <v>133</v>
      </c>
      <c r="AW173" s="13" t="s">
        <v>36</v>
      </c>
      <c r="AX173" s="13" t="s">
        <v>87</v>
      </c>
      <c r="AY173" s="162" t="s">
        <v>134</v>
      </c>
    </row>
    <row r="174" spans="2:65" s="1" customFormat="1" ht="44.25" customHeight="1">
      <c r="B174" s="32"/>
      <c r="C174" s="126" t="s">
        <v>344</v>
      </c>
      <c r="D174" s="126" t="s">
        <v>135</v>
      </c>
      <c r="E174" s="127" t="s">
        <v>665</v>
      </c>
      <c r="F174" s="128" t="s">
        <v>666</v>
      </c>
      <c r="G174" s="129" t="s">
        <v>299</v>
      </c>
      <c r="H174" s="130">
        <v>2</v>
      </c>
      <c r="I174" s="131"/>
      <c r="J174" s="132">
        <f>ROUND(I174*H174,2)</f>
        <v>0</v>
      </c>
      <c r="K174" s="128" t="s">
        <v>139</v>
      </c>
      <c r="L174" s="32"/>
      <c r="M174" s="133" t="s">
        <v>1</v>
      </c>
      <c r="N174" s="134" t="s">
        <v>45</v>
      </c>
      <c r="P174" s="135">
        <f>O174*H174</f>
        <v>0</v>
      </c>
      <c r="Q174" s="135">
        <v>0</v>
      </c>
      <c r="R174" s="135">
        <f>Q174*H174</f>
        <v>0</v>
      </c>
      <c r="S174" s="135">
        <v>0</v>
      </c>
      <c r="T174" s="136">
        <f>S174*H174</f>
        <v>0</v>
      </c>
      <c r="AR174" s="137" t="s">
        <v>133</v>
      </c>
      <c r="AT174" s="137" t="s">
        <v>135</v>
      </c>
      <c r="AU174" s="137" t="s">
        <v>89</v>
      </c>
      <c r="AY174" s="17" t="s">
        <v>134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7" t="s">
        <v>87</v>
      </c>
      <c r="BK174" s="138">
        <f>ROUND(I174*H174,2)</f>
        <v>0</v>
      </c>
      <c r="BL174" s="17" t="s">
        <v>133</v>
      </c>
      <c r="BM174" s="137" t="s">
        <v>1216</v>
      </c>
    </row>
    <row r="175" spans="2:65" s="12" customFormat="1" ht="10.199999999999999">
      <c r="B175" s="154"/>
      <c r="D175" s="139" t="s">
        <v>245</v>
      </c>
      <c r="E175" s="155" t="s">
        <v>1</v>
      </c>
      <c r="F175" s="156" t="s">
        <v>1217</v>
      </c>
      <c r="H175" s="157">
        <v>2</v>
      </c>
      <c r="I175" s="158"/>
      <c r="L175" s="154"/>
      <c r="M175" s="159"/>
      <c r="T175" s="160"/>
      <c r="AT175" s="155" t="s">
        <v>245</v>
      </c>
      <c r="AU175" s="155" t="s">
        <v>89</v>
      </c>
      <c r="AV175" s="12" t="s">
        <v>89</v>
      </c>
      <c r="AW175" s="12" t="s">
        <v>36</v>
      </c>
      <c r="AX175" s="12" t="s">
        <v>80</v>
      </c>
      <c r="AY175" s="155" t="s">
        <v>134</v>
      </c>
    </row>
    <row r="176" spans="2:65" s="13" customFormat="1" ht="10.199999999999999">
      <c r="B176" s="161"/>
      <c r="D176" s="139" t="s">
        <v>245</v>
      </c>
      <c r="E176" s="162" t="s">
        <v>1</v>
      </c>
      <c r="F176" s="163" t="s">
        <v>248</v>
      </c>
      <c r="H176" s="164">
        <v>2</v>
      </c>
      <c r="I176" s="165"/>
      <c r="L176" s="161"/>
      <c r="M176" s="166"/>
      <c r="T176" s="167"/>
      <c r="AT176" s="162" t="s">
        <v>245</v>
      </c>
      <c r="AU176" s="162" t="s">
        <v>89</v>
      </c>
      <c r="AV176" s="13" t="s">
        <v>133</v>
      </c>
      <c r="AW176" s="13" t="s">
        <v>36</v>
      </c>
      <c r="AX176" s="13" t="s">
        <v>87</v>
      </c>
      <c r="AY176" s="162" t="s">
        <v>134</v>
      </c>
    </row>
    <row r="177" spans="2:65" s="1" customFormat="1" ht="44.25" customHeight="1">
      <c r="B177" s="32"/>
      <c r="C177" s="126" t="s">
        <v>350</v>
      </c>
      <c r="D177" s="126" t="s">
        <v>135</v>
      </c>
      <c r="E177" s="127" t="s">
        <v>672</v>
      </c>
      <c r="F177" s="128" t="s">
        <v>673</v>
      </c>
      <c r="G177" s="129" t="s">
        <v>299</v>
      </c>
      <c r="H177" s="130">
        <v>13.5</v>
      </c>
      <c r="I177" s="131"/>
      <c r="J177" s="132">
        <f>ROUND(I177*H177,2)</f>
        <v>0</v>
      </c>
      <c r="K177" s="128" t="s">
        <v>139</v>
      </c>
      <c r="L177" s="32"/>
      <c r="M177" s="133" t="s">
        <v>1</v>
      </c>
      <c r="N177" s="134" t="s">
        <v>45</v>
      </c>
      <c r="P177" s="135">
        <f>O177*H177</f>
        <v>0</v>
      </c>
      <c r="Q177" s="135">
        <v>0</v>
      </c>
      <c r="R177" s="135">
        <f>Q177*H177</f>
        <v>0</v>
      </c>
      <c r="S177" s="135">
        <v>0</v>
      </c>
      <c r="T177" s="136">
        <f>S177*H177</f>
        <v>0</v>
      </c>
      <c r="AR177" s="137" t="s">
        <v>133</v>
      </c>
      <c r="AT177" s="137" t="s">
        <v>135</v>
      </c>
      <c r="AU177" s="137" t="s">
        <v>89</v>
      </c>
      <c r="AY177" s="17" t="s">
        <v>134</v>
      </c>
      <c r="BE177" s="138">
        <f>IF(N177="základní",J177,0)</f>
        <v>0</v>
      </c>
      <c r="BF177" s="138">
        <f>IF(N177="snížená",J177,0)</f>
        <v>0</v>
      </c>
      <c r="BG177" s="138">
        <f>IF(N177="zákl. přenesená",J177,0)</f>
        <v>0</v>
      </c>
      <c r="BH177" s="138">
        <f>IF(N177="sníž. přenesená",J177,0)</f>
        <v>0</v>
      </c>
      <c r="BI177" s="138">
        <f>IF(N177="nulová",J177,0)</f>
        <v>0</v>
      </c>
      <c r="BJ177" s="17" t="s">
        <v>87</v>
      </c>
      <c r="BK177" s="138">
        <f>ROUND(I177*H177,2)</f>
        <v>0</v>
      </c>
      <c r="BL177" s="17" t="s">
        <v>133</v>
      </c>
      <c r="BM177" s="137" t="s">
        <v>1218</v>
      </c>
    </row>
    <row r="178" spans="2:65" s="12" customFormat="1" ht="10.199999999999999">
      <c r="B178" s="154"/>
      <c r="D178" s="139" t="s">
        <v>245</v>
      </c>
      <c r="E178" s="155" t="s">
        <v>1</v>
      </c>
      <c r="F178" s="156" t="s">
        <v>1219</v>
      </c>
      <c r="H178" s="157">
        <v>13.5</v>
      </c>
      <c r="I178" s="158"/>
      <c r="L178" s="154"/>
      <c r="M178" s="159"/>
      <c r="T178" s="160"/>
      <c r="AT178" s="155" t="s">
        <v>245</v>
      </c>
      <c r="AU178" s="155" t="s">
        <v>89</v>
      </c>
      <c r="AV178" s="12" t="s">
        <v>89</v>
      </c>
      <c r="AW178" s="12" t="s">
        <v>36</v>
      </c>
      <c r="AX178" s="12" t="s">
        <v>80</v>
      </c>
      <c r="AY178" s="155" t="s">
        <v>134</v>
      </c>
    </row>
    <row r="179" spans="2:65" s="13" customFormat="1" ht="10.199999999999999">
      <c r="B179" s="161"/>
      <c r="D179" s="139" t="s">
        <v>245</v>
      </c>
      <c r="E179" s="162" t="s">
        <v>1</v>
      </c>
      <c r="F179" s="163" t="s">
        <v>248</v>
      </c>
      <c r="H179" s="164">
        <v>13.5</v>
      </c>
      <c r="I179" s="165"/>
      <c r="L179" s="161"/>
      <c r="M179" s="166"/>
      <c r="T179" s="167"/>
      <c r="AT179" s="162" t="s">
        <v>245</v>
      </c>
      <c r="AU179" s="162" t="s">
        <v>89</v>
      </c>
      <c r="AV179" s="13" t="s">
        <v>133</v>
      </c>
      <c r="AW179" s="13" t="s">
        <v>36</v>
      </c>
      <c r="AX179" s="13" t="s">
        <v>87</v>
      </c>
      <c r="AY179" s="162" t="s">
        <v>134</v>
      </c>
    </row>
    <row r="180" spans="2:65" s="10" customFormat="1" ht="22.8" customHeight="1">
      <c r="B180" s="116"/>
      <c r="D180" s="117" t="s">
        <v>79</v>
      </c>
      <c r="E180" s="152" t="s">
        <v>676</v>
      </c>
      <c r="F180" s="152" t="s">
        <v>677</v>
      </c>
      <c r="I180" s="119"/>
      <c r="J180" s="153">
        <f>BK180</f>
        <v>0</v>
      </c>
      <c r="L180" s="116"/>
      <c r="M180" s="121"/>
      <c r="P180" s="122">
        <f>P181</f>
        <v>0</v>
      </c>
      <c r="R180" s="122">
        <f>R181</f>
        <v>0</v>
      </c>
      <c r="T180" s="123">
        <f>T181</f>
        <v>0</v>
      </c>
      <c r="AR180" s="117" t="s">
        <v>87</v>
      </c>
      <c r="AT180" s="124" t="s">
        <v>79</v>
      </c>
      <c r="AU180" s="124" t="s">
        <v>87</v>
      </c>
      <c r="AY180" s="117" t="s">
        <v>134</v>
      </c>
      <c r="BK180" s="125">
        <f>BK181</f>
        <v>0</v>
      </c>
    </row>
    <row r="181" spans="2:65" s="1" customFormat="1" ht="33" customHeight="1">
      <c r="B181" s="32"/>
      <c r="C181" s="126" t="s">
        <v>355</v>
      </c>
      <c r="D181" s="126" t="s">
        <v>135</v>
      </c>
      <c r="E181" s="127" t="s">
        <v>1220</v>
      </c>
      <c r="F181" s="128" t="s">
        <v>1221</v>
      </c>
      <c r="G181" s="129" t="s">
        <v>299</v>
      </c>
      <c r="H181" s="130">
        <v>0.17199999999999999</v>
      </c>
      <c r="I181" s="131"/>
      <c r="J181" s="132">
        <f>ROUND(I181*H181,2)</f>
        <v>0</v>
      </c>
      <c r="K181" s="128" t="s">
        <v>139</v>
      </c>
      <c r="L181" s="32"/>
      <c r="M181" s="143" t="s">
        <v>1</v>
      </c>
      <c r="N181" s="144" t="s">
        <v>45</v>
      </c>
      <c r="O181" s="145"/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37" t="s">
        <v>133</v>
      </c>
      <c r="AT181" s="137" t="s">
        <v>135</v>
      </c>
      <c r="AU181" s="137" t="s">
        <v>89</v>
      </c>
      <c r="AY181" s="17" t="s">
        <v>134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7" t="s">
        <v>87</v>
      </c>
      <c r="BK181" s="138">
        <f>ROUND(I181*H181,2)</f>
        <v>0</v>
      </c>
      <c r="BL181" s="17" t="s">
        <v>133</v>
      </c>
      <c r="BM181" s="137" t="s">
        <v>1222</v>
      </c>
    </row>
    <row r="182" spans="2:65" s="1" customFormat="1" ht="6.9" customHeight="1">
      <c r="B182" s="44"/>
      <c r="C182" s="45"/>
      <c r="D182" s="45"/>
      <c r="E182" s="45"/>
      <c r="F182" s="45"/>
      <c r="G182" s="45"/>
      <c r="H182" s="45"/>
      <c r="I182" s="45"/>
      <c r="J182" s="45"/>
      <c r="K182" s="45"/>
      <c r="L182" s="32"/>
    </row>
  </sheetData>
  <sheetProtection algorithmName="SHA-512" hashValue="1zyXfSp8oohhP9a6rYzCBnKOWL0wD4TybCVUkzrr8H3z8adfGjNq47hJPpPX178j/Ad9HChY4KvJM3q3EaergA==" saltValue="x77vA8jxYMxUpmltBDlhNme+CFbr1CEwpCAOrpL0FyOy4ix/SlghA7vAIvXmjh8Ll9Zv4AznhQGL1L16wHcM5A==" spinCount="100000" sheet="1" objects="1" scenarios="1" formatColumns="0" formatRows="0" autoFilter="0"/>
  <autoFilter ref="C121:K181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5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7" t="s">
        <v>107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" customHeight="1">
      <c r="B4" s="20"/>
      <c r="D4" s="21" t="s">
        <v>108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0" t="str">
        <f>'Rekapitulace stavby'!K6</f>
        <v>Autobusové zastávky na ul. Králova a na ul. Příční</v>
      </c>
      <c r="F7" s="231"/>
      <c r="G7" s="231"/>
      <c r="H7" s="231"/>
      <c r="L7" s="20"/>
    </row>
    <row r="8" spans="2:46" s="1" customFormat="1" ht="12" customHeight="1">
      <c r="B8" s="32"/>
      <c r="D8" s="27" t="s">
        <v>109</v>
      </c>
      <c r="L8" s="32"/>
    </row>
    <row r="9" spans="2:46" s="1" customFormat="1" ht="16.5" customHeight="1">
      <c r="B9" s="32"/>
      <c r="E9" s="192" t="s">
        <v>1223</v>
      </c>
      <c r="F9" s="232"/>
      <c r="G9" s="232"/>
      <c r="H9" s="232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10. 3. 2025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3" t="str">
        <f>'Rekapitulace stavby'!E14</f>
        <v>Vyplň údaj</v>
      </c>
      <c r="F18" s="214"/>
      <c r="G18" s="214"/>
      <c r="H18" s="214"/>
      <c r="I18" s="27" t="s">
        <v>28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32</v>
      </c>
      <c r="I20" s="27" t="s">
        <v>25</v>
      </c>
      <c r="J20" s="25" t="str">
        <f>IF('Rekapitulace stavby'!AN16="","",'Rekapitulace stavby'!AN16)</f>
        <v>05762669</v>
      </c>
      <c r="L20" s="32"/>
    </row>
    <row r="21" spans="2:12" s="1" customFormat="1" ht="18" customHeight="1">
      <c r="B21" s="32"/>
      <c r="E21" s="25" t="str">
        <f>IF('Rekapitulace stavby'!E17="","",'Rekapitulace stavby'!E17)</f>
        <v>via-pds s.r.o.</v>
      </c>
      <c r="I21" s="27" t="s">
        <v>28</v>
      </c>
      <c r="J21" s="25" t="str">
        <f>IF('Rekapitulace stavby'!AN17="","",'Rekapitulace stavby'!AN17)</f>
        <v>CZ05762669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37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39</v>
      </c>
      <c r="L26" s="32"/>
    </row>
    <row r="27" spans="2:12" s="7" customFormat="1" ht="16.5" customHeight="1">
      <c r="B27" s="89"/>
      <c r="E27" s="219" t="s">
        <v>1</v>
      </c>
      <c r="F27" s="219"/>
      <c r="G27" s="219"/>
      <c r="H27" s="219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40</v>
      </c>
      <c r="J30" s="66">
        <f>ROUND(J120,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42</v>
      </c>
      <c r="I32" s="35" t="s">
        <v>41</v>
      </c>
      <c r="J32" s="35" t="s">
        <v>43</v>
      </c>
      <c r="L32" s="32"/>
    </row>
    <row r="33" spans="2:12" s="1" customFormat="1" ht="14.4" customHeight="1">
      <c r="B33" s="32"/>
      <c r="D33" s="55" t="s">
        <v>44</v>
      </c>
      <c r="E33" s="27" t="s">
        <v>45</v>
      </c>
      <c r="F33" s="91">
        <f>ROUND((SUM(BE120:BE144)),  2)</f>
        <v>0</v>
      </c>
      <c r="I33" s="92">
        <v>0.21</v>
      </c>
      <c r="J33" s="91">
        <f>ROUND(((SUM(BE120:BE144))*I33),  2)</f>
        <v>0</v>
      </c>
      <c r="L33" s="32"/>
    </row>
    <row r="34" spans="2:12" s="1" customFormat="1" ht="14.4" customHeight="1">
      <c r="B34" s="32"/>
      <c r="E34" s="27" t="s">
        <v>46</v>
      </c>
      <c r="F34" s="91">
        <f>ROUND((SUM(BF120:BF144)),  2)</f>
        <v>0</v>
      </c>
      <c r="I34" s="92">
        <v>0.12</v>
      </c>
      <c r="J34" s="91">
        <f>ROUND(((SUM(BF120:BF144))*I34),  2)</f>
        <v>0</v>
      </c>
      <c r="L34" s="32"/>
    </row>
    <row r="35" spans="2:12" s="1" customFormat="1" ht="14.4" hidden="1" customHeight="1">
      <c r="B35" s="32"/>
      <c r="E35" s="27" t="s">
        <v>47</v>
      </c>
      <c r="F35" s="91">
        <f>ROUND((SUM(BG120:BG144)),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48</v>
      </c>
      <c r="F36" s="91">
        <f>ROUND((SUM(BH120:BH144)),  2)</f>
        <v>0</v>
      </c>
      <c r="I36" s="92">
        <v>0.12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49</v>
      </c>
      <c r="F37" s="91">
        <f>ROUND((SUM(BI120:BI144)),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50</v>
      </c>
      <c r="E39" s="57"/>
      <c r="F39" s="57"/>
      <c r="G39" s="95" t="s">
        <v>51</v>
      </c>
      <c r="H39" s="96" t="s">
        <v>52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55</v>
      </c>
      <c r="E61" s="34"/>
      <c r="F61" s="99" t="s">
        <v>56</v>
      </c>
      <c r="G61" s="43" t="s">
        <v>55</v>
      </c>
      <c r="H61" s="34"/>
      <c r="I61" s="34"/>
      <c r="J61" s="100" t="s">
        <v>56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55</v>
      </c>
      <c r="E76" s="34"/>
      <c r="F76" s="99" t="s">
        <v>56</v>
      </c>
      <c r="G76" s="43" t="s">
        <v>55</v>
      </c>
      <c r="H76" s="34"/>
      <c r="I76" s="34"/>
      <c r="J76" s="100" t="s">
        <v>56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111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0" t="str">
        <f>E7</f>
        <v>Autobusové zastávky na ul. Králova a na ul. Příční</v>
      </c>
      <c r="F85" s="231"/>
      <c r="G85" s="231"/>
      <c r="H85" s="231"/>
      <c r="L85" s="32"/>
    </row>
    <row r="86" spans="2:47" s="1" customFormat="1" ht="12" customHeight="1">
      <c r="B86" s="32"/>
      <c r="C86" s="27" t="s">
        <v>109</v>
      </c>
      <c r="L86" s="32"/>
    </row>
    <row r="87" spans="2:47" s="1" customFormat="1" ht="16.5" customHeight="1">
      <c r="B87" s="32"/>
      <c r="E87" s="192" t="str">
        <f>E9</f>
        <v>401 - Přeložky 2 ks sloupů s VO</v>
      </c>
      <c r="F87" s="232"/>
      <c r="G87" s="232"/>
      <c r="H87" s="232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Valašské Meziříčí</v>
      </c>
      <c r="I89" s="27" t="s">
        <v>22</v>
      </c>
      <c r="J89" s="52" t="str">
        <f>IF(J12="","",J12)</f>
        <v>10. 3. 2025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Město Valašské Meziříčí</v>
      </c>
      <c r="I91" s="27" t="s">
        <v>32</v>
      </c>
      <c r="J91" s="30" t="str">
        <f>E21</f>
        <v>via-pds s.r.o.</v>
      </c>
      <c r="L91" s="32"/>
    </row>
    <row r="92" spans="2:47" s="1" customFormat="1" ht="15.15" customHeight="1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112</v>
      </c>
      <c r="D94" s="93"/>
      <c r="E94" s="93"/>
      <c r="F94" s="93"/>
      <c r="G94" s="93"/>
      <c r="H94" s="93"/>
      <c r="I94" s="93"/>
      <c r="J94" s="102" t="s">
        <v>113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3" t="s">
        <v>114</v>
      </c>
      <c r="J96" s="66">
        <f>J120</f>
        <v>0</v>
      </c>
      <c r="L96" s="32"/>
      <c r="AU96" s="17" t="s">
        <v>115</v>
      </c>
    </row>
    <row r="97" spans="2:12" s="8" customFormat="1" ht="24.9" customHeight="1">
      <c r="B97" s="104"/>
      <c r="D97" s="105" t="s">
        <v>1224</v>
      </c>
      <c r="E97" s="106"/>
      <c r="F97" s="106"/>
      <c r="G97" s="106"/>
      <c r="H97" s="106"/>
      <c r="I97" s="106"/>
      <c r="J97" s="107">
        <f>J121</f>
        <v>0</v>
      </c>
      <c r="L97" s="104"/>
    </row>
    <row r="98" spans="2:12" s="11" customFormat="1" ht="19.95" customHeight="1">
      <c r="B98" s="148"/>
      <c r="D98" s="149" t="s">
        <v>1225</v>
      </c>
      <c r="E98" s="150"/>
      <c r="F98" s="150"/>
      <c r="G98" s="150"/>
      <c r="H98" s="150"/>
      <c r="I98" s="150"/>
      <c r="J98" s="151">
        <f>J122</f>
        <v>0</v>
      </c>
      <c r="L98" s="148"/>
    </row>
    <row r="99" spans="2:12" s="11" customFormat="1" ht="19.95" customHeight="1">
      <c r="B99" s="148"/>
      <c r="D99" s="149" t="s">
        <v>1226</v>
      </c>
      <c r="E99" s="150"/>
      <c r="F99" s="150"/>
      <c r="G99" s="150"/>
      <c r="H99" s="150"/>
      <c r="I99" s="150"/>
      <c r="J99" s="151">
        <f>J135</f>
        <v>0</v>
      </c>
      <c r="L99" s="148"/>
    </row>
    <row r="100" spans="2:12" s="11" customFormat="1" ht="19.95" customHeight="1">
      <c r="B100" s="148"/>
      <c r="D100" s="149" t="s">
        <v>1227</v>
      </c>
      <c r="E100" s="150"/>
      <c r="F100" s="150"/>
      <c r="G100" s="150"/>
      <c r="H100" s="150"/>
      <c r="I100" s="150"/>
      <c r="J100" s="151">
        <f>J137</f>
        <v>0</v>
      </c>
      <c r="L100" s="148"/>
    </row>
    <row r="101" spans="2:12" s="1" customFormat="1" ht="21.75" customHeight="1">
      <c r="B101" s="32"/>
      <c r="L101" s="32"/>
    </row>
    <row r="102" spans="2:12" s="1" customFormat="1" ht="6.9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" customHeight="1">
      <c r="B107" s="32"/>
      <c r="C107" s="21" t="s">
        <v>118</v>
      </c>
      <c r="L107" s="32"/>
    </row>
    <row r="108" spans="2:12" s="1" customFormat="1" ht="6.9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30" t="str">
        <f>E7</f>
        <v>Autobusové zastávky na ul. Králova a na ul. Příční</v>
      </c>
      <c r="F110" s="231"/>
      <c r="G110" s="231"/>
      <c r="H110" s="231"/>
      <c r="L110" s="32"/>
    </row>
    <row r="111" spans="2:12" s="1" customFormat="1" ht="12" customHeight="1">
      <c r="B111" s="32"/>
      <c r="C111" s="27" t="s">
        <v>109</v>
      </c>
      <c r="L111" s="32"/>
    </row>
    <row r="112" spans="2:12" s="1" customFormat="1" ht="16.5" customHeight="1">
      <c r="B112" s="32"/>
      <c r="E112" s="192" t="str">
        <f>E9</f>
        <v>401 - Přeložky 2 ks sloupů s VO</v>
      </c>
      <c r="F112" s="232"/>
      <c r="G112" s="232"/>
      <c r="H112" s="232"/>
      <c r="L112" s="32"/>
    </row>
    <row r="113" spans="2:65" s="1" customFormat="1" ht="6.9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>Valašské Meziříčí</v>
      </c>
      <c r="I114" s="27" t="s">
        <v>22</v>
      </c>
      <c r="J114" s="52" t="str">
        <f>IF(J12="","",J12)</f>
        <v>10. 3. 2025</v>
      </c>
      <c r="L114" s="32"/>
    </row>
    <row r="115" spans="2:65" s="1" customFormat="1" ht="6.9" customHeight="1">
      <c r="B115" s="32"/>
      <c r="L115" s="32"/>
    </row>
    <row r="116" spans="2:65" s="1" customFormat="1" ht="15.15" customHeight="1">
      <c r="B116" s="32"/>
      <c r="C116" s="27" t="s">
        <v>24</v>
      </c>
      <c r="F116" s="25" t="str">
        <f>E15</f>
        <v>Město Valašské Meziříčí</v>
      </c>
      <c r="I116" s="27" t="s">
        <v>32</v>
      </c>
      <c r="J116" s="30" t="str">
        <f>E21</f>
        <v>via-pds s.r.o.</v>
      </c>
      <c r="L116" s="32"/>
    </row>
    <row r="117" spans="2:65" s="1" customFormat="1" ht="15.15" customHeight="1">
      <c r="B117" s="32"/>
      <c r="C117" s="27" t="s">
        <v>30</v>
      </c>
      <c r="F117" s="25" t="str">
        <f>IF(E18="","",E18)</f>
        <v>Vyplň údaj</v>
      </c>
      <c r="I117" s="27" t="s">
        <v>37</v>
      </c>
      <c r="J117" s="30" t="str">
        <f>E24</f>
        <v xml:space="preserve"> </v>
      </c>
      <c r="L117" s="32"/>
    </row>
    <row r="118" spans="2:65" s="1" customFormat="1" ht="10.35" customHeight="1">
      <c r="B118" s="32"/>
      <c r="L118" s="32"/>
    </row>
    <row r="119" spans="2:65" s="9" customFormat="1" ht="29.25" customHeight="1">
      <c r="B119" s="108"/>
      <c r="C119" s="109" t="s">
        <v>119</v>
      </c>
      <c r="D119" s="110" t="s">
        <v>65</v>
      </c>
      <c r="E119" s="110" t="s">
        <v>61</v>
      </c>
      <c r="F119" s="110" t="s">
        <v>62</v>
      </c>
      <c r="G119" s="110" t="s">
        <v>120</v>
      </c>
      <c r="H119" s="110" t="s">
        <v>121</v>
      </c>
      <c r="I119" s="110" t="s">
        <v>122</v>
      </c>
      <c r="J119" s="110" t="s">
        <v>113</v>
      </c>
      <c r="K119" s="111" t="s">
        <v>123</v>
      </c>
      <c r="L119" s="108"/>
      <c r="M119" s="59" t="s">
        <v>1</v>
      </c>
      <c r="N119" s="60" t="s">
        <v>44</v>
      </c>
      <c r="O119" s="60" t="s">
        <v>124</v>
      </c>
      <c r="P119" s="60" t="s">
        <v>125</v>
      </c>
      <c r="Q119" s="60" t="s">
        <v>126</v>
      </c>
      <c r="R119" s="60" t="s">
        <v>127</v>
      </c>
      <c r="S119" s="60" t="s">
        <v>128</v>
      </c>
      <c r="T119" s="61" t="s">
        <v>129</v>
      </c>
    </row>
    <row r="120" spans="2:65" s="1" customFormat="1" ht="22.8" customHeight="1">
      <c r="B120" s="32"/>
      <c r="C120" s="64" t="s">
        <v>130</v>
      </c>
      <c r="J120" s="112">
        <f>BK120</f>
        <v>0</v>
      </c>
      <c r="L120" s="32"/>
      <c r="M120" s="62"/>
      <c r="N120" s="53"/>
      <c r="O120" s="53"/>
      <c r="P120" s="113">
        <f>P121</f>
        <v>0</v>
      </c>
      <c r="Q120" s="53"/>
      <c r="R120" s="113">
        <f>R121</f>
        <v>0</v>
      </c>
      <c r="S120" s="53"/>
      <c r="T120" s="114">
        <f>T121</f>
        <v>0</v>
      </c>
      <c r="AT120" s="17" t="s">
        <v>79</v>
      </c>
      <c r="AU120" s="17" t="s">
        <v>115</v>
      </c>
      <c r="BK120" s="115">
        <f>BK121</f>
        <v>0</v>
      </c>
    </row>
    <row r="121" spans="2:65" s="10" customFormat="1" ht="25.95" customHeight="1">
      <c r="B121" s="116"/>
      <c r="D121" s="117" t="s">
        <v>79</v>
      </c>
      <c r="E121" s="118" t="s">
        <v>315</v>
      </c>
      <c r="F121" s="118" t="s">
        <v>1228</v>
      </c>
      <c r="I121" s="119"/>
      <c r="J121" s="120">
        <f>BK121</f>
        <v>0</v>
      </c>
      <c r="L121" s="116"/>
      <c r="M121" s="121"/>
      <c r="P121" s="122">
        <f>P122+P135+P137</f>
        <v>0</v>
      </c>
      <c r="R121" s="122">
        <f>R122+R135+R137</f>
        <v>0</v>
      </c>
      <c r="T121" s="123">
        <f>T122+T135+T137</f>
        <v>0</v>
      </c>
      <c r="AR121" s="117" t="s">
        <v>148</v>
      </c>
      <c r="AT121" s="124" t="s">
        <v>79</v>
      </c>
      <c r="AU121" s="124" t="s">
        <v>80</v>
      </c>
      <c r="AY121" s="117" t="s">
        <v>134</v>
      </c>
      <c r="BK121" s="125">
        <f>BK122+BK135+BK137</f>
        <v>0</v>
      </c>
    </row>
    <row r="122" spans="2:65" s="10" customFormat="1" ht="22.8" customHeight="1">
      <c r="B122" s="116"/>
      <c r="D122" s="117" t="s">
        <v>79</v>
      </c>
      <c r="E122" s="152" t="s">
        <v>1229</v>
      </c>
      <c r="F122" s="152" t="s">
        <v>1230</v>
      </c>
      <c r="I122" s="119"/>
      <c r="J122" s="153">
        <f>BK122</f>
        <v>0</v>
      </c>
      <c r="L122" s="116"/>
      <c r="M122" s="121"/>
      <c r="P122" s="122">
        <f>SUM(P123:P134)</f>
        <v>0</v>
      </c>
      <c r="R122" s="122">
        <f>SUM(R123:R134)</f>
        <v>0</v>
      </c>
      <c r="T122" s="123">
        <f>SUM(T123:T134)</f>
        <v>0</v>
      </c>
      <c r="AR122" s="117" t="s">
        <v>87</v>
      </c>
      <c r="AT122" s="124" t="s">
        <v>79</v>
      </c>
      <c r="AU122" s="124" t="s">
        <v>87</v>
      </c>
      <c r="AY122" s="117" t="s">
        <v>134</v>
      </c>
      <c r="BK122" s="125">
        <f>SUM(BK123:BK134)</f>
        <v>0</v>
      </c>
    </row>
    <row r="123" spans="2:65" s="1" customFormat="1" ht="33" customHeight="1">
      <c r="B123" s="32"/>
      <c r="C123" s="126" t="s">
        <v>87</v>
      </c>
      <c r="D123" s="126" t="s">
        <v>135</v>
      </c>
      <c r="E123" s="127" t="s">
        <v>1231</v>
      </c>
      <c r="F123" s="128" t="s">
        <v>1232</v>
      </c>
      <c r="G123" s="129" t="s">
        <v>1233</v>
      </c>
      <c r="H123" s="130">
        <v>2</v>
      </c>
      <c r="I123" s="131"/>
      <c r="J123" s="132">
        <f t="shared" ref="J123:J134" si="0">ROUND(I123*H123,2)</f>
        <v>0</v>
      </c>
      <c r="K123" s="128" t="s">
        <v>1</v>
      </c>
      <c r="L123" s="32"/>
      <c r="M123" s="133" t="s">
        <v>1</v>
      </c>
      <c r="N123" s="134" t="s">
        <v>45</v>
      </c>
      <c r="P123" s="135">
        <f t="shared" ref="P123:P134" si="1">O123*H123</f>
        <v>0</v>
      </c>
      <c r="Q123" s="135">
        <v>0</v>
      </c>
      <c r="R123" s="135">
        <f t="shared" ref="R123:R134" si="2">Q123*H123</f>
        <v>0</v>
      </c>
      <c r="S123" s="135">
        <v>0</v>
      </c>
      <c r="T123" s="136">
        <f t="shared" ref="T123:T134" si="3">S123*H123</f>
        <v>0</v>
      </c>
      <c r="AR123" s="137" t="s">
        <v>133</v>
      </c>
      <c r="AT123" s="137" t="s">
        <v>135</v>
      </c>
      <c r="AU123" s="137" t="s">
        <v>89</v>
      </c>
      <c r="AY123" s="17" t="s">
        <v>134</v>
      </c>
      <c r="BE123" s="138">
        <f t="shared" ref="BE123:BE134" si="4">IF(N123="základní",J123,0)</f>
        <v>0</v>
      </c>
      <c r="BF123" s="138">
        <f t="shared" ref="BF123:BF134" si="5">IF(N123="snížená",J123,0)</f>
        <v>0</v>
      </c>
      <c r="BG123" s="138">
        <f t="shared" ref="BG123:BG134" si="6">IF(N123="zákl. přenesená",J123,0)</f>
        <v>0</v>
      </c>
      <c r="BH123" s="138">
        <f t="shared" ref="BH123:BH134" si="7">IF(N123="sníž. přenesená",J123,0)</f>
        <v>0</v>
      </c>
      <c r="BI123" s="138">
        <f t="shared" ref="BI123:BI134" si="8">IF(N123="nulová",J123,0)</f>
        <v>0</v>
      </c>
      <c r="BJ123" s="17" t="s">
        <v>87</v>
      </c>
      <c r="BK123" s="138">
        <f t="shared" ref="BK123:BK134" si="9">ROUND(I123*H123,2)</f>
        <v>0</v>
      </c>
      <c r="BL123" s="17" t="s">
        <v>133</v>
      </c>
      <c r="BM123" s="137" t="s">
        <v>89</v>
      </c>
    </row>
    <row r="124" spans="2:65" s="1" customFormat="1" ht="16.5" customHeight="1">
      <c r="B124" s="32"/>
      <c r="C124" s="126" t="s">
        <v>89</v>
      </c>
      <c r="D124" s="126" t="s">
        <v>135</v>
      </c>
      <c r="E124" s="127" t="s">
        <v>1234</v>
      </c>
      <c r="F124" s="128" t="s">
        <v>1235</v>
      </c>
      <c r="G124" s="129" t="s">
        <v>263</v>
      </c>
      <c r="H124" s="130">
        <v>16</v>
      </c>
      <c r="I124" s="131"/>
      <c r="J124" s="132">
        <f t="shared" si="0"/>
        <v>0</v>
      </c>
      <c r="K124" s="128" t="s">
        <v>1</v>
      </c>
      <c r="L124" s="32"/>
      <c r="M124" s="133" t="s">
        <v>1</v>
      </c>
      <c r="N124" s="134" t="s">
        <v>45</v>
      </c>
      <c r="P124" s="135">
        <f t="shared" si="1"/>
        <v>0</v>
      </c>
      <c r="Q124" s="135">
        <v>0</v>
      </c>
      <c r="R124" s="135">
        <f t="shared" si="2"/>
        <v>0</v>
      </c>
      <c r="S124" s="135">
        <v>0</v>
      </c>
      <c r="T124" s="136">
        <f t="shared" si="3"/>
        <v>0</v>
      </c>
      <c r="AR124" s="137" t="s">
        <v>133</v>
      </c>
      <c r="AT124" s="137" t="s">
        <v>135</v>
      </c>
      <c r="AU124" s="137" t="s">
        <v>89</v>
      </c>
      <c r="AY124" s="17" t="s">
        <v>134</v>
      </c>
      <c r="BE124" s="138">
        <f t="shared" si="4"/>
        <v>0</v>
      </c>
      <c r="BF124" s="138">
        <f t="shared" si="5"/>
        <v>0</v>
      </c>
      <c r="BG124" s="138">
        <f t="shared" si="6"/>
        <v>0</v>
      </c>
      <c r="BH124" s="138">
        <f t="shared" si="7"/>
        <v>0</v>
      </c>
      <c r="BI124" s="138">
        <f t="shared" si="8"/>
        <v>0</v>
      </c>
      <c r="BJ124" s="17" t="s">
        <v>87</v>
      </c>
      <c r="BK124" s="138">
        <f t="shared" si="9"/>
        <v>0</v>
      </c>
      <c r="BL124" s="17" t="s">
        <v>133</v>
      </c>
      <c r="BM124" s="137" t="s">
        <v>133</v>
      </c>
    </row>
    <row r="125" spans="2:65" s="1" customFormat="1" ht="16.5" customHeight="1">
      <c r="B125" s="32"/>
      <c r="C125" s="126" t="s">
        <v>148</v>
      </c>
      <c r="D125" s="126" t="s">
        <v>135</v>
      </c>
      <c r="E125" s="127" t="s">
        <v>1236</v>
      </c>
      <c r="F125" s="128" t="s">
        <v>1237</v>
      </c>
      <c r="G125" s="129" t="s">
        <v>1233</v>
      </c>
      <c r="H125" s="130">
        <v>2</v>
      </c>
      <c r="I125" s="131"/>
      <c r="J125" s="132">
        <f t="shared" si="0"/>
        <v>0</v>
      </c>
      <c r="K125" s="128" t="s">
        <v>1</v>
      </c>
      <c r="L125" s="32"/>
      <c r="M125" s="133" t="s">
        <v>1</v>
      </c>
      <c r="N125" s="134" t="s">
        <v>45</v>
      </c>
      <c r="P125" s="135">
        <f t="shared" si="1"/>
        <v>0</v>
      </c>
      <c r="Q125" s="135">
        <v>0</v>
      </c>
      <c r="R125" s="135">
        <f t="shared" si="2"/>
        <v>0</v>
      </c>
      <c r="S125" s="135">
        <v>0</v>
      </c>
      <c r="T125" s="136">
        <f t="shared" si="3"/>
        <v>0</v>
      </c>
      <c r="AR125" s="137" t="s">
        <v>133</v>
      </c>
      <c r="AT125" s="137" t="s">
        <v>135</v>
      </c>
      <c r="AU125" s="137" t="s">
        <v>89</v>
      </c>
      <c r="AY125" s="17" t="s">
        <v>134</v>
      </c>
      <c r="BE125" s="138">
        <f t="shared" si="4"/>
        <v>0</v>
      </c>
      <c r="BF125" s="138">
        <f t="shared" si="5"/>
        <v>0</v>
      </c>
      <c r="BG125" s="138">
        <f t="shared" si="6"/>
        <v>0</v>
      </c>
      <c r="BH125" s="138">
        <f t="shared" si="7"/>
        <v>0</v>
      </c>
      <c r="BI125" s="138">
        <f t="shared" si="8"/>
        <v>0</v>
      </c>
      <c r="BJ125" s="17" t="s">
        <v>87</v>
      </c>
      <c r="BK125" s="138">
        <f t="shared" si="9"/>
        <v>0</v>
      </c>
      <c r="BL125" s="17" t="s">
        <v>133</v>
      </c>
      <c r="BM125" s="137" t="s">
        <v>162</v>
      </c>
    </row>
    <row r="126" spans="2:65" s="1" customFormat="1" ht="24.15" customHeight="1">
      <c r="B126" s="32"/>
      <c r="C126" s="126" t="s">
        <v>133</v>
      </c>
      <c r="D126" s="126" t="s">
        <v>135</v>
      </c>
      <c r="E126" s="127" t="s">
        <v>1238</v>
      </c>
      <c r="F126" s="128" t="s">
        <v>1239</v>
      </c>
      <c r="G126" s="129" t="s">
        <v>1233</v>
      </c>
      <c r="H126" s="130">
        <v>2</v>
      </c>
      <c r="I126" s="131"/>
      <c r="J126" s="132">
        <f t="shared" si="0"/>
        <v>0</v>
      </c>
      <c r="K126" s="128" t="s">
        <v>1</v>
      </c>
      <c r="L126" s="32"/>
      <c r="M126" s="133" t="s">
        <v>1</v>
      </c>
      <c r="N126" s="134" t="s">
        <v>45</v>
      </c>
      <c r="P126" s="135">
        <f t="shared" si="1"/>
        <v>0</v>
      </c>
      <c r="Q126" s="135">
        <v>0</v>
      </c>
      <c r="R126" s="135">
        <f t="shared" si="2"/>
        <v>0</v>
      </c>
      <c r="S126" s="135">
        <v>0</v>
      </c>
      <c r="T126" s="136">
        <f t="shared" si="3"/>
        <v>0</v>
      </c>
      <c r="AR126" s="137" t="s">
        <v>133</v>
      </c>
      <c r="AT126" s="137" t="s">
        <v>135</v>
      </c>
      <c r="AU126" s="137" t="s">
        <v>89</v>
      </c>
      <c r="AY126" s="17" t="s">
        <v>134</v>
      </c>
      <c r="BE126" s="138">
        <f t="shared" si="4"/>
        <v>0</v>
      </c>
      <c r="BF126" s="138">
        <f t="shared" si="5"/>
        <v>0</v>
      </c>
      <c r="BG126" s="138">
        <f t="shared" si="6"/>
        <v>0</v>
      </c>
      <c r="BH126" s="138">
        <f t="shared" si="7"/>
        <v>0</v>
      </c>
      <c r="BI126" s="138">
        <f t="shared" si="8"/>
        <v>0</v>
      </c>
      <c r="BJ126" s="17" t="s">
        <v>87</v>
      </c>
      <c r="BK126" s="138">
        <f t="shared" si="9"/>
        <v>0</v>
      </c>
      <c r="BL126" s="17" t="s">
        <v>133</v>
      </c>
      <c r="BM126" s="137" t="s">
        <v>172</v>
      </c>
    </row>
    <row r="127" spans="2:65" s="1" customFormat="1" ht="16.5" customHeight="1">
      <c r="B127" s="32"/>
      <c r="C127" s="126" t="s">
        <v>157</v>
      </c>
      <c r="D127" s="126" t="s">
        <v>135</v>
      </c>
      <c r="E127" s="127" t="s">
        <v>1240</v>
      </c>
      <c r="F127" s="128" t="s">
        <v>1241</v>
      </c>
      <c r="G127" s="129" t="s">
        <v>1233</v>
      </c>
      <c r="H127" s="130">
        <v>2</v>
      </c>
      <c r="I127" s="131"/>
      <c r="J127" s="132">
        <f t="shared" si="0"/>
        <v>0</v>
      </c>
      <c r="K127" s="128" t="s">
        <v>1</v>
      </c>
      <c r="L127" s="32"/>
      <c r="M127" s="133" t="s">
        <v>1</v>
      </c>
      <c r="N127" s="134" t="s">
        <v>45</v>
      </c>
      <c r="P127" s="135">
        <f t="shared" si="1"/>
        <v>0</v>
      </c>
      <c r="Q127" s="135">
        <v>0</v>
      </c>
      <c r="R127" s="135">
        <f t="shared" si="2"/>
        <v>0</v>
      </c>
      <c r="S127" s="135">
        <v>0</v>
      </c>
      <c r="T127" s="136">
        <f t="shared" si="3"/>
        <v>0</v>
      </c>
      <c r="AR127" s="137" t="s">
        <v>133</v>
      </c>
      <c r="AT127" s="137" t="s">
        <v>135</v>
      </c>
      <c r="AU127" s="137" t="s">
        <v>89</v>
      </c>
      <c r="AY127" s="17" t="s">
        <v>134</v>
      </c>
      <c r="BE127" s="138">
        <f t="shared" si="4"/>
        <v>0</v>
      </c>
      <c r="BF127" s="138">
        <f t="shared" si="5"/>
        <v>0</v>
      </c>
      <c r="BG127" s="138">
        <f t="shared" si="6"/>
        <v>0</v>
      </c>
      <c r="BH127" s="138">
        <f t="shared" si="7"/>
        <v>0</v>
      </c>
      <c r="BI127" s="138">
        <f t="shared" si="8"/>
        <v>0</v>
      </c>
      <c r="BJ127" s="17" t="s">
        <v>87</v>
      </c>
      <c r="BK127" s="138">
        <f t="shared" si="9"/>
        <v>0</v>
      </c>
      <c r="BL127" s="17" t="s">
        <v>133</v>
      </c>
      <c r="BM127" s="137" t="s">
        <v>181</v>
      </c>
    </row>
    <row r="128" spans="2:65" s="1" customFormat="1" ht="16.5" customHeight="1">
      <c r="B128" s="32"/>
      <c r="C128" s="126" t="s">
        <v>162</v>
      </c>
      <c r="D128" s="126" t="s">
        <v>135</v>
      </c>
      <c r="E128" s="127" t="s">
        <v>1242</v>
      </c>
      <c r="F128" s="128" t="s">
        <v>1243</v>
      </c>
      <c r="G128" s="129" t="s">
        <v>263</v>
      </c>
      <c r="H128" s="130">
        <v>15</v>
      </c>
      <c r="I128" s="131"/>
      <c r="J128" s="132">
        <f t="shared" si="0"/>
        <v>0</v>
      </c>
      <c r="K128" s="128" t="s">
        <v>1</v>
      </c>
      <c r="L128" s="32"/>
      <c r="M128" s="133" t="s">
        <v>1</v>
      </c>
      <c r="N128" s="134" t="s">
        <v>45</v>
      </c>
      <c r="P128" s="135">
        <f t="shared" si="1"/>
        <v>0</v>
      </c>
      <c r="Q128" s="135">
        <v>0</v>
      </c>
      <c r="R128" s="135">
        <f t="shared" si="2"/>
        <v>0</v>
      </c>
      <c r="S128" s="135">
        <v>0</v>
      </c>
      <c r="T128" s="136">
        <f t="shared" si="3"/>
        <v>0</v>
      </c>
      <c r="AR128" s="137" t="s">
        <v>133</v>
      </c>
      <c r="AT128" s="137" t="s">
        <v>135</v>
      </c>
      <c r="AU128" s="137" t="s">
        <v>89</v>
      </c>
      <c r="AY128" s="17" t="s">
        <v>134</v>
      </c>
      <c r="BE128" s="138">
        <f t="shared" si="4"/>
        <v>0</v>
      </c>
      <c r="BF128" s="138">
        <f t="shared" si="5"/>
        <v>0</v>
      </c>
      <c r="BG128" s="138">
        <f t="shared" si="6"/>
        <v>0</v>
      </c>
      <c r="BH128" s="138">
        <f t="shared" si="7"/>
        <v>0</v>
      </c>
      <c r="BI128" s="138">
        <f t="shared" si="8"/>
        <v>0</v>
      </c>
      <c r="BJ128" s="17" t="s">
        <v>87</v>
      </c>
      <c r="BK128" s="138">
        <f t="shared" si="9"/>
        <v>0</v>
      </c>
      <c r="BL128" s="17" t="s">
        <v>133</v>
      </c>
      <c r="BM128" s="137" t="s">
        <v>8</v>
      </c>
    </row>
    <row r="129" spans="2:65" s="1" customFormat="1" ht="24.15" customHeight="1">
      <c r="B129" s="32"/>
      <c r="C129" s="126" t="s">
        <v>167</v>
      </c>
      <c r="D129" s="126" t="s">
        <v>135</v>
      </c>
      <c r="E129" s="127" t="s">
        <v>1244</v>
      </c>
      <c r="F129" s="128" t="s">
        <v>1245</v>
      </c>
      <c r="G129" s="129" t="s">
        <v>263</v>
      </c>
      <c r="H129" s="130">
        <v>15</v>
      </c>
      <c r="I129" s="131"/>
      <c r="J129" s="132">
        <f t="shared" si="0"/>
        <v>0</v>
      </c>
      <c r="K129" s="128" t="s">
        <v>1</v>
      </c>
      <c r="L129" s="32"/>
      <c r="M129" s="133" t="s">
        <v>1</v>
      </c>
      <c r="N129" s="134" t="s">
        <v>45</v>
      </c>
      <c r="P129" s="135">
        <f t="shared" si="1"/>
        <v>0</v>
      </c>
      <c r="Q129" s="135">
        <v>0</v>
      </c>
      <c r="R129" s="135">
        <f t="shared" si="2"/>
        <v>0</v>
      </c>
      <c r="S129" s="135">
        <v>0</v>
      </c>
      <c r="T129" s="136">
        <f t="shared" si="3"/>
        <v>0</v>
      </c>
      <c r="AR129" s="137" t="s">
        <v>133</v>
      </c>
      <c r="AT129" s="137" t="s">
        <v>135</v>
      </c>
      <c r="AU129" s="137" t="s">
        <v>89</v>
      </c>
      <c r="AY129" s="17" t="s">
        <v>134</v>
      </c>
      <c r="BE129" s="138">
        <f t="shared" si="4"/>
        <v>0</v>
      </c>
      <c r="BF129" s="138">
        <f t="shared" si="5"/>
        <v>0</v>
      </c>
      <c r="BG129" s="138">
        <f t="shared" si="6"/>
        <v>0</v>
      </c>
      <c r="BH129" s="138">
        <f t="shared" si="7"/>
        <v>0</v>
      </c>
      <c r="BI129" s="138">
        <f t="shared" si="8"/>
        <v>0</v>
      </c>
      <c r="BJ129" s="17" t="s">
        <v>87</v>
      </c>
      <c r="BK129" s="138">
        <f t="shared" si="9"/>
        <v>0</v>
      </c>
      <c r="BL129" s="17" t="s">
        <v>133</v>
      </c>
      <c r="BM129" s="137" t="s">
        <v>201</v>
      </c>
    </row>
    <row r="130" spans="2:65" s="1" customFormat="1" ht="16.5" customHeight="1">
      <c r="B130" s="32"/>
      <c r="C130" s="126" t="s">
        <v>172</v>
      </c>
      <c r="D130" s="126" t="s">
        <v>135</v>
      </c>
      <c r="E130" s="127" t="s">
        <v>1246</v>
      </c>
      <c r="F130" s="128" t="s">
        <v>1247</v>
      </c>
      <c r="G130" s="129" t="s">
        <v>263</v>
      </c>
      <c r="H130" s="130">
        <v>15</v>
      </c>
      <c r="I130" s="131"/>
      <c r="J130" s="132">
        <f t="shared" si="0"/>
        <v>0</v>
      </c>
      <c r="K130" s="128" t="s">
        <v>1</v>
      </c>
      <c r="L130" s="32"/>
      <c r="M130" s="133" t="s">
        <v>1</v>
      </c>
      <c r="N130" s="134" t="s">
        <v>45</v>
      </c>
      <c r="P130" s="135">
        <f t="shared" si="1"/>
        <v>0</v>
      </c>
      <c r="Q130" s="135">
        <v>0</v>
      </c>
      <c r="R130" s="135">
        <f t="shared" si="2"/>
        <v>0</v>
      </c>
      <c r="S130" s="135">
        <v>0</v>
      </c>
      <c r="T130" s="136">
        <f t="shared" si="3"/>
        <v>0</v>
      </c>
      <c r="AR130" s="137" t="s">
        <v>133</v>
      </c>
      <c r="AT130" s="137" t="s">
        <v>135</v>
      </c>
      <c r="AU130" s="137" t="s">
        <v>89</v>
      </c>
      <c r="AY130" s="17" t="s">
        <v>134</v>
      </c>
      <c r="BE130" s="138">
        <f t="shared" si="4"/>
        <v>0</v>
      </c>
      <c r="BF130" s="138">
        <f t="shared" si="5"/>
        <v>0</v>
      </c>
      <c r="BG130" s="138">
        <f t="shared" si="6"/>
        <v>0</v>
      </c>
      <c r="BH130" s="138">
        <f t="shared" si="7"/>
        <v>0</v>
      </c>
      <c r="BI130" s="138">
        <f t="shared" si="8"/>
        <v>0</v>
      </c>
      <c r="BJ130" s="17" t="s">
        <v>87</v>
      </c>
      <c r="BK130" s="138">
        <f t="shared" si="9"/>
        <v>0</v>
      </c>
      <c r="BL130" s="17" t="s">
        <v>133</v>
      </c>
      <c r="BM130" s="137" t="s">
        <v>210</v>
      </c>
    </row>
    <row r="131" spans="2:65" s="1" customFormat="1" ht="16.5" customHeight="1">
      <c r="B131" s="32"/>
      <c r="C131" s="126" t="s">
        <v>177</v>
      </c>
      <c r="D131" s="126" t="s">
        <v>135</v>
      </c>
      <c r="E131" s="127" t="s">
        <v>1248</v>
      </c>
      <c r="F131" s="128" t="s">
        <v>1249</v>
      </c>
      <c r="G131" s="129" t="s">
        <v>263</v>
      </c>
      <c r="H131" s="130">
        <v>15</v>
      </c>
      <c r="I131" s="131"/>
      <c r="J131" s="132">
        <f t="shared" si="0"/>
        <v>0</v>
      </c>
      <c r="K131" s="128" t="s">
        <v>1</v>
      </c>
      <c r="L131" s="32"/>
      <c r="M131" s="133" t="s">
        <v>1</v>
      </c>
      <c r="N131" s="134" t="s">
        <v>45</v>
      </c>
      <c r="P131" s="135">
        <f t="shared" si="1"/>
        <v>0</v>
      </c>
      <c r="Q131" s="135">
        <v>0</v>
      </c>
      <c r="R131" s="135">
        <f t="shared" si="2"/>
        <v>0</v>
      </c>
      <c r="S131" s="135">
        <v>0</v>
      </c>
      <c r="T131" s="136">
        <f t="shared" si="3"/>
        <v>0</v>
      </c>
      <c r="AR131" s="137" t="s">
        <v>133</v>
      </c>
      <c r="AT131" s="137" t="s">
        <v>135</v>
      </c>
      <c r="AU131" s="137" t="s">
        <v>89</v>
      </c>
      <c r="AY131" s="17" t="s">
        <v>134</v>
      </c>
      <c r="BE131" s="138">
        <f t="shared" si="4"/>
        <v>0</v>
      </c>
      <c r="BF131" s="138">
        <f t="shared" si="5"/>
        <v>0</v>
      </c>
      <c r="BG131" s="138">
        <f t="shared" si="6"/>
        <v>0</v>
      </c>
      <c r="BH131" s="138">
        <f t="shared" si="7"/>
        <v>0</v>
      </c>
      <c r="BI131" s="138">
        <f t="shared" si="8"/>
        <v>0</v>
      </c>
      <c r="BJ131" s="17" t="s">
        <v>87</v>
      </c>
      <c r="BK131" s="138">
        <f t="shared" si="9"/>
        <v>0</v>
      </c>
      <c r="BL131" s="17" t="s">
        <v>133</v>
      </c>
      <c r="BM131" s="137" t="s">
        <v>219</v>
      </c>
    </row>
    <row r="132" spans="2:65" s="1" customFormat="1" ht="16.5" customHeight="1">
      <c r="B132" s="32"/>
      <c r="C132" s="126" t="s">
        <v>181</v>
      </c>
      <c r="D132" s="126" t="s">
        <v>135</v>
      </c>
      <c r="E132" s="127" t="s">
        <v>1250</v>
      </c>
      <c r="F132" s="128" t="s">
        <v>1251</v>
      </c>
      <c r="G132" s="129" t="s">
        <v>263</v>
      </c>
      <c r="H132" s="130">
        <v>15</v>
      </c>
      <c r="I132" s="131"/>
      <c r="J132" s="132">
        <f t="shared" si="0"/>
        <v>0</v>
      </c>
      <c r="K132" s="128" t="s">
        <v>1</v>
      </c>
      <c r="L132" s="32"/>
      <c r="M132" s="133" t="s">
        <v>1</v>
      </c>
      <c r="N132" s="134" t="s">
        <v>45</v>
      </c>
      <c r="P132" s="135">
        <f t="shared" si="1"/>
        <v>0</v>
      </c>
      <c r="Q132" s="135">
        <v>0</v>
      </c>
      <c r="R132" s="135">
        <f t="shared" si="2"/>
        <v>0</v>
      </c>
      <c r="S132" s="135">
        <v>0</v>
      </c>
      <c r="T132" s="136">
        <f t="shared" si="3"/>
        <v>0</v>
      </c>
      <c r="AR132" s="137" t="s">
        <v>133</v>
      </c>
      <c r="AT132" s="137" t="s">
        <v>135</v>
      </c>
      <c r="AU132" s="137" t="s">
        <v>89</v>
      </c>
      <c r="AY132" s="17" t="s">
        <v>134</v>
      </c>
      <c r="BE132" s="138">
        <f t="shared" si="4"/>
        <v>0</v>
      </c>
      <c r="BF132" s="138">
        <f t="shared" si="5"/>
        <v>0</v>
      </c>
      <c r="BG132" s="138">
        <f t="shared" si="6"/>
        <v>0</v>
      </c>
      <c r="BH132" s="138">
        <f t="shared" si="7"/>
        <v>0</v>
      </c>
      <c r="BI132" s="138">
        <f t="shared" si="8"/>
        <v>0</v>
      </c>
      <c r="BJ132" s="17" t="s">
        <v>87</v>
      </c>
      <c r="BK132" s="138">
        <f t="shared" si="9"/>
        <v>0</v>
      </c>
      <c r="BL132" s="17" t="s">
        <v>133</v>
      </c>
      <c r="BM132" s="137" t="s">
        <v>331</v>
      </c>
    </row>
    <row r="133" spans="2:65" s="1" customFormat="1" ht="16.5" customHeight="1">
      <c r="B133" s="32"/>
      <c r="C133" s="126" t="s">
        <v>187</v>
      </c>
      <c r="D133" s="126" t="s">
        <v>135</v>
      </c>
      <c r="E133" s="127" t="s">
        <v>1252</v>
      </c>
      <c r="F133" s="128" t="s">
        <v>1253</v>
      </c>
      <c r="G133" s="129" t="s">
        <v>1254</v>
      </c>
      <c r="H133" s="130">
        <v>2</v>
      </c>
      <c r="I133" s="131"/>
      <c r="J133" s="132">
        <f t="shared" si="0"/>
        <v>0</v>
      </c>
      <c r="K133" s="128" t="s">
        <v>1</v>
      </c>
      <c r="L133" s="32"/>
      <c r="M133" s="133" t="s">
        <v>1</v>
      </c>
      <c r="N133" s="134" t="s">
        <v>45</v>
      </c>
      <c r="P133" s="135">
        <f t="shared" si="1"/>
        <v>0</v>
      </c>
      <c r="Q133" s="135">
        <v>0</v>
      </c>
      <c r="R133" s="135">
        <f t="shared" si="2"/>
        <v>0</v>
      </c>
      <c r="S133" s="135">
        <v>0</v>
      </c>
      <c r="T133" s="136">
        <f t="shared" si="3"/>
        <v>0</v>
      </c>
      <c r="AR133" s="137" t="s">
        <v>133</v>
      </c>
      <c r="AT133" s="137" t="s">
        <v>135</v>
      </c>
      <c r="AU133" s="137" t="s">
        <v>89</v>
      </c>
      <c r="AY133" s="17" t="s">
        <v>134</v>
      </c>
      <c r="BE133" s="138">
        <f t="shared" si="4"/>
        <v>0</v>
      </c>
      <c r="BF133" s="138">
        <f t="shared" si="5"/>
        <v>0</v>
      </c>
      <c r="BG133" s="138">
        <f t="shared" si="6"/>
        <v>0</v>
      </c>
      <c r="BH133" s="138">
        <f t="shared" si="7"/>
        <v>0</v>
      </c>
      <c r="BI133" s="138">
        <f t="shared" si="8"/>
        <v>0</v>
      </c>
      <c r="BJ133" s="17" t="s">
        <v>87</v>
      </c>
      <c r="BK133" s="138">
        <f t="shared" si="9"/>
        <v>0</v>
      </c>
      <c r="BL133" s="17" t="s">
        <v>133</v>
      </c>
      <c r="BM133" s="137" t="s">
        <v>339</v>
      </c>
    </row>
    <row r="134" spans="2:65" s="1" customFormat="1" ht="16.5" customHeight="1">
      <c r="B134" s="32"/>
      <c r="C134" s="126" t="s">
        <v>8</v>
      </c>
      <c r="D134" s="126" t="s">
        <v>135</v>
      </c>
      <c r="E134" s="127" t="s">
        <v>1255</v>
      </c>
      <c r="F134" s="128" t="s">
        <v>1256</v>
      </c>
      <c r="G134" s="129" t="s">
        <v>579</v>
      </c>
      <c r="H134" s="130">
        <v>1</v>
      </c>
      <c r="I134" s="131"/>
      <c r="J134" s="132">
        <f t="shared" si="0"/>
        <v>0</v>
      </c>
      <c r="K134" s="128" t="s">
        <v>1</v>
      </c>
      <c r="L134" s="32"/>
      <c r="M134" s="133" t="s">
        <v>1</v>
      </c>
      <c r="N134" s="134" t="s">
        <v>45</v>
      </c>
      <c r="P134" s="135">
        <f t="shared" si="1"/>
        <v>0</v>
      </c>
      <c r="Q134" s="135">
        <v>0</v>
      </c>
      <c r="R134" s="135">
        <f t="shared" si="2"/>
        <v>0</v>
      </c>
      <c r="S134" s="135">
        <v>0</v>
      </c>
      <c r="T134" s="136">
        <f t="shared" si="3"/>
        <v>0</v>
      </c>
      <c r="AR134" s="137" t="s">
        <v>133</v>
      </c>
      <c r="AT134" s="137" t="s">
        <v>135</v>
      </c>
      <c r="AU134" s="137" t="s">
        <v>89</v>
      </c>
      <c r="AY134" s="17" t="s">
        <v>134</v>
      </c>
      <c r="BE134" s="138">
        <f t="shared" si="4"/>
        <v>0</v>
      </c>
      <c r="BF134" s="138">
        <f t="shared" si="5"/>
        <v>0</v>
      </c>
      <c r="BG134" s="138">
        <f t="shared" si="6"/>
        <v>0</v>
      </c>
      <c r="BH134" s="138">
        <f t="shared" si="7"/>
        <v>0</v>
      </c>
      <c r="BI134" s="138">
        <f t="shared" si="8"/>
        <v>0</v>
      </c>
      <c r="BJ134" s="17" t="s">
        <v>87</v>
      </c>
      <c r="BK134" s="138">
        <f t="shared" si="9"/>
        <v>0</v>
      </c>
      <c r="BL134" s="17" t="s">
        <v>133</v>
      </c>
      <c r="BM134" s="137" t="s">
        <v>350</v>
      </c>
    </row>
    <row r="135" spans="2:65" s="10" customFormat="1" ht="22.8" customHeight="1">
      <c r="B135" s="116"/>
      <c r="D135" s="117" t="s">
        <v>79</v>
      </c>
      <c r="E135" s="152" t="s">
        <v>1257</v>
      </c>
      <c r="F135" s="152" t="s">
        <v>1258</v>
      </c>
      <c r="I135" s="119"/>
      <c r="J135" s="153">
        <f>BK135</f>
        <v>0</v>
      </c>
      <c r="L135" s="116"/>
      <c r="M135" s="121"/>
      <c r="P135" s="122">
        <f>P136</f>
        <v>0</v>
      </c>
      <c r="R135" s="122">
        <f>R136</f>
        <v>0</v>
      </c>
      <c r="T135" s="123">
        <f>T136</f>
        <v>0</v>
      </c>
      <c r="AR135" s="117" t="s">
        <v>87</v>
      </c>
      <c r="AT135" s="124" t="s">
        <v>79</v>
      </c>
      <c r="AU135" s="124" t="s">
        <v>87</v>
      </c>
      <c r="AY135" s="117" t="s">
        <v>134</v>
      </c>
      <c r="BK135" s="125">
        <f>BK136</f>
        <v>0</v>
      </c>
    </row>
    <row r="136" spans="2:65" s="1" customFormat="1" ht="24.15" customHeight="1">
      <c r="B136" s="32"/>
      <c r="C136" s="126" t="s">
        <v>196</v>
      </c>
      <c r="D136" s="126" t="s">
        <v>135</v>
      </c>
      <c r="E136" s="127" t="s">
        <v>1259</v>
      </c>
      <c r="F136" s="128" t="s">
        <v>1260</v>
      </c>
      <c r="G136" s="129" t="s">
        <v>1233</v>
      </c>
      <c r="H136" s="130">
        <v>2</v>
      </c>
      <c r="I136" s="131"/>
      <c r="J136" s="132">
        <f>ROUND(I136*H136,2)</f>
        <v>0</v>
      </c>
      <c r="K136" s="128" t="s">
        <v>1</v>
      </c>
      <c r="L136" s="32"/>
      <c r="M136" s="133" t="s">
        <v>1</v>
      </c>
      <c r="N136" s="134" t="s">
        <v>45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133</v>
      </c>
      <c r="AT136" s="137" t="s">
        <v>135</v>
      </c>
      <c r="AU136" s="137" t="s">
        <v>89</v>
      </c>
      <c r="AY136" s="17" t="s">
        <v>134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7" t="s">
        <v>87</v>
      </c>
      <c r="BK136" s="138">
        <f>ROUND(I136*H136,2)</f>
        <v>0</v>
      </c>
      <c r="BL136" s="17" t="s">
        <v>133</v>
      </c>
      <c r="BM136" s="137" t="s">
        <v>360</v>
      </c>
    </row>
    <row r="137" spans="2:65" s="10" customFormat="1" ht="22.8" customHeight="1">
      <c r="B137" s="116"/>
      <c r="D137" s="117" t="s">
        <v>79</v>
      </c>
      <c r="E137" s="152" t="s">
        <v>1261</v>
      </c>
      <c r="F137" s="152" t="s">
        <v>1262</v>
      </c>
      <c r="I137" s="119"/>
      <c r="J137" s="153">
        <f>BK137</f>
        <v>0</v>
      </c>
      <c r="L137" s="116"/>
      <c r="M137" s="121"/>
      <c r="P137" s="122">
        <f>SUM(P138:P144)</f>
        <v>0</v>
      </c>
      <c r="R137" s="122">
        <f>SUM(R138:R144)</f>
        <v>0</v>
      </c>
      <c r="T137" s="123">
        <f>SUM(T138:T144)</f>
        <v>0</v>
      </c>
      <c r="AR137" s="117" t="s">
        <v>87</v>
      </c>
      <c r="AT137" s="124" t="s">
        <v>79</v>
      </c>
      <c r="AU137" s="124" t="s">
        <v>87</v>
      </c>
      <c r="AY137" s="117" t="s">
        <v>134</v>
      </c>
      <c r="BK137" s="125">
        <f>SUM(BK138:BK144)</f>
        <v>0</v>
      </c>
    </row>
    <row r="138" spans="2:65" s="1" customFormat="1" ht="21.75" customHeight="1">
      <c r="B138" s="32"/>
      <c r="C138" s="126" t="s">
        <v>201</v>
      </c>
      <c r="D138" s="126" t="s">
        <v>135</v>
      </c>
      <c r="E138" s="127" t="s">
        <v>1263</v>
      </c>
      <c r="F138" s="128" t="s">
        <v>1264</v>
      </c>
      <c r="G138" s="129" t="s">
        <v>1265</v>
      </c>
      <c r="H138" s="130">
        <v>6</v>
      </c>
      <c r="I138" s="131"/>
      <c r="J138" s="132">
        <f t="shared" ref="J138:J144" si="10">ROUND(I138*H138,2)</f>
        <v>0</v>
      </c>
      <c r="K138" s="128" t="s">
        <v>1</v>
      </c>
      <c r="L138" s="32"/>
      <c r="M138" s="133" t="s">
        <v>1</v>
      </c>
      <c r="N138" s="134" t="s">
        <v>45</v>
      </c>
      <c r="P138" s="135">
        <f t="shared" ref="P138:P144" si="11">O138*H138</f>
        <v>0</v>
      </c>
      <c r="Q138" s="135">
        <v>0</v>
      </c>
      <c r="R138" s="135">
        <f t="shared" ref="R138:R144" si="12">Q138*H138</f>
        <v>0</v>
      </c>
      <c r="S138" s="135">
        <v>0</v>
      </c>
      <c r="T138" s="136">
        <f t="shared" ref="T138:T144" si="13">S138*H138</f>
        <v>0</v>
      </c>
      <c r="AR138" s="137" t="s">
        <v>133</v>
      </c>
      <c r="AT138" s="137" t="s">
        <v>135</v>
      </c>
      <c r="AU138" s="137" t="s">
        <v>89</v>
      </c>
      <c r="AY138" s="17" t="s">
        <v>134</v>
      </c>
      <c r="BE138" s="138">
        <f t="shared" ref="BE138:BE144" si="14">IF(N138="základní",J138,0)</f>
        <v>0</v>
      </c>
      <c r="BF138" s="138">
        <f t="shared" ref="BF138:BF144" si="15">IF(N138="snížená",J138,0)</f>
        <v>0</v>
      </c>
      <c r="BG138" s="138">
        <f t="shared" ref="BG138:BG144" si="16">IF(N138="zákl. přenesená",J138,0)</f>
        <v>0</v>
      </c>
      <c r="BH138" s="138">
        <f t="shared" ref="BH138:BH144" si="17">IF(N138="sníž. přenesená",J138,0)</f>
        <v>0</v>
      </c>
      <c r="BI138" s="138">
        <f t="shared" ref="BI138:BI144" si="18">IF(N138="nulová",J138,0)</f>
        <v>0</v>
      </c>
      <c r="BJ138" s="17" t="s">
        <v>87</v>
      </c>
      <c r="BK138" s="138">
        <f t="shared" ref="BK138:BK144" si="19">ROUND(I138*H138,2)</f>
        <v>0</v>
      </c>
      <c r="BL138" s="17" t="s">
        <v>133</v>
      </c>
      <c r="BM138" s="137" t="s">
        <v>369</v>
      </c>
    </row>
    <row r="139" spans="2:65" s="1" customFormat="1" ht="24.15" customHeight="1">
      <c r="B139" s="32"/>
      <c r="C139" s="126" t="s">
        <v>205</v>
      </c>
      <c r="D139" s="126" t="s">
        <v>135</v>
      </c>
      <c r="E139" s="127" t="s">
        <v>1266</v>
      </c>
      <c r="F139" s="128" t="s">
        <v>1267</v>
      </c>
      <c r="G139" s="129" t="s">
        <v>1265</v>
      </c>
      <c r="H139" s="130">
        <v>6</v>
      </c>
      <c r="I139" s="131"/>
      <c r="J139" s="132">
        <f t="shared" si="10"/>
        <v>0</v>
      </c>
      <c r="K139" s="128" t="s">
        <v>1</v>
      </c>
      <c r="L139" s="32"/>
      <c r="M139" s="133" t="s">
        <v>1</v>
      </c>
      <c r="N139" s="134" t="s">
        <v>45</v>
      </c>
      <c r="P139" s="135">
        <f t="shared" si="11"/>
        <v>0</v>
      </c>
      <c r="Q139" s="135">
        <v>0</v>
      </c>
      <c r="R139" s="135">
        <f t="shared" si="12"/>
        <v>0</v>
      </c>
      <c r="S139" s="135">
        <v>0</v>
      </c>
      <c r="T139" s="136">
        <f t="shared" si="13"/>
        <v>0</v>
      </c>
      <c r="AR139" s="137" t="s">
        <v>133</v>
      </c>
      <c r="AT139" s="137" t="s">
        <v>135</v>
      </c>
      <c r="AU139" s="137" t="s">
        <v>89</v>
      </c>
      <c r="AY139" s="17" t="s">
        <v>134</v>
      </c>
      <c r="BE139" s="138">
        <f t="shared" si="14"/>
        <v>0</v>
      </c>
      <c r="BF139" s="138">
        <f t="shared" si="15"/>
        <v>0</v>
      </c>
      <c r="BG139" s="138">
        <f t="shared" si="16"/>
        <v>0</v>
      </c>
      <c r="BH139" s="138">
        <f t="shared" si="17"/>
        <v>0</v>
      </c>
      <c r="BI139" s="138">
        <f t="shared" si="18"/>
        <v>0</v>
      </c>
      <c r="BJ139" s="17" t="s">
        <v>87</v>
      </c>
      <c r="BK139" s="138">
        <f t="shared" si="19"/>
        <v>0</v>
      </c>
      <c r="BL139" s="17" t="s">
        <v>133</v>
      </c>
      <c r="BM139" s="137" t="s">
        <v>379</v>
      </c>
    </row>
    <row r="140" spans="2:65" s="1" customFormat="1" ht="16.5" customHeight="1">
      <c r="B140" s="32"/>
      <c r="C140" s="126" t="s">
        <v>210</v>
      </c>
      <c r="D140" s="126" t="s">
        <v>135</v>
      </c>
      <c r="E140" s="127" t="s">
        <v>1268</v>
      </c>
      <c r="F140" s="128" t="s">
        <v>1269</v>
      </c>
      <c r="G140" s="129" t="s">
        <v>1265</v>
      </c>
      <c r="H140" s="130">
        <v>8</v>
      </c>
      <c r="I140" s="131"/>
      <c r="J140" s="132">
        <f t="shared" si="10"/>
        <v>0</v>
      </c>
      <c r="K140" s="128" t="s">
        <v>1</v>
      </c>
      <c r="L140" s="32"/>
      <c r="M140" s="133" t="s">
        <v>1</v>
      </c>
      <c r="N140" s="134" t="s">
        <v>45</v>
      </c>
      <c r="P140" s="135">
        <f t="shared" si="11"/>
        <v>0</v>
      </c>
      <c r="Q140" s="135">
        <v>0</v>
      </c>
      <c r="R140" s="135">
        <f t="shared" si="12"/>
        <v>0</v>
      </c>
      <c r="S140" s="135">
        <v>0</v>
      </c>
      <c r="T140" s="136">
        <f t="shared" si="13"/>
        <v>0</v>
      </c>
      <c r="AR140" s="137" t="s">
        <v>133</v>
      </c>
      <c r="AT140" s="137" t="s">
        <v>135</v>
      </c>
      <c r="AU140" s="137" t="s">
        <v>89</v>
      </c>
      <c r="AY140" s="17" t="s">
        <v>134</v>
      </c>
      <c r="BE140" s="138">
        <f t="shared" si="14"/>
        <v>0</v>
      </c>
      <c r="BF140" s="138">
        <f t="shared" si="15"/>
        <v>0</v>
      </c>
      <c r="BG140" s="138">
        <f t="shared" si="16"/>
        <v>0</v>
      </c>
      <c r="BH140" s="138">
        <f t="shared" si="17"/>
        <v>0</v>
      </c>
      <c r="BI140" s="138">
        <f t="shared" si="18"/>
        <v>0</v>
      </c>
      <c r="BJ140" s="17" t="s">
        <v>87</v>
      </c>
      <c r="BK140" s="138">
        <f t="shared" si="19"/>
        <v>0</v>
      </c>
      <c r="BL140" s="17" t="s">
        <v>133</v>
      </c>
      <c r="BM140" s="137" t="s">
        <v>394</v>
      </c>
    </row>
    <row r="141" spans="2:65" s="1" customFormat="1" ht="16.5" customHeight="1">
      <c r="B141" s="32"/>
      <c r="C141" s="126" t="s">
        <v>215</v>
      </c>
      <c r="D141" s="126" t="s">
        <v>135</v>
      </c>
      <c r="E141" s="127" t="s">
        <v>1270</v>
      </c>
      <c r="F141" s="128" t="s">
        <v>1271</v>
      </c>
      <c r="G141" s="129" t="s">
        <v>1265</v>
      </c>
      <c r="H141" s="130">
        <v>2</v>
      </c>
      <c r="I141" s="131"/>
      <c r="J141" s="132">
        <f t="shared" si="10"/>
        <v>0</v>
      </c>
      <c r="K141" s="128" t="s">
        <v>1</v>
      </c>
      <c r="L141" s="32"/>
      <c r="M141" s="133" t="s">
        <v>1</v>
      </c>
      <c r="N141" s="134" t="s">
        <v>45</v>
      </c>
      <c r="P141" s="135">
        <f t="shared" si="11"/>
        <v>0</v>
      </c>
      <c r="Q141" s="135">
        <v>0</v>
      </c>
      <c r="R141" s="135">
        <f t="shared" si="12"/>
        <v>0</v>
      </c>
      <c r="S141" s="135">
        <v>0</v>
      </c>
      <c r="T141" s="136">
        <f t="shared" si="13"/>
        <v>0</v>
      </c>
      <c r="AR141" s="137" t="s">
        <v>133</v>
      </c>
      <c r="AT141" s="137" t="s">
        <v>135</v>
      </c>
      <c r="AU141" s="137" t="s">
        <v>89</v>
      </c>
      <c r="AY141" s="17" t="s">
        <v>134</v>
      </c>
      <c r="BE141" s="138">
        <f t="shared" si="14"/>
        <v>0</v>
      </c>
      <c r="BF141" s="138">
        <f t="shared" si="15"/>
        <v>0</v>
      </c>
      <c r="BG141" s="138">
        <f t="shared" si="16"/>
        <v>0</v>
      </c>
      <c r="BH141" s="138">
        <f t="shared" si="17"/>
        <v>0</v>
      </c>
      <c r="BI141" s="138">
        <f t="shared" si="18"/>
        <v>0</v>
      </c>
      <c r="BJ141" s="17" t="s">
        <v>87</v>
      </c>
      <c r="BK141" s="138">
        <f t="shared" si="19"/>
        <v>0</v>
      </c>
      <c r="BL141" s="17" t="s">
        <v>133</v>
      </c>
      <c r="BM141" s="137" t="s">
        <v>404</v>
      </c>
    </row>
    <row r="142" spans="2:65" s="1" customFormat="1" ht="16.5" customHeight="1">
      <c r="B142" s="32"/>
      <c r="C142" s="126" t="s">
        <v>219</v>
      </c>
      <c r="D142" s="126" t="s">
        <v>135</v>
      </c>
      <c r="E142" s="127" t="s">
        <v>1272</v>
      </c>
      <c r="F142" s="128" t="s">
        <v>154</v>
      </c>
      <c r="G142" s="129" t="s">
        <v>579</v>
      </c>
      <c r="H142" s="130">
        <v>1</v>
      </c>
      <c r="I142" s="131"/>
      <c r="J142" s="132">
        <f t="shared" si="10"/>
        <v>0</v>
      </c>
      <c r="K142" s="128" t="s">
        <v>1</v>
      </c>
      <c r="L142" s="32"/>
      <c r="M142" s="133" t="s">
        <v>1</v>
      </c>
      <c r="N142" s="134" t="s">
        <v>45</v>
      </c>
      <c r="P142" s="135">
        <f t="shared" si="11"/>
        <v>0</v>
      </c>
      <c r="Q142" s="135">
        <v>0</v>
      </c>
      <c r="R142" s="135">
        <f t="shared" si="12"/>
        <v>0</v>
      </c>
      <c r="S142" s="135">
        <v>0</v>
      </c>
      <c r="T142" s="136">
        <f t="shared" si="13"/>
        <v>0</v>
      </c>
      <c r="AR142" s="137" t="s">
        <v>133</v>
      </c>
      <c r="AT142" s="137" t="s">
        <v>135</v>
      </c>
      <c r="AU142" s="137" t="s">
        <v>89</v>
      </c>
      <c r="AY142" s="17" t="s">
        <v>134</v>
      </c>
      <c r="BE142" s="138">
        <f t="shared" si="14"/>
        <v>0</v>
      </c>
      <c r="BF142" s="138">
        <f t="shared" si="15"/>
        <v>0</v>
      </c>
      <c r="BG142" s="138">
        <f t="shared" si="16"/>
        <v>0</v>
      </c>
      <c r="BH142" s="138">
        <f t="shared" si="17"/>
        <v>0</v>
      </c>
      <c r="BI142" s="138">
        <f t="shared" si="18"/>
        <v>0</v>
      </c>
      <c r="BJ142" s="17" t="s">
        <v>87</v>
      </c>
      <c r="BK142" s="138">
        <f t="shared" si="19"/>
        <v>0</v>
      </c>
      <c r="BL142" s="17" t="s">
        <v>133</v>
      </c>
      <c r="BM142" s="137" t="s">
        <v>414</v>
      </c>
    </row>
    <row r="143" spans="2:65" s="1" customFormat="1" ht="16.5" customHeight="1">
      <c r="B143" s="32"/>
      <c r="C143" s="126" t="s">
        <v>226</v>
      </c>
      <c r="D143" s="126" t="s">
        <v>135</v>
      </c>
      <c r="E143" s="127" t="s">
        <v>1273</v>
      </c>
      <c r="F143" s="128" t="s">
        <v>1274</v>
      </c>
      <c r="G143" s="129" t="s">
        <v>579</v>
      </c>
      <c r="H143" s="130">
        <v>1</v>
      </c>
      <c r="I143" s="131"/>
      <c r="J143" s="132">
        <f t="shared" si="10"/>
        <v>0</v>
      </c>
      <c r="K143" s="128" t="s">
        <v>1</v>
      </c>
      <c r="L143" s="32"/>
      <c r="M143" s="133" t="s">
        <v>1</v>
      </c>
      <c r="N143" s="134" t="s">
        <v>45</v>
      </c>
      <c r="P143" s="135">
        <f t="shared" si="11"/>
        <v>0</v>
      </c>
      <c r="Q143" s="135">
        <v>0</v>
      </c>
      <c r="R143" s="135">
        <f t="shared" si="12"/>
        <v>0</v>
      </c>
      <c r="S143" s="135">
        <v>0</v>
      </c>
      <c r="T143" s="136">
        <f t="shared" si="13"/>
        <v>0</v>
      </c>
      <c r="AR143" s="137" t="s">
        <v>133</v>
      </c>
      <c r="AT143" s="137" t="s">
        <v>135</v>
      </c>
      <c r="AU143" s="137" t="s">
        <v>89</v>
      </c>
      <c r="AY143" s="17" t="s">
        <v>134</v>
      </c>
      <c r="BE143" s="138">
        <f t="shared" si="14"/>
        <v>0</v>
      </c>
      <c r="BF143" s="138">
        <f t="shared" si="15"/>
        <v>0</v>
      </c>
      <c r="BG143" s="138">
        <f t="shared" si="16"/>
        <v>0</v>
      </c>
      <c r="BH143" s="138">
        <f t="shared" si="17"/>
        <v>0</v>
      </c>
      <c r="BI143" s="138">
        <f t="shared" si="18"/>
        <v>0</v>
      </c>
      <c r="BJ143" s="17" t="s">
        <v>87</v>
      </c>
      <c r="BK143" s="138">
        <f t="shared" si="19"/>
        <v>0</v>
      </c>
      <c r="BL143" s="17" t="s">
        <v>133</v>
      </c>
      <c r="BM143" s="137" t="s">
        <v>425</v>
      </c>
    </row>
    <row r="144" spans="2:65" s="1" customFormat="1" ht="16.5" customHeight="1">
      <c r="B144" s="32"/>
      <c r="C144" s="126" t="s">
        <v>331</v>
      </c>
      <c r="D144" s="126" t="s">
        <v>135</v>
      </c>
      <c r="E144" s="127" t="s">
        <v>1275</v>
      </c>
      <c r="F144" s="128" t="s">
        <v>1276</v>
      </c>
      <c r="G144" s="129" t="s">
        <v>1277</v>
      </c>
      <c r="H144" s="191"/>
      <c r="I144" s="131"/>
      <c r="J144" s="132">
        <f t="shared" si="10"/>
        <v>0</v>
      </c>
      <c r="K144" s="128" t="s">
        <v>1</v>
      </c>
      <c r="L144" s="32"/>
      <c r="M144" s="143" t="s">
        <v>1</v>
      </c>
      <c r="N144" s="144" t="s">
        <v>45</v>
      </c>
      <c r="O144" s="145"/>
      <c r="P144" s="146">
        <f t="shared" si="11"/>
        <v>0</v>
      </c>
      <c r="Q144" s="146">
        <v>0</v>
      </c>
      <c r="R144" s="146">
        <f t="shared" si="12"/>
        <v>0</v>
      </c>
      <c r="S144" s="146">
        <v>0</v>
      </c>
      <c r="T144" s="147">
        <f t="shared" si="13"/>
        <v>0</v>
      </c>
      <c r="AR144" s="137" t="s">
        <v>133</v>
      </c>
      <c r="AT144" s="137" t="s">
        <v>135</v>
      </c>
      <c r="AU144" s="137" t="s">
        <v>89</v>
      </c>
      <c r="AY144" s="17" t="s">
        <v>134</v>
      </c>
      <c r="BE144" s="138">
        <f t="shared" si="14"/>
        <v>0</v>
      </c>
      <c r="BF144" s="138">
        <f t="shared" si="15"/>
        <v>0</v>
      </c>
      <c r="BG144" s="138">
        <f t="shared" si="16"/>
        <v>0</v>
      </c>
      <c r="BH144" s="138">
        <f t="shared" si="17"/>
        <v>0</v>
      </c>
      <c r="BI144" s="138">
        <f t="shared" si="18"/>
        <v>0</v>
      </c>
      <c r="BJ144" s="17" t="s">
        <v>87</v>
      </c>
      <c r="BK144" s="138">
        <f t="shared" si="19"/>
        <v>0</v>
      </c>
      <c r="BL144" s="17" t="s">
        <v>133</v>
      </c>
      <c r="BM144" s="137" t="s">
        <v>1278</v>
      </c>
    </row>
    <row r="145" spans="2:12" s="1" customFormat="1" ht="6.9" customHeight="1">
      <c r="B145" s="44"/>
      <c r="C145" s="45"/>
      <c r="D145" s="45"/>
      <c r="E145" s="45"/>
      <c r="F145" s="45"/>
      <c r="G145" s="45"/>
      <c r="H145" s="45"/>
      <c r="I145" s="45"/>
      <c r="J145" s="45"/>
      <c r="K145" s="45"/>
      <c r="L145" s="32"/>
    </row>
  </sheetData>
  <sheetProtection algorithmName="SHA-512" hashValue="25CA+ehZyT8ZeLU+jMryy80JSYNCqcji2GYL38JTjndt8eYUnogp6yqRbNfNSA48t+JrOCdaxh2F5rxxSI4hlg==" saltValue="1JCo1IhjzqTuQSW9Ij+SPGBUKyi648HbGF2RweqlkgjT22A8z8rEI9IwT4RjG5Ks1+C8GotHEzZ9GQO4mKyBlg==" spinCount="100000" sheet="1" objects="1" scenarios="1" formatColumns="0" formatRows="0" autoFilter="0"/>
  <autoFilter ref="C119:K144" xr:uid="{00000000-0009-0000-0000-000007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0 - Ostatní a vedlejší ná...</vt:lpstr>
      <vt:lpstr>101.1 - AZ Králova - směr...</vt:lpstr>
      <vt:lpstr>101.2 - AZ Králova - směr...</vt:lpstr>
      <vt:lpstr>102.1 - AZ Příční - směr ...</vt:lpstr>
      <vt:lpstr>102.2 - AZ Příční - směr ...</vt:lpstr>
      <vt:lpstr>110 - Oprava vozovky</vt:lpstr>
      <vt:lpstr>401 - Přeložky 2 ks sloup...</vt:lpstr>
      <vt:lpstr>'0 - Ostatní a vedlejší ná...'!Názvy_tisku</vt:lpstr>
      <vt:lpstr>'101.1 - AZ Králova - směr...'!Názvy_tisku</vt:lpstr>
      <vt:lpstr>'101.2 - AZ Králova - směr...'!Názvy_tisku</vt:lpstr>
      <vt:lpstr>'102.1 - AZ Příční - směr ...'!Názvy_tisku</vt:lpstr>
      <vt:lpstr>'102.2 - AZ Příční - směr ...'!Názvy_tisku</vt:lpstr>
      <vt:lpstr>'110 - Oprava vozovky'!Názvy_tisku</vt:lpstr>
      <vt:lpstr>'401 - Přeložky 2 ks sloup...'!Názvy_tisku</vt:lpstr>
      <vt:lpstr>'Rekapitulace stavby'!Názvy_tisku</vt:lpstr>
      <vt:lpstr>'0 - Ostatní a vedlejší ná...'!Oblast_tisku</vt:lpstr>
      <vt:lpstr>'101.1 - AZ Králova - směr...'!Oblast_tisku</vt:lpstr>
      <vt:lpstr>'101.2 - AZ Králova - směr...'!Oblast_tisku</vt:lpstr>
      <vt:lpstr>'102.1 - AZ Příční - směr ...'!Oblast_tisku</vt:lpstr>
      <vt:lpstr>'102.2 - AZ Příční - směr ...'!Oblast_tisku</vt:lpstr>
      <vt:lpstr>'110 - Oprava vozovky'!Oblast_tisku</vt:lpstr>
      <vt:lpstr>'401 - Přeložky 2 ks sloup...'!Oblast_tisku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LAPTOP-PTG2KFLL\Miloš Drábek</dc:creator>
  <cp:lastModifiedBy>Miloš Drábek</cp:lastModifiedBy>
  <cp:lastPrinted>2025-03-10T13:37:47Z</cp:lastPrinted>
  <dcterms:created xsi:type="dcterms:W3CDTF">2025-03-10T13:35:15Z</dcterms:created>
  <dcterms:modified xsi:type="dcterms:W3CDTF">2025-03-10T13:38:11Z</dcterms:modified>
</cp:coreProperties>
</file>