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admin\Desktop\MěÚ VM Okna Václavkova 820-821 aktualizace 220425\"/>
    </mc:Choice>
  </mc:AlternateContent>
  <bookViews>
    <workbookView xWindow="0" yWindow="0" windowWidth="0" windowHeight="0"/>
  </bookViews>
  <sheets>
    <sheet name="Rekapitulace stavby" sheetId="1" r:id="rId1"/>
    <sheet name="041 - Bytová jednotka 1, ..." sheetId="2" r:id="rId2"/>
    <sheet name="042 - Bytová jednotka 2, ..." sheetId="3" r:id="rId3"/>
    <sheet name="043 - Bytová jednotka 3, ..." sheetId="4" r:id="rId4"/>
    <sheet name="044 - Bytová jednotka 4, ..." sheetId="5" r:id="rId5"/>
    <sheet name="045 - Bytová jednotka 5, ..." sheetId="6" r:id="rId6"/>
    <sheet name="046 - Bytová jednotka 6, ..." sheetId="7" r:id="rId7"/>
    <sheet name="047 - Společné prostory 820" sheetId="8" r:id="rId8"/>
    <sheet name="051 - Bytová jednotka 1, ..." sheetId="9" r:id="rId9"/>
    <sheet name="052 - Bytová jednotka 2, ..." sheetId="10" r:id="rId10"/>
    <sheet name="053 - Bytová jednotka 3, ..." sheetId="11" r:id="rId11"/>
    <sheet name="054 - Bytová jednotka 4, ..." sheetId="12" r:id="rId12"/>
    <sheet name="055 - Bytová jednotka 5, ..." sheetId="13" r:id="rId13"/>
    <sheet name="056 - Bytová jednotka 6, ..." sheetId="14" r:id="rId14"/>
    <sheet name="057 - Společné prostory 821" sheetId="15" r:id="rId15"/>
    <sheet name="Pokyny pro vyplnění" sheetId="16" r:id="rId16"/>
  </sheets>
  <definedNames>
    <definedName name="_xlnm.Print_Area" localSheetId="0">'Rekapitulace stavby'!$D$4:$AO$36,'Rekapitulace stavby'!$C$42:$AQ$71</definedName>
    <definedName name="_xlnm.Print_Titles" localSheetId="0">'Rekapitulace stavby'!$52:$52</definedName>
    <definedName name="_xlnm._FilterDatabase" localSheetId="1" hidden="1">'041 - Bytová jednotka 1, ...'!$C$96:$K$403</definedName>
    <definedName name="_xlnm.Print_Area" localSheetId="1">'041 - Bytová jednotka 1, ...'!$C$4:$J$41,'041 - Bytová jednotka 1, ...'!$C$47:$J$76,'041 - Bytová jednotka 1, ...'!$C$82:$K$403</definedName>
    <definedName name="_xlnm.Print_Titles" localSheetId="1">'041 - Bytová jednotka 1, ...'!$96:$96</definedName>
    <definedName name="_xlnm._FilterDatabase" localSheetId="2" hidden="1">'042 - Bytová jednotka 2, ...'!$C$96:$K$371</definedName>
    <definedName name="_xlnm.Print_Area" localSheetId="2">'042 - Bytová jednotka 2, ...'!$C$4:$J$41,'042 - Bytová jednotka 2, ...'!$C$47:$J$76,'042 - Bytová jednotka 2, ...'!$C$82:$K$371</definedName>
    <definedName name="_xlnm.Print_Titles" localSheetId="2">'042 - Bytová jednotka 2, ...'!$96:$96</definedName>
    <definedName name="_xlnm._FilterDatabase" localSheetId="3" hidden="1">'043 - Bytová jednotka 3, ...'!$C$96:$K$403</definedName>
    <definedName name="_xlnm.Print_Area" localSheetId="3">'043 - Bytová jednotka 3, ...'!$C$4:$J$41,'043 - Bytová jednotka 3, ...'!$C$47:$J$76,'043 - Bytová jednotka 3, ...'!$C$82:$K$403</definedName>
    <definedName name="_xlnm.Print_Titles" localSheetId="3">'043 - Bytová jednotka 3, ...'!$96:$96</definedName>
    <definedName name="_xlnm._FilterDatabase" localSheetId="4" hidden="1">'044 - Bytová jednotka 4, ...'!$C$96:$K$371</definedName>
    <definedName name="_xlnm.Print_Area" localSheetId="4">'044 - Bytová jednotka 4, ...'!$C$4:$J$41,'044 - Bytová jednotka 4, ...'!$C$47:$J$76,'044 - Bytová jednotka 4, ...'!$C$82:$K$371</definedName>
    <definedName name="_xlnm.Print_Titles" localSheetId="4">'044 - Bytová jednotka 4, ...'!$96:$96</definedName>
    <definedName name="_xlnm._FilterDatabase" localSheetId="5" hidden="1">'045 - Bytová jednotka 5, ...'!$C$96:$K$403</definedName>
    <definedName name="_xlnm.Print_Area" localSheetId="5">'045 - Bytová jednotka 5, ...'!$C$4:$J$41,'045 - Bytová jednotka 5, ...'!$C$47:$J$76,'045 - Bytová jednotka 5, ...'!$C$82:$K$403</definedName>
    <definedName name="_xlnm.Print_Titles" localSheetId="5">'045 - Bytová jednotka 5, ...'!$96:$96</definedName>
    <definedName name="_xlnm._FilterDatabase" localSheetId="6" hidden="1">'046 - Bytová jednotka 6, ...'!$C$96:$K$371</definedName>
    <definedName name="_xlnm.Print_Area" localSheetId="6">'046 - Bytová jednotka 6, ...'!$C$4:$J$41,'046 - Bytová jednotka 6, ...'!$C$47:$J$76,'046 - Bytová jednotka 6, ...'!$C$82:$K$371</definedName>
    <definedName name="_xlnm.Print_Titles" localSheetId="6">'046 - Bytová jednotka 6, ...'!$96:$96</definedName>
    <definedName name="_xlnm._FilterDatabase" localSheetId="7" hidden="1">'047 - Společné prostory 820'!$C$95:$K$378</definedName>
    <definedName name="_xlnm.Print_Area" localSheetId="7">'047 - Společné prostory 820'!$C$4:$J$41,'047 - Společné prostory 820'!$C$47:$J$75,'047 - Společné prostory 820'!$C$81:$K$378</definedName>
    <definedName name="_xlnm.Print_Titles" localSheetId="7">'047 - Společné prostory 820'!$95:$95</definedName>
    <definedName name="_xlnm._FilterDatabase" localSheetId="8" hidden="1">'051 - Bytová jednotka 1, ...'!$C$96:$K$371</definedName>
    <definedName name="_xlnm.Print_Area" localSheetId="8">'051 - Bytová jednotka 1, ...'!$C$4:$J$41,'051 - Bytová jednotka 1, ...'!$C$47:$J$76,'051 - Bytová jednotka 1, ...'!$C$82:$K$371</definedName>
    <definedName name="_xlnm.Print_Titles" localSheetId="8">'051 - Bytová jednotka 1, ...'!$96:$96</definedName>
    <definedName name="_xlnm._FilterDatabase" localSheetId="9" hidden="1">'052 - Bytová jednotka 2, ...'!$C$96:$K$403</definedName>
    <definedName name="_xlnm.Print_Area" localSheetId="9">'052 - Bytová jednotka 2, ...'!$C$4:$J$41,'052 - Bytová jednotka 2, ...'!$C$47:$J$76,'052 - Bytová jednotka 2, ...'!$C$82:$K$403</definedName>
    <definedName name="_xlnm.Print_Titles" localSheetId="9">'052 - Bytová jednotka 2, ...'!$96:$96</definedName>
    <definedName name="_xlnm._FilterDatabase" localSheetId="10" hidden="1">'053 - Bytová jednotka 3, ...'!$C$96:$K$371</definedName>
    <definedName name="_xlnm.Print_Area" localSheetId="10">'053 - Bytová jednotka 3, ...'!$C$4:$J$41,'053 - Bytová jednotka 3, ...'!$C$47:$J$76,'053 - Bytová jednotka 3, ...'!$C$82:$K$371</definedName>
    <definedName name="_xlnm.Print_Titles" localSheetId="10">'053 - Bytová jednotka 3, ...'!$96:$96</definedName>
    <definedName name="_xlnm._FilterDatabase" localSheetId="11" hidden="1">'054 - Bytová jednotka 4, ...'!$C$96:$K$403</definedName>
    <definedName name="_xlnm.Print_Area" localSheetId="11">'054 - Bytová jednotka 4, ...'!$C$4:$J$41,'054 - Bytová jednotka 4, ...'!$C$47:$J$76,'054 - Bytová jednotka 4, ...'!$C$82:$K$403</definedName>
    <definedName name="_xlnm.Print_Titles" localSheetId="11">'054 - Bytová jednotka 4, ...'!$96:$96</definedName>
    <definedName name="_xlnm._FilterDatabase" localSheetId="12" hidden="1">'055 - Bytová jednotka 5, ...'!$C$96:$K$371</definedName>
    <definedName name="_xlnm.Print_Area" localSheetId="12">'055 - Bytová jednotka 5, ...'!$C$4:$J$41,'055 - Bytová jednotka 5, ...'!$C$47:$J$76,'055 - Bytová jednotka 5, ...'!$C$82:$K$371</definedName>
    <definedName name="_xlnm.Print_Titles" localSheetId="12">'055 - Bytová jednotka 5, ...'!$96:$96</definedName>
    <definedName name="_xlnm._FilterDatabase" localSheetId="13" hidden="1">'056 - Bytová jednotka 6, ...'!$C$96:$K$403</definedName>
    <definedName name="_xlnm.Print_Area" localSheetId="13">'056 - Bytová jednotka 6, ...'!$C$4:$J$41,'056 - Bytová jednotka 6, ...'!$C$47:$J$76,'056 - Bytová jednotka 6, ...'!$C$82:$K$403</definedName>
    <definedName name="_xlnm.Print_Titles" localSheetId="13">'056 - Bytová jednotka 6, ...'!$96:$96</definedName>
    <definedName name="_xlnm._FilterDatabase" localSheetId="14" hidden="1">'057 - Společné prostory 821'!$C$95:$K$378</definedName>
    <definedName name="_xlnm.Print_Area" localSheetId="14">'057 - Společné prostory 821'!$C$4:$J$41,'057 - Společné prostory 821'!$C$47:$J$75,'057 - Společné prostory 821'!$C$81:$K$378</definedName>
    <definedName name="_xlnm.Print_Titles" localSheetId="14">'057 - Společné prostory 821'!$95:$95</definedName>
    <definedName name="_xlnm.Print_Area" localSheetId="15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5" l="1" r="J39"/>
  <c r="J38"/>
  <c i="1" r="AY70"/>
  <c i="15" r="J37"/>
  <c i="1" r="AX70"/>
  <c i="15"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1"/>
  <c r="BH371"/>
  <c r="BG371"/>
  <c r="BE371"/>
  <c r="T371"/>
  <c r="R371"/>
  <c r="P371"/>
  <c r="BI357"/>
  <c r="BH357"/>
  <c r="BG357"/>
  <c r="BE357"/>
  <c r="T357"/>
  <c r="T356"/>
  <c r="R357"/>
  <c r="R356"/>
  <c r="P357"/>
  <c r="P356"/>
  <c r="BI354"/>
  <c r="BH354"/>
  <c r="BG354"/>
  <c r="BE354"/>
  <c r="T354"/>
  <c r="R354"/>
  <c r="P354"/>
  <c r="BI346"/>
  <c r="BH346"/>
  <c r="BG346"/>
  <c r="BE346"/>
  <c r="T346"/>
  <c r="R346"/>
  <c r="P346"/>
  <c r="BI338"/>
  <c r="BH338"/>
  <c r="BG338"/>
  <c r="BE338"/>
  <c r="T338"/>
  <c r="R338"/>
  <c r="P338"/>
  <c r="BI330"/>
  <c r="BH330"/>
  <c r="BG330"/>
  <c r="BE330"/>
  <c r="T330"/>
  <c r="R330"/>
  <c r="P330"/>
  <c r="BI327"/>
  <c r="BH327"/>
  <c r="BG327"/>
  <c r="BE327"/>
  <c r="T327"/>
  <c r="R327"/>
  <c r="P327"/>
  <c r="BI323"/>
  <c r="BH323"/>
  <c r="BG323"/>
  <c r="BE323"/>
  <c r="T323"/>
  <c r="R323"/>
  <c r="P323"/>
  <c r="BI318"/>
  <c r="BH318"/>
  <c r="BG318"/>
  <c r="BE318"/>
  <c r="T318"/>
  <c r="R318"/>
  <c r="P318"/>
  <c r="BI313"/>
  <c r="BH313"/>
  <c r="BG313"/>
  <c r="BE313"/>
  <c r="T313"/>
  <c r="R313"/>
  <c r="P313"/>
  <c r="BI310"/>
  <c r="BH310"/>
  <c r="BG310"/>
  <c r="BE310"/>
  <c r="T310"/>
  <c r="R310"/>
  <c r="P310"/>
  <c r="BI307"/>
  <c r="BH307"/>
  <c r="BG307"/>
  <c r="BE307"/>
  <c r="T307"/>
  <c r="R307"/>
  <c r="P307"/>
  <c r="BI303"/>
  <c r="BH303"/>
  <c r="BG303"/>
  <c r="BE303"/>
  <c r="T303"/>
  <c r="R303"/>
  <c r="P303"/>
  <c r="BI298"/>
  <c r="BH298"/>
  <c r="BG298"/>
  <c r="BE298"/>
  <c r="T298"/>
  <c r="R298"/>
  <c r="P298"/>
  <c r="BI294"/>
  <c r="BH294"/>
  <c r="BG294"/>
  <c r="BE294"/>
  <c r="T294"/>
  <c r="R294"/>
  <c r="P294"/>
  <c r="BI291"/>
  <c r="BH291"/>
  <c r="BG291"/>
  <c r="BE291"/>
  <c r="T291"/>
  <c r="R291"/>
  <c r="P291"/>
  <c r="BI287"/>
  <c r="BH287"/>
  <c r="BG287"/>
  <c r="BE287"/>
  <c r="T287"/>
  <c r="R287"/>
  <c r="P287"/>
  <c r="BI284"/>
  <c r="BH284"/>
  <c r="BG284"/>
  <c r="BE284"/>
  <c r="T284"/>
  <c r="R284"/>
  <c r="P284"/>
  <c r="BI280"/>
  <c r="BH280"/>
  <c r="BG280"/>
  <c r="BE280"/>
  <c r="T280"/>
  <c r="R280"/>
  <c r="P280"/>
  <c r="BI277"/>
  <c r="BH277"/>
  <c r="BG277"/>
  <c r="BE277"/>
  <c r="T277"/>
  <c r="R277"/>
  <c r="P277"/>
  <c r="BI274"/>
  <c r="BH274"/>
  <c r="BG274"/>
  <c r="BE274"/>
  <c r="T274"/>
  <c r="R274"/>
  <c r="P274"/>
  <c r="BI270"/>
  <c r="BH270"/>
  <c r="BG270"/>
  <c r="BE270"/>
  <c r="T270"/>
  <c r="R270"/>
  <c r="P270"/>
  <c r="BI266"/>
  <c r="BH266"/>
  <c r="BG266"/>
  <c r="BE266"/>
  <c r="T266"/>
  <c r="T265"/>
  <c r="R266"/>
  <c r="R265"/>
  <c r="P266"/>
  <c r="P265"/>
  <c r="BI263"/>
  <c r="BH263"/>
  <c r="BG263"/>
  <c r="BE263"/>
  <c r="T263"/>
  <c r="R263"/>
  <c r="P263"/>
  <c r="BI258"/>
  <c r="BH258"/>
  <c r="BG258"/>
  <c r="BE258"/>
  <c r="T258"/>
  <c r="R258"/>
  <c r="P258"/>
  <c r="BI256"/>
  <c r="BH256"/>
  <c r="BG256"/>
  <c r="BE256"/>
  <c r="T256"/>
  <c r="R256"/>
  <c r="P256"/>
  <c r="BI254"/>
  <c r="BH254"/>
  <c r="BG254"/>
  <c r="BE254"/>
  <c r="T254"/>
  <c r="R254"/>
  <c r="P254"/>
  <c r="BI244"/>
  <c r="BH244"/>
  <c r="BG244"/>
  <c r="BE244"/>
  <c r="T244"/>
  <c r="R244"/>
  <c r="P244"/>
  <c r="BI235"/>
  <c r="BH235"/>
  <c r="BG235"/>
  <c r="BE235"/>
  <c r="T235"/>
  <c r="R235"/>
  <c r="P235"/>
  <c r="BI227"/>
  <c r="BH227"/>
  <c r="BG227"/>
  <c r="BE227"/>
  <c r="T227"/>
  <c r="R227"/>
  <c r="P227"/>
  <c r="BI220"/>
  <c r="BH220"/>
  <c r="BG220"/>
  <c r="BE220"/>
  <c r="T220"/>
  <c r="R220"/>
  <c r="P220"/>
  <c r="BI215"/>
  <c r="BH215"/>
  <c r="BG215"/>
  <c r="BE215"/>
  <c r="T215"/>
  <c r="R215"/>
  <c r="P215"/>
  <c r="BI207"/>
  <c r="BH207"/>
  <c r="BG207"/>
  <c r="BE207"/>
  <c r="T207"/>
  <c r="R207"/>
  <c r="P207"/>
  <c r="BI198"/>
  <c r="BH198"/>
  <c r="BG198"/>
  <c r="BE198"/>
  <c r="T198"/>
  <c r="R198"/>
  <c r="P198"/>
  <c r="BI190"/>
  <c r="BH190"/>
  <c r="BG190"/>
  <c r="BE190"/>
  <c r="T190"/>
  <c r="R190"/>
  <c r="P190"/>
  <c r="BI182"/>
  <c r="BH182"/>
  <c r="BG182"/>
  <c r="BE182"/>
  <c r="T182"/>
  <c r="R182"/>
  <c r="P182"/>
  <c r="BI174"/>
  <c r="BH174"/>
  <c r="BG174"/>
  <c r="BE174"/>
  <c r="T174"/>
  <c r="R174"/>
  <c r="P174"/>
  <c r="BI159"/>
  <c r="BH159"/>
  <c r="BG159"/>
  <c r="BE159"/>
  <c r="T159"/>
  <c r="R159"/>
  <c r="P159"/>
  <c r="BI151"/>
  <c r="BH151"/>
  <c r="BG151"/>
  <c r="BE151"/>
  <c r="T151"/>
  <c r="R151"/>
  <c r="P151"/>
  <c r="BI143"/>
  <c r="BH143"/>
  <c r="BG143"/>
  <c r="BE143"/>
  <c r="T143"/>
  <c r="R143"/>
  <c r="P143"/>
  <c r="BI135"/>
  <c r="BH135"/>
  <c r="BG135"/>
  <c r="BE135"/>
  <c r="T135"/>
  <c r="R135"/>
  <c r="P135"/>
  <c r="BI127"/>
  <c r="BH127"/>
  <c r="BG127"/>
  <c r="BE127"/>
  <c r="T127"/>
  <c r="R127"/>
  <c r="P127"/>
  <c r="BI119"/>
  <c r="BH119"/>
  <c r="BG119"/>
  <c r="BE119"/>
  <c r="T119"/>
  <c r="R119"/>
  <c r="P119"/>
  <c r="BI115"/>
  <c r="BH115"/>
  <c r="BG115"/>
  <c r="BE115"/>
  <c r="T115"/>
  <c r="R115"/>
  <c r="P115"/>
  <c r="BI107"/>
  <c r="BH107"/>
  <c r="BG107"/>
  <c r="BE107"/>
  <c r="T107"/>
  <c r="R107"/>
  <c r="P107"/>
  <c r="BI99"/>
  <c r="BH99"/>
  <c r="BG99"/>
  <c r="BE99"/>
  <c r="T99"/>
  <c r="R99"/>
  <c r="P99"/>
  <c r="F92"/>
  <c r="F90"/>
  <c r="E88"/>
  <c r="F58"/>
  <c r="F56"/>
  <c r="E54"/>
  <c r="J26"/>
  <c r="E26"/>
  <c r="J59"/>
  <c r="J25"/>
  <c r="J23"/>
  <c r="E23"/>
  <c r="J92"/>
  <c r="J22"/>
  <c r="J20"/>
  <c r="E20"/>
  <c r="F59"/>
  <c r="J19"/>
  <c r="J14"/>
  <c r="J56"/>
  <c r="E7"/>
  <c r="E50"/>
  <c i="14" r="J39"/>
  <c r="J38"/>
  <c i="1" r="AY69"/>
  <c i="14" r="J37"/>
  <c i="1" r="AX69"/>
  <c i="14"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3"/>
  <c r="BH393"/>
  <c r="BG393"/>
  <c r="BE393"/>
  <c r="T393"/>
  <c r="R393"/>
  <c r="P393"/>
  <c r="BI386"/>
  <c r="BH386"/>
  <c r="BG386"/>
  <c r="BE386"/>
  <c r="T386"/>
  <c r="R386"/>
  <c r="P386"/>
  <c r="BI379"/>
  <c r="BH379"/>
  <c r="BG379"/>
  <c r="BE379"/>
  <c r="T379"/>
  <c r="R379"/>
  <c r="P379"/>
  <c r="BI365"/>
  <c r="BH365"/>
  <c r="BG365"/>
  <c r="BE365"/>
  <c r="T365"/>
  <c r="T364"/>
  <c r="R365"/>
  <c r="R364"/>
  <c r="P365"/>
  <c r="P364"/>
  <c r="BI362"/>
  <c r="BH362"/>
  <c r="BG362"/>
  <c r="BE362"/>
  <c r="T362"/>
  <c r="R362"/>
  <c r="P362"/>
  <c r="BI354"/>
  <c r="BH354"/>
  <c r="BG354"/>
  <c r="BE354"/>
  <c r="T354"/>
  <c r="R354"/>
  <c r="P354"/>
  <c r="BI346"/>
  <c r="BH346"/>
  <c r="BG346"/>
  <c r="BE346"/>
  <c r="T346"/>
  <c r="R346"/>
  <c r="P346"/>
  <c r="BI338"/>
  <c r="BH338"/>
  <c r="BG338"/>
  <c r="BE338"/>
  <c r="T338"/>
  <c r="R338"/>
  <c r="P338"/>
  <c r="BI335"/>
  <c r="BH335"/>
  <c r="BG335"/>
  <c r="BE335"/>
  <c r="T335"/>
  <c r="R335"/>
  <c r="P335"/>
  <c r="BI329"/>
  <c r="BH329"/>
  <c r="BG329"/>
  <c r="BE329"/>
  <c r="T329"/>
  <c r="R329"/>
  <c r="P329"/>
  <c r="BI322"/>
  <c r="BH322"/>
  <c r="BG322"/>
  <c r="BE322"/>
  <c r="T322"/>
  <c r="R322"/>
  <c r="P322"/>
  <c r="BI315"/>
  <c r="BH315"/>
  <c r="BG315"/>
  <c r="BE315"/>
  <c r="T315"/>
  <c r="R315"/>
  <c r="P315"/>
  <c r="BI312"/>
  <c r="BH312"/>
  <c r="BG312"/>
  <c r="BE312"/>
  <c r="T312"/>
  <c r="R312"/>
  <c r="P312"/>
  <c r="BI308"/>
  <c r="BH308"/>
  <c r="BG308"/>
  <c r="BE308"/>
  <c r="T308"/>
  <c r="R308"/>
  <c r="P308"/>
  <c r="BI305"/>
  <c r="BH305"/>
  <c r="BG305"/>
  <c r="BE305"/>
  <c r="T305"/>
  <c r="R305"/>
  <c r="P305"/>
  <c r="BI301"/>
  <c r="BH301"/>
  <c r="BG301"/>
  <c r="BE301"/>
  <c r="T301"/>
  <c r="R301"/>
  <c r="P301"/>
  <c r="BI296"/>
  <c r="BH296"/>
  <c r="BG296"/>
  <c r="BE296"/>
  <c r="T296"/>
  <c r="R296"/>
  <c r="P296"/>
  <c r="BI290"/>
  <c r="BH290"/>
  <c r="BG290"/>
  <c r="BE290"/>
  <c r="T290"/>
  <c r="R290"/>
  <c r="P290"/>
  <c r="BI287"/>
  <c r="BH287"/>
  <c r="BG287"/>
  <c r="BE287"/>
  <c r="T287"/>
  <c r="R287"/>
  <c r="P287"/>
  <c r="BI281"/>
  <c r="BH281"/>
  <c r="BG281"/>
  <c r="BE281"/>
  <c r="T281"/>
  <c r="R281"/>
  <c r="P281"/>
  <c r="BI274"/>
  <c r="BH274"/>
  <c r="BG274"/>
  <c r="BE274"/>
  <c r="T274"/>
  <c r="R274"/>
  <c r="P274"/>
  <c r="BI270"/>
  <c r="BH270"/>
  <c r="BG270"/>
  <c r="BE270"/>
  <c r="T270"/>
  <c r="T269"/>
  <c r="R270"/>
  <c r="R269"/>
  <c r="P270"/>
  <c r="P269"/>
  <c r="BI267"/>
  <c r="BH267"/>
  <c r="BG267"/>
  <c r="BE267"/>
  <c r="T267"/>
  <c r="R267"/>
  <c r="P267"/>
  <c r="BI262"/>
  <c r="BH262"/>
  <c r="BG262"/>
  <c r="BE262"/>
  <c r="T262"/>
  <c r="R262"/>
  <c r="P262"/>
  <c r="BI260"/>
  <c r="BH260"/>
  <c r="BG260"/>
  <c r="BE260"/>
  <c r="T260"/>
  <c r="R260"/>
  <c r="P260"/>
  <c r="BI258"/>
  <c r="BH258"/>
  <c r="BG258"/>
  <c r="BE258"/>
  <c r="T258"/>
  <c r="R258"/>
  <c r="P258"/>
  <c r="BI248"/>
  <c r="BH248"/>
  <c r="BG248"/>
  <c r="BE248"/>
  <c r="T248"/>
  <c r="R248"/>
  <c r="P248"/>
  <c r="BI239"/>
  <c r="BH239"/>
  <c r="BG239"/>
  <c r="BE239"/>
  <c r="T239"/>
  <c r="R239"/>
  <c r="P239"/>
  <c r="BI231"/>
  <c r="BH231"/>
  <c r="BG231"/>
  <c r="BE231"/>
  <c r="T231"/>
  <c r="R231"/>
  <c r="P231"/>
  <c r="BI225"/>
  <c r="BH225"/>
  <c r="BG225"/>
  <c r="BE225"/>
  <c r="T225"/>
  <c r="R225"/>
  <c r="P225"/>
  <c r="BI220"/>
  <c r="BH220"/>
  <c r="BG220"/>
  <c r="BE220"/>
  <c r="T220"/>
  <c r="R220"/>
  <c r="P220"/>
  <c r="BI216"/>
  <c r="BH216"/>
  <c r="BG216"/>
  <c r="BE216"/>
  <c r="T216"/>
  <c r="R216"/>
  <c r="P216"/>
  <c r="BI208"/>
  <c r="BH208"/>
  <c r="BG208"/>
  <c r="BE208"/>
  <c r="T208"/>
  <c r="R208"/>
  <c r="P208"/>
  <c r="BI199"/>
  <c r="BH199"/>
  <c r="BG199"/>
  <c r="BE199"/>
  <c r="T199"/>
  <c r="R199"/>
  <c r="P199"/>
  <c r="BI191"/>
  <c r="BH191"/>
  <c r="BG191"/>
  <c r="BE191"/>
  <c r="T191"/>
  <c r="R191"/>
  <c r="P191"/>
  <c r="BI183"/>
  <c r="BH183"/>
  <c r="BG183"/>
  <c r="BE183"/>
  <c r="T183"/>
  <c r="R183"/>
  <c r="P183"/>
  <c r="BI175"/>
  <c r="BH175"/>
  <c r="BG175"/>
  <c r="BE175"/>
  <c r="T175"/>
  <c r="R175"/>
  <c r="P175"/>
  <c r="BI160"/>
  <c r="BH160"/>
  <c r="BG160"/>
  <c r="BE160"/>
  <c r="T160"/>
  <c r="R160"/>
  <c r="P160"/>
  <c r="BI152"/>
  <c r="BH152"/>
  <c r="BG152"/>
  <c r="BE152"/>
  <c r="T152"/>
  <c r="R152"/>
  <c r="P152"/>
  <c r="BI144"/>
  <c r="BH144"/>
  <c r="BG144"/>
  <c r="BE144"/>
  <c r="T144"/>
  <c r="R144"/>
  <c r="P144"/>
  <c r="BI136"/>
  <c r="BH136"/>
  <c r="BG136"/>
  <c r="BE136"/>
  <c r="T136"/>
  <c r="R136"/>
  <c r="P136"/>
  <c r="BI128"/>
  <c r="BH128"/>
  <c r="BG128"/>
  <c r="BE128"/>
  <c r="T128"/>
  <c r="R128"/>
  <c r="P128"/>
  <c r="BI120"/>
  <c r="BH120"/>
  <c r="BG120"/>
  <c r="BE120"/>
  <c r="T120"/>
  <c r="R120"/>
  <c r="P120"/>
  <c r="BI116"/>
  <c r="BH116"/>
  <c r="BG116"/>
  <c r="BE116"/>
  <c r="T116"/>
  <c r="R116"/>
  <c r="P116"/>
  <c r="BI108"/>
  <c r="BH108"/>
  <c r="BG108"/>
  <c r="BE108"/>
  <c r="T108"/>
  <c r="R108"/>
  <c r="P108"/>
  <c r="BI100"/>
  <c r="BH100"/>
  <c r="BG100"/>
  <c r="BE100"/>
  <c r="T100"/>
  <c r="R100"/>
  <c r="P100"/>
  <c r="F93"/>
  <c r="F91"/>
  <c r="E89"/>
  <c r="F58"/>
  <c r="F56"/>
  <c r="E54"/>
  <c r="J26"/>
  <c r="E26"/>
  <c r="J59"/>
  <c r="J25"/>
  <c r="J23"/>
  <c r="E23"/>
  <c r="J58"/>
  <c r="J22"/>
  <c r="J20"/>
  <c r="E20"/>
  <c r="F94"/>
  <c r="J19"/>
  <c r="J14"/>
  <c r="J56"/>
  <c r="E7"/>
  <c r="E85"/>
  <c i="13" r="T336"/>
  <c r="R336"/>
  <c r="P336"/>
  <c r="BK336"/>
  <c r="J336"/>
  <c r="J73"/>
  <c r="J39"/>
  <c r="J38"/>
  <c i="1" r="AY68"/>
  <c i="13" r="J37"/>
  <c i="1" r="AX68"/>
  <c i="13"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1"/>
  <c r="BH361"/>
  <c r="BG361"/>
  <c r="BE361"/>
  <c r="T361"/>
  <c r="R361"/>
  <c r="P361"/>
  <c r="BI355"/>
  <c r="BH355"/>
  <c r="BG355"/>
  <c r="BE355"/>
  <c r="T355"/>
  <c r="R355"/>
  <c r="P355"/>
  <c r="BI349"/>
  <c r="BH349"/>
  <c r="BG349"/>
  <c r="BE349"/>
  <c r="T349"/>
  <c r="R349"/>
  <c r="P349"/>
  <c r="BI337"/>
  <c r="BH337"/>
  <c r="BG337"/>
  <c r="BE337"/>
  <c r="T337"/>
  <c r="R337"/>
  <c r="P337"/>
  <c r="BI334"/>
  <c r="BH334"/>
  <c r="BG334"/>
  <c r="BE334"/>
  <c r="T334"/>
  <c r="R334"/>
  <c r="P334"/>
  <c r="BI327"/>
  <c r="BH327"/>
  <c r="BG327"/>
  <c r="BE327"/>
  <c r="T327"/>
  <c r="R327"/>
  <c r="P327"/>
  <c r="BI320"/>
  <c r="BH320"/>
  <c r="BG320"/>
  <c r="BE320"/>
  <c r="T320"/>
  <c r="R320"/>
  <c r="P320"/>
  <c r="BI313"/>
  <c r="BH313"/>
  <c r="BG313"/>
  <c r="BE313"/>
  <c r="T313"/>
  <c r="R313"/>
  <c r="P313"/>
  <c r="BI310"/>
  <c r="BH310"/>
  <c r="BG310"/>
  <c r="BE310"/>
  <c r="T310"/>
  <c r="R310"/>
  <c r="P310"/>
  <c r="BI305"/>
  <c r="BH305"/>
  <c r="BG305"/>
  <c r="BE305"/>
  <c r="T305"/>
  <c r="R305"/>
  <c r="P305"/>
  <c r="BI299"/>
  <c r="BH299"/>
  <c r="BG299"/>
  <c r="BE299"/>
  <c r="T299"/>
  <c r="R299"/>
  <c r="P299"/>
  <c r="BI293"/>
  <c r="BH293"/>
  <c r="BG293"/>
  <c r="BE293"/>
  <c r="T293"/>
  <c r="R293"/>
  <c r="P293"/>
  <c r="BI290"/>
  <c r="BH290"/>
  <c r="BG290"/>
  <c r="BE290"/>
  <c r="T290"/>
  <c r="R290"/>
  <c r="P290"/>
  <c r="BI286"/>
  <c r="BH286"/>
  <c r="BG286"/>
  <c r="BE286"/>
  <c r="T286"/>
  <c r="R286"/>
  <c r="P286"/>
  <c r="BI283"/>
  <c r="BH283"/>
  <c r="BG283"/>
  <c r="BE283"/>
  <c r="T283"/>
  <c r="R283"/>
  <c r="P283"/>
  <c r="BI279"/>
  <c r="BH279"/>
  <c r="BG279"/>
  <c r="BE279"/>
  <c r="T279"/>
  <c r="R279"/>
  <c r="P279"/>
  <c r="BI275"/>
  <c r="BH275"/>
  <c r="BG275"/>
  <c r="BE275"/>
  <c r="T275"/>
  <c r="R275"/>
  <c r="P275"/>
  <c r="BI270"/>
  <c r="BH270"/>
  <c r="BG270"/>
  <c r="BE270"/>
  <c r="T270"/>
  <c r="R270"/>
  <c r="P270"/>
  <c r="BI267"/>
  <c r="BH267"/>
  <c r="BG267"/>
  <c r="BE267"/>
  <c r="T267"/>
  <c r="R267"/>
  <c r="P267"/>
  <c r="BI262"/>
  <c r="BH262"/>
  <c r="BG262"/>
  <c r="BE262"/>
  <c r="T262"/>
  <c r="R262"/>
  <c r="P262"/>
  <c r="BI256"/>
  <c r="BH256"/>
  <c r="BG256"/>
  <c r="BE256"/>
  <c r="T256"/>
  <c r="R256"/>
  <c r="P256"/>
  <c r="BI252"/>
  <c r="BH252"/>
  <c r="BG252"/>
  <c r="BE252"/>
  <c r="T252"/>
  <c r="T251"/>
  <c r="R252"/>
  <c r="R251"/>
  <c r="P252"/>
  <c r="P251"/>
  <c r="BI249"/>
  <c r="BH249"/>
  <c r="BG249"/>
  <c r="BE249"/>
  <c r="T249"/>
  <c r="R249"/>
  <c r="P249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1"/>
  <c r="BH231"/>
  <c r="BG231"/>
  <c r="BE231"/>
  <c r="T231"/>
  <c r="R231"/>
  <c r="P231"/>
  <c r="BI223"/>
  <c r="BH223"/>
  <c r="BG223"/>
  <c r="BE223"/>
  <c r="T223"/>
  <c r="R223"/>
  <c r="P223"/>
  <c r="BI216"/>
  <c r="BH216"/>
  <c r="BG216"/>
  <c r="BE216"/>
  <c r="T216"/>
  <c r="R216"/>
  <c r="P216"/>
  <c r="BI211"/>
  <c r="BH211"/>
  <c r="BG211"/>
  <c r="BE211"/>
  <c r="T211"/>
  <c r="R211"/>
  <c r="P211"/>
  <c r="BI206"/>
  <c r="BH206"/>
  <c r="BG206"/>
  <c r="BE206"/>
  <c r="T206"/>
  <c r="R206"/>
  <c r="P206"/>
  <c r="BI202"/>
  <c r="BH202"/>
  <c r="BG202"/>
  <c r="BE202"/>
  <c r="T202"/>
  <c r="R202"/>
  <c r="P202"/>
  <c r="BI195"/>
  <c r="BH195"/>
  <c r="BG195"/>
  <c r="BE195"/>
  <c r="T195"/>
  <c r="R195"/>
  <c r="P195"/>
  <c r="BI187"/>
  <c r="BH187"/>
  <c r="BG187"/>
  <c r="BE187"/>
  <c r="T187"/>
  <c r="R187"/>
  <c r="P187"/>
  <c r="BI180"/>
  <c r="BH180"/>
  <c r="BG180"/>
  <c r="BE180"/>
  <c r="T180"/>
  <c r="R180"/>
  <c r="P180"/>
  <c r="BI173"/>
  <c r="BH173"/>
  <c r="BG173"/>
  <c r="BE173"/>
  <c r="T173"/>
  <c r="R173"/>
  <c r="P173"/>
  <c r="BI166"/>
  <c r="BH166"/>
  <c r="BG166"/>
  <c r="BE166"/>
  <c r="T166"/>
  <c r="R166"/>
  <c r="P166"/>
  <c r="BI153"/>
  <c r="BH153"/>
  <c r="BG153"/>
  <c r="BE153"/>
  <c r="T153"/>
  <c r="R153"/>
  <c r="P153"/>
  <c r="BI146"/>
  <c r="BH146"/>
  <c r="BG146"/>
  <c r="BE146"/>
  <c r="T146"/>
  <c r="R146"/>
  <c r="P146"/>
  <c r="BI139"/>
  <c r="BH139"/>
  <c r="BG139"/>
  <c r="BE139"/>
  <c r="T139"/>
  <c r="R139"/>
  <c r="P139"/>
  <c r="BI132"/>
  <c r="BH132"/>
  <c r="BG132"/>
  <c r="BE132"/>
  <c r="T132"/>
  <c r="R132"/>
  <c r="P132"/>
  <c r="BI125"/>
  <c r="BH125"/>
  <c r="BG125"/>
  <c r="BE125"/>
  <c r="T125"/>
  <c r="R125"/>
  <c r="P125"/>
  <c r="BI118"/>
  <c r="BH118"/>
  <c r="BG118"/>
  <c r="BE118"/>
  <c r="T118"/>
  <c r="R118"/>
  <c r="P118"/>
  <c r="BI114"/>
  <c r="BH114"/>
  <c r="BG114"/>
  <c r="BE114"/>
  <c r="T114"/>
  <c r="R114"/>
  <c r="P114"/>
  <c r="BI107"/>
  <c r="BH107"/>
  <c r="BG107"/>
  <c r="BE107"/>
  <c r="T107"/>
  <c r="R107"/>
  <c r="P107"/>
  <c r="BI100"/>
  <c r="BH100"/>
  <c r="BG100"/>
  <c r="BE100"/>
  <c r="T100"/>
  <c r="R100"/>
  <c r="P100"/>
  <c r="F93"/>
  <c r="F91"/>
  <c r="E89"/>
  <c r="F58"/>
  <c r="F56"/>
  <c r="E54"/>
  <c r="J26"/>
  <c r="E26"/>
  <c r="J59"/>
  <c r="J25"/>
  <c r="J23"/>
  <c r="E23"/>
  <c r="J93"/>
  <c r="J22"/>
  <c r="J20"/>
  <c r="E20"/>
  <c r="F59"/>
  <c r="J19"/>
  <c r="J14"/>
  <c r="J56"/>
  <c r="E7"/>
  <c r="E85"/>
  <c i="12" r="J39"/>
  <c r="J38"/>
  <c i="1" r="AY67"/>
  <c i="12" r="J37"/>
  <c i="1" r="AX67"/>
  <c i="12"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3"/>
  <c r="BH393"/>
  <c r="BG393"/>
  <c r="BE393"/>
  <c r="T393"/>
  <c r="R393"/>
  <c r="P393"/>
  <c r="BI386"/>
  <c r="BH386"/>
  <c r="BG386"/>
  <c r="BE386"/>
  <c r="T386"/>
  <c r="R386"/>
  <c r="P386"/>
  <c r="BI379"/>
  <c r="BH379"/>
  <c r="BG379"/>
  <c r="BE379"/>
  <c r="T379"/>
  <c r="R379"/>
  <c r="P379"/>
  <c r="BI365"/>
  <c r="BH365"/>
  <c r="BG365"/>
  <c r="BE365"/>
  <c r="T365"/>
  <c r="T364"/>
  <c r="R365"/>
  <c r="R364"/>
  <c r="P365"/>
  <c r="P364"/>
  <c r="BI362"/>
  <c r="BH362"/>
  <c r="BG362"/>
  <c r="BE362"/>
  <c r="T362"/>
  <c r="R362"/>
  <c r="P362"/>
  <c r="BI354"/>
  <c r="BH354"/>
  <c r="BG354"/>
  <c r="BE354"/>
  <c r="T354"/>
  <c r="R354"/>
  <c r="P354"/>
  <c r="BI346"/>
  <c r="BH346"/>
  <c r="BG346"/>
  <c r="BE346"/>
  <c r="T346"/>
  <c r="R346"/>
  <c r="P346"/>
  <c r="BI338"/>
  <c r="BH338"/>
  <c r="BG338"/>
  <c r="BE338"/>
  <c r="T338"/>
  <c r="R338"/>
  <c r="P338"/>
  <c r="BI335"/>
  <c r="BH335"/>
  <c r="BG335"/>
  <c r="BE335"/>
  <c r="T335"/>
  <c r="R335"/>
  <c r="P335"/>
  <c r="BI329"/>
  <c r="BH329"/>
  <c r="BG329"/>
  <c r="BE329"/>
  <c r="T329"/>
  <c r="R329"/>
  <c r="P329"/>
  <c r="BI322"/>
  <c r="BH322"/>
  <c r="BG322"/>
  <c r="BE322"/>
  <c r="T322"/>
  <c r="R322"/>
  <c r="P322"/>
  <c r="BI315"/>
  <c r="BH315"/>
  <c r="BG315"/>
  <c r="BE315"/>
  <c r="T315"/>
  <c r="R315"/>
  <c r="P315"/>
  <c r="BI312"/>
  <c r="BH312"/>
  <c r="BG312"/>
  <c r="BE312"/>
  <c r="T312"/>
  <c r="R312"/>
  <c r="P312"/>
  <c r="BI308"/>
  <c r="BH308"/>
  <c r="BG308"/>
  <c r="BE308"/>
  <c r="T308"/>
  <c r="R308"/>
  <c r="P308"/>
  <c r="BI305"/>
  <c r="BH305"/>
  <c r="BG305"/>
  <c r="BE305"/>
  <c r="T305"/>
  <c r="R305"/>
  <c r="P305"/>
  <c r="BI301"/>
  <c r="BH301"/>
  <c r="BG301"/>
  <c r="BE301"/>
  <c r="T301"/>
  <c r="R301"/>
  <c r="P301"/>
  <c r="BI296"/>
  <c r="BH296"/>
  <c r="BG296"/>
  <c r="BE296"/>
  <c r="T296"/>
  <c r="R296"/>
  <c r="P296"/>
  <c r="BI290"/>
  <c r="BH290"/>
  <c r="BG290"/>
  <c r="BE290"/>
  <c r="T290"/>
  <c r="R290"/>
  <c r="P290"/>
  <c r="BI287"/>
  <c r="BH287"/>
  <c r="BG287"/>
  <c r="BE287"/>
  <c r="T287"/>
  <c r="R287"/>
  <c r="P287"/>
  <c r="BI281"/>
  <c r="BH281"/>
  <c r="BG281"/>
  <c r="BE281"/>
  <c r="T281"/>
  <c r="R281"/>
  <c r="P281"/>
  <c r="BI274"/>
  <c r="BH274"/>
  <c r="BG274"/>
  <c r="BE274"/>
  <c r="T274"/>
  <c r="R274"/>
  <c r="P274"/>
  <c r="BI270"/>
  <c r="BH270"/>
  <c r="BG270"/>
  <c r="BE270"/>
  <c r="T270"/>
  <c r="T269"/>
  <c r="R270"/>
  <c r="R269"/>
  <c r="P270"/>
  <c r="P269"/>
  <c r="BI267"/>
  <c r="BH267"/>
  <c r="BG267"/>
  <c r="BE267"/>
  <c r="T267"/>
  <c r="R267"/>
  <c r="P267"/>
  <c r="BI262"/>
  <c r="BH262"/>
  <c r="BG262"/>
  <c r="BE262"/>
  <c r="T262"/>
  <c r="R262"/>
  <c r="P262"/>
  <c r="BI260"/>
  <c r="BH260"/>
  <c r="BG260"/>
  <c r="BE260"/>
  <c r="T260"/>
  <c r="R260"/>
  <c r="P260"/>
  <c r="BI258"/>
  <c r="BH258"/>
  <c r="BG258"/>
  <c r="BE258"/>
  <c r="T258"/>
  <c r="R258"/>
  <c r="P258"/>
  <c r="BI248"/>
  <c r="BH248"/>
  <c r="BG248"/>
  <c r="BE248"/>
  <c r="T248"/>
  <c r="R248"/>
  <c r="P248"/>
  <c r="BI239"/>
  <c r="BH239"/>
  <c r="BG239"/>
  <c r="BE239"/>
  <c r="T239"/>
  <c r="R239"/>
  <c r="P239"/>
  <c r="BI231"/>
  <c r="BH231"/>
  <c r="BG231"/>
  <c r="BE231"/>
  <c r="T231"/>
  <c r="R231"/>
  <c r="P231"/>
  <c r="BI225"/>
  <c r="BH225"/>
  <c r="BG225"/>
  <c r="BE225"/>
  <c r="T225"/>
  <c r="R225"/>
  <c r="P225"/>
  <c r="BI220"/>
  <c r="BH220"/>
  <c r="BG220"/>
  <c r="BE220"/>
  <c r="T220"/>
  <c r="R220"/>
  <c r="P220"/>
  <c r="BI216"/>
  <c r="BH216"/>
  <c r="BG216"/>
  <c r="BE216"/>
  <c r="T216"/>
  <c r="R216"/>
  <c r="P216"/>
  <c r="BI208"/>
  <c r="BH208"/>
  <c r="BG208"/>
  <c r="BE208"/>
  <c r="T208"/>
  <c r="R208"/>
  <c r="P208"/>
  <c r="BI199"/>
  <c r="BH199"/>
  <c r="BG199"/>
  <c r="BE199"/>
  <c r="T199"/>
  <c r="R199"/>
  <c r="P199"/>
  <c r="BI191"/>
  <c r="BH191"/>
  <c r="BG191"/>
  <c r="BE191"/>
  <c r="T191"/>
  <c r="R191"/>
  <c r="P191"/>
  <c r="BI183"/>
  <c r="BH183"/>
  <c r="BG183"/>
  <c r="BE183"/>
  <c r="T183"/>
  <c r="R183"/>
  <c r="P183"/>
  <c r="BI175"/>
  <c r="BH175"/>
  <c r="BG175"/>
  <c r="BE175"/>
  <c r="T175"/>
  <c r="R175"/>
  <c r="P175"/>
  <c r="BI160"/>
  <c r="BH160"/>
  <c r="BG160"/>
  <c r="BE160"/>
  <c r="T160"/>
  <c r="R160"/>
  <c r="P160"/>
  <c r="BI152"/>
  <c r="BH152"/>
  <c r="BG152"/>
  <c r="BE152"/>
  <c r="T152"/>
  <c r="R152"/>
  <c r="P152"/>
  <c r="BI144"/>
  <c r="BH144"/>
  <c r="BG144"/>
  <c r="BE144"/>
  <c r="T144"/>
  <c r="R144"/>
  <c r="P144"/>
  <c r="BI136"/>
  <c r="BH136"/>
  <c r="BG136"/>
  <c r="BE136"/>
  <c r="T136"/>
  <c r="R136"/>
  <c r="P136"/>
  <c r="BI128"/>
  <c r="BH128"/>
  <c r="BG128"/>
  <c r="BE128"/>
  <c r="T128"/>
  <c r="R128"/>
  <c r="P128"/>
  <c r="BI120"/>
  <c r="BH120"/>
  <c r="BG120"/>
  <c r="BE120"/>
  <c r="T120"/>
  <c r="R120"/>
  <c r="P120"/>
  <c r="BI116"/>
  <c r="BH116"/>
  <c r="BG116"/>
  <c r="BE116"/>
  <c r="T116"/>
  <c r="R116"/>
  <c r="P116"/>
  <c r="BI108"/>
  <c r="BH108"/>
  <c r="BG108"/>
  <c r="BE108"/>
  <c r="T108"/>
  <c r="R108"/>
  <c r="P108"/>
  <c r="BI100"/>
  <c r="BH100"/>
  <c r="BG100"/>
  <c r="BE100"/>
  <c r="T100"/>
  <c r="R100"/>
  <c r="P100"/>
  <c r="F93"/>
  <c r="F91"/>
  <c r="E89"/>
  <c r="F58"/>
  <c r="F56"/>
  <c r="E54"/>
  <c r="J26"/>
  <c r="E26"/>
  <c r="J94"/>
  <c r="J25"/>
  <c r="J23"/>
  <c r="E23"/>
  <c r="J58"/>
  <c r="J22"/>
  <c r="J20"/>
  <c r="E20"/>
  <c r="F59"/>
  <c r="J19"/>
  <c r="J14"/>
  <c r="J91"/>
  <c r="E7"/>
  <c r="E50"/>
  <c i="11" r="T336"/>
  <c r="R336"/>
  <c r="P336"/>
  <c r="BK336"/>
  <c r="J336"/>
  <c r="J73"/>
  <c r="J39"/>
  <c r="J38"/>
  <c i="1" r="AY66"/>
  <c i="11" r="J37"/>
  <c i="1" r="AX66"/>
  <c i="11"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1"/>
  <c r="BH361"/>
  <c r="BG361"/>
  <c r="BE361"/>
  <c r="T361"/>
  <c r="R361"/>
  <c r="P361"/>
  <c r="BI355"/>
  <c r="BH355"/>
  <c r="BG355"/>
  <c r="BE355"/>
  <c r="T355"/>
  <c r="R355"/>
  <c r="P355"/>
  <c r="BI349"/>
  <c r="BH349"/>
  <c r="BG349"/>
  <c r="BE349"/>
  <c r="T349"/>
  <c r="R349"/>
  <c r="P349"/>
  <c r="BI337"/>
  <c r="BH337"/>
  <c r="BG337"/>
  <c r="BE337"/>
  <c r="T337"/>
  <c r="R337"/>
  <c r="P337"/>
  <c r="BI334"/>
  <c r="BH334"/>
  <c r="BG334"/>
  <c r="BE334"/>
  <c r="T334"/>
  <c r="R334"/>
  <c r="P334"/>
  <c r="BI327"/>
  <c r="BH327"/>
  <c r="BG327"/>
  <c r="BE327"/>
  <c r="T327"/>
  <c r="R327"/>
  <c r="P327"/>
  <c r="BI320"/>
  <c r="BH320"/>
  <c r="BG320"/>
  <c r="BE320"/>
  <c r="T320"/>
  <c r="R320"/>
  <c r="P320"/>
  <c r="BI313"/>
  <c r="BH313"/>
  <c r="BG313"/>
  <c r="BE313"/>
  <c r="T313"/>
  <c r="R313"/>
  <c r="P313"/>
  <c r="BI310"/>
  <c r="BH310"/>
  <c r="BG310"/>
  <c r="BE310"/>
  <c r="T310"/>
  <c r="R310"/>
  <c r="P310"/>
  <c r="BI305"/>
  <c r="BH305"/>
  <c r="BG305"/>
  <c r="BE305"/>
  <c r="T305"/>
  <c r="R305"/>
  <c r="P305"/>
  <c r="BI299"/>
  <c r="BH299"/>
  <c r="BG299"/>
  <c r="BE299"/>
  <c r="T299"/>
  <c r="R299"/>
  <c r="P299"/>
  <c r="BI293"/>
  <c r="BH293"/>
  <c r="BG293"/>
  <c r="BE293"/>
  <c r="T293"/>
  <c r="R293"/>
  <c r="P293"/>
  <c r="BI290"/>
  <c r="BH290"/>
  <c r="BG290"/>
  <c r="BE290"/>
  <c r="T290"/>
  <c r="R290"/>
  <c r="P290"/>
  <c r="BI286"/>
  <c r="BH286"/>
  <c r="BG286"/>
  <c r="BE286"/>
  <c r="T286"/>
  <c r="R286"/>
  <c r="P286"/>
  <c r="BI283"/>
  <c r="BH283"/>
  <c r="BG283"/>
  <c r="BE283"/>
  <c r="T283"/>
  <c r="R283"/>
  <c r="P283"/>
  <c r="BI279"/>
  <c r="BH279"/>
  <c r="BG279"/>
  <c r="BE279"/>
  <c r="T279"/>
  <c r="R279"/>
  <c r="P279"/>
  <c r="BI275"/>
  <c r="BH275"/>
  <c r="BG275"/>
  <c r="BE275"/>
  <c r="T275"/>
  <c r="R275"/>
  <c r="P275"/>
  <c r="BI270"/>
  <c r="BH270"/>
  <c r="BG270"/>
  <c r="BE270"/>
  <c r="T270"/>
  <c r="R270"/>
  <c r="P270"/>
  <c r="BI267"/>
  <c r="BH267"/>
  <c r="BG267"/>
  <c r="BE267"/>
  <c r="T267"/>
  <c r="R267"/>
  <c r="P267"/>
  <c r="BI262"/>
  <c r="BH262"/>
  <c r="BG262"/>
  <c r="BE262"/>
  <c r="T262"/>
  <c r="R262"/>
  <c r="P262"/>
  <c r="BI256"/>
  <c r="BH256"/>
  <c r="BG256"/>
  <c r="BE256"/>
  <c r="T256"/>
  <c r="R256"/>
  <c r="P256"/>
  <c r="BI252"/>
  <c r="BH252"/>
  <c r="BG252"/>
  <c r="BE252"/>
  <c r="T252"/>
  <c r="T251"/>
  <c r="R252"/>
  <c r="R251"/>
  <c r="P252"/>
  <c r="P251"/>
  <c r="BI249"/>
  <c r="BH249"/>
  <c r="BG249"/>
  <c r="BE249"/>
  <c r="T249"/>
  <c r="R249"/>
  <c r="P249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1"/>
  <c r="BH231"/>
  <c r="BG231"/>
  <c r="BE231"/>
  <c r="T231"/>
  <c r="R231"/>
  <c r="P231"/>
  <c r="BI223"/>
  <c r="BH223"/>
  <c r="BG223"/>
  <c r="BE223"/>
  <c r="T223"/>
  <c r="R223"/>
  <c r="P223"/>
  <c r="BI216"/>
  <c r="BH216"/>
  <c r="BG216"/>
  <c r="BE216"/>
  <c r="T216"/>
  <c r="R216"/>
  <c r="P216"/>
  <c r="BI211"/>
  <c r="BH211"/>
  <c r="BG211"/>
  <c r="BE211"/>
  <c r="T211"/>
  <c r="R211"/>
  <c r="P211"/>
  <c r="BI206"/>
  <c r="BH206"/>
  <c r="BG206"/>
  <c r="BE206"/>
  <c r="T206"/>
  <c r="R206"/>
  <c r="P206"/>
  <c r="BI202"/>
  <c r="BH202"/>
  <c r="BG202"/>
  <c r="BE202"/>
  <c r="T202"/>
  <c r="R202"/>
  <c r="P202"/>
  <c r="BI195"/>
  <c r="BH195"/>
  <c r="BG195"/>
  <c r="BE195"/>
  <c r="T195"/>
  <c r="R195"/>
  <c r="P195"/>
  <c r="BI187"/>
  <c r="BH187"/>
  <c r="BG187"/>
  <c r="BE187"/>
  <c r="T187"/>
  <c r="R187"/>
  <c r="P187"/>
  <c r="BI180"/>
  <c r="BH180"/>
  <c r="BG180"/>
  <c r="BE180"/>
  <c r="T180"/>
  <c r="R180"/>
  <c r="P180"/>
  <c r="BI173"/>
  <c r="BH173"/>
  <c r="BG173"/>
  <c r="BE173"/>
  <c r="T173"/>
  <c r="R173"/>
  <c r="P173"/>
  <c r="BI166"/>
  <c r="BH166"/>
  <c r="BG166"/>
  <c r="BE166"/>
  <c r="T166"/>
  <c r="R166"/>
  <c r="P166"/>
  <c r="BI153"/>
  <c r="BH153"/>
  <c r="BG153"/>
  <c r="BE153"/>
  <c r="T153"/>
  <c r="R153"/>
  <c r="P153"/>
  <c r="BI146"/>
  <c r="BH146"/>
  <c r="BG146"/>
  <c r="BE146"/>
  <c r="T146"/>
  <c r="R146"/>
  <c r="P146"/>
  <c r="BI139"/>
  <c r="BH139"/>
  <c r="BG139"/>
  <c r="BE139"/>
  <c r="T139"/>
  <c r="R139"/>
  <c r="P139"/>
  <c r="BI132"/>
  <c r="BH132"/>
  <c r="BG132"/>
  <c r="BE132"/>
  <c r="T132"/>
  <c r="R132"/>
  <c r="P132"/>
  <c r="BI125"/>
  <c r="BH125"/>
  <c r="BG125"/>
  <c r="BE125"/>
  <c r="T125"/>
  <c r="R125"/>
  <c r="P125"/>
  <c r="BI118"/>
  <c r="BH118"/>
  <c r="BG118"/>
  <c r="BE118"/>
  <c r="T118"/>
  <c r="R118"/>
  <c r="P118"/>
  <c r="BI114"/>
  <c r="BH114"/>
  <c r="BG114"/>
  <c r="BE114"/>
  <c r="T114"/>
  <c r="R114"/>
  <c r="P114"/>
  <c r="BI107"/>
  <c r="BH107"/>
  <c r="BG107"/>
  <c r="BE107"/>
  <c r="T107"/>
  <c r="R107"/>
  <c r="P107"/>
  <c r="BI100"/>
  <c r="BH100"/>
  <c r="BG100"/>
  <c r="BE100"/>
  <c r="T100"/>
  <c r="R100"/>
  <c r="P100"/>
  <c r="F93"/>
  <c r="F91"/>
  <c r="E89"/>
  <c r="F58"/>
  <c r="F56"/>
  <c r="E54"/>
  <c r="J26"/>
  <c r="E26"/>
  <c r="J94"/>
  <c r="J25"/>
  <c r="J23"/>
  <c r="E23"/>
  <c r="J58"/>
  <c r="J22"/>
  <c r="J20"/>
  <c r="E20"/>
  <c r="F94"/>
  <c r="J19"/>
  <c r="J14"/>
  <c r="J91"/>
  <c r="E7"/>
  <c r="E50"/>
  <c i="10" r="J39"/>
  <c r="J38"/>
  <c i="1" r="AY65"/>
  <c i="10" r="J37"/>
  <c i="1" r="AX65"/>
  <c i="10"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3"/>
  <c r="BH393"/>
  <c r="BG393"/>
  <c r="BE393"/>
  <c r="T393"/>
  <c r="R393"/>
  <c r="P393"/>
  <c r="BI386"/>
  <c r="BH386"/>
  <c r="BG386"/>
  <c r="BE386"/>
  <c r="T386"/>
  <c r="R386"/>
  <c r="P386"/>
  <c r="BI379"/>
  <c r="BH379"/>
  <c r="BG379"/>
  <c r="BE379"/>
  <c r="T379"/>
  <c r="R379"/>
  <c r="P379"/>
  <c r="BI365"/>
  <c r="BH365"/>
  <c r="BG365"/>
  <c r="BE365"/>
  <c r="T365"/>
  <c r="T364"/>
  <c r="R365"/>
  <c r="R364"/>
  <c r="P365"/>
  <c r="P364"/>
  <c r="BI362"/>
  <c r="BH362"/>
  <c r="BG362"/>
  <c r="BE362"/>
  <c r="T362"/>
  <c r="R362"/>
  <c r="P362"/>
  <c r="BI354"/>
  <c r="BH354"/>
  <c r="BG354"/>
  <c r="BE354"/>
  <c r="T354"/>
  <c r="R354"/>
  <c r="P354"/>
  <c r="BI346"/>
  <c r="BH346"/>
  <c r="BG346"/>
  <c r="BE346"/>
  <c r="T346"/>
  <c r="R346"/>
  <c r="P346"/>
  <c r="BI338"/>
  <c r="BH338"/>
  <c r="BG338"/>
  <c r="BE338"/>
  <c r="T338"/>
  <c r="R338"/>
  <c r="P338"/>
  <c r="BI335"/>
  <c r="BH335"/>
  <c r="BG335"/>
  <c r="BE335"/>
  <c r="T335"/>
  <c r="R335"/>
  <c r="P335"/>
  <c r="BI329"/>
  <c r="BH329"/>
  <c r="BG329"/>
  <c r="BE329"/>
  <c r="T329"/>
  <c r="R329"/>
  <c r="P329"/>
  <c r="BI322"/>
  <c r="BH322"/>
  <c r="BG322"/>
  <c r="BE322"/>
  <c r="T322"/>
  <c r="R322"/>
  <c r="P322"/>
  <c r="BI315"/>
  <c r="BH315"/>
  <c r="BG315"/>
  <c r="BE315"/>
  <c r="T315"/>
  <c r="R315"/>
  <c r="P315"/>
  <c r="BI312"/>
  <c r="BH312"/>
  <c r="BG312"/>
  <c r="BE312"/>
  <c r="T312"/>
  <c r="R312"/>
  <c r="P312"/>
  <c r="BI308"/>
  <c r="BH308"/>
  <c r="BG308"/>
  <c r="BE308"/>
  <c r="T308"/>
  <c r="R308"/>
  <c r="P308"/>
  <c r="BI305"/>
  <c r="BH305"/>
  <c r="BG305"/>
  <c r="BE305"/>
  <c r="T305"/>
  <c r="R305"/>
  <c r="P305"/>
  <c r="BI301"/>
  <c r="BH301"/>
  <c r="BG301"/>
  <c r="BE301"/>
  <c r="T301"/>
  <c r="R301"/>
  <c r="P301"/>
  <c r="BI296"/>
  <c r="BH296"/>
  <c r="BG296"/>
  <c r="BE296"/>
  <c r="T296"/>
  <c r="R296"/>
  <c r="P296"/>
  <c r="BI290"/>
  <c r="BH290"/>
  <c r="BG290"/>
  <c r="BE290"/>
  <c r="T290"/>
  <c r="R290"/>
  <c r="P290"/>
  <c r="BI287"/>
  <c r="BH287"/>
  <c r="BG287"/>
  <c r="BE287"/>
  <c r="T287"/>
  <c r="R287"/>
  <c r="P287"/>
  <c r="BI281"/>
  <c r="BH281"/>
  <c r="BG281"/>
  <c r="BE281"/>
  <c r="T281"/>
  <c r="R281"/>
  <c r="P281"/>
  <c r="BI274"/>
  <c r="BH274"/>
  <c r="BG274"/>
  <c r="BE274"/>
  <c r="T274"/>
  <c r="R274"/>
  <c r="P274"/>
  <c r="BI270"/>
  <c r="BH270"/>
  <c r="BG270"/>
  <c r="BE270"/>
  <c r="T270"/>
  <c r="T269"/>
  <c r="R270"/>
  <c r="R269"/>
  <c r="P270"/>
  <c r="P269"/>
  <c r="BI267"/>
  <c r="BH267"/>
  <c r="BG267"/>
  <c r="BE267"/>
  <c r="T267"/>
  <c r="R267"/>
  <c r="P267"/>
  <c r="BI262"/>
  <c r="BH262"/>
  <c r="BG262"/>
  <c r="BE262"/>
  <c r="T262"/>
  <c r="R262"/>
  <c r="P262"/>
  <c r="BI260"/>
  <c r="BH260"/>
  <c r="BG260"/>
  <c r="BE260"/>
  <c r="T260"/>
  <c r="R260"/>
  <c r="P260"/>
  <c r="BI258"/>
  <c r="BH258"/>
  <c r="BG258"/>
  <c r="BE258"/>
  <c r="T258"/>
  <c r="R258"/>
  <c r="P258"/>
  <c r="BI248"/>
  <c r="BH248"/>
  <c r="BG248"/>
  <c r="BE248"/>
  <c r="T248"/>
  <c r="R248"/>
  <c r="P248"/>
  <c r="BI239"/>
  <c r="BH239"/>
  <c r="BG239"/>
  <c r="BE239"/>
  <c r="T239"/>
  <c r="R239"/>
  <c r="P239"/>
  <c r="BI231"/>
  <c r="BH231"/>
  <c r="BG231"/>
  <c r="BE231"/>
  <c r="T231"/>
  <c r="R231"/>
  <c r="P231"/>
  <c r="BI225"/>
  <c r="BH225"/>
  <c r="BG225"/>
  <c r="BE225"/>
  <c r="T225"/>
  <c r="R225"/>
  <c r="P225"/>
  <c r="BI220"/>
  <c r="BH220"/>
  <c r="BG220"/>
  <c r="BE220"/>
  <c r="T220"/>
  <c r="R220"/>
  <c r="P220"/>
  <c r="BI216"/>
  <c r="BH216"/>
  <c r="BG216"/>
  <c r="BE216"/>
  <c r="T216"/>
  <c r="R216"/>
  <c r="P216"/>
  <c r="BI208"/>
  <c r="BH208"/>
  <c r="BG208"/>
  <c r="BE208"/>
  <c r="T208"/>
  <c r="R208"/>
  <c r="P208"/>
  <c r="BI199"/>
  <c r="BH199"/>
  <c r="BG199"/>
  <c r="BE199"/>
  <c r="T199"/>
  <c r="R199"/>
  <c r="P199"/>
  <c r="BI191"/>
  <c r="BH191"/>
  <c r="BG191"/>
  <c r="BE191"/>
  <c r="T191"/>
  <c r="R191"/>
  <c r="P191"/>
  <c r="BI183"/>
  <c r="BH183"/>
  <c r="BG183"/>
  <c r="BE183"/>
  <c r="T183"/>
  <c r="R183"/>
  <c r="P183"/>
  <c r="BI175"/>
  <c r="BH175"/>
  <c r="BG175"/>
  <c r="BE175"/>
  <c r="T175"/>
  <c r="R175"/>
  <c r="P175"/>
  <c r="BI160"/>
  <c r="BH160"/>
  <c r="BG160"/>
  <c r="BE160"/>
  <c r="T160"/>
  <c r="R160"/>
  <c r="P160"/>
  <c r="BI152"/>
  <c r="BH152"/>
  <c r="BG152"/>
  <c r="BE152"/>
  <c r="T152"/>
  <c r="R152"/>
  <c r="P152"/>
  <c r="BI144"/>
  <c r="BH144"/>
  <c r="BG144"/>
  <c r="BE144"/>
  <c r="T144"/>
  <c r="R144"/>
  <c r="P144"/>
  <c r="BI136"/>
  <c r="BH136"/>
  <c r="BG136"/>
  <c r="BE136"/>
  <c r="T136"/>
  <c r="R136"/>
  <c r="P136"/>
  <c r="BI128"/>
  <c r="BH128"/>
  <c r="BG128"/>
  <c r="BE128"/>
  <c r="T128"/>
  <c r="R128"/>
  <c r="P128"/>
  <c r="BI120"/>
  <c r="BH120"/>
  <c r="BG120"/>
  <c r="BE120"/>
  <c r="T120"/>
  <c r="R120"/>
  <c r="P120"/>
  <c r="BI116"/>
  <c r="BH116"/>
  <c r="BG116"/>
  <c r="BE116"/>
  <c r="T116"/>
  <c r="R116"/>
  <c r="P116"/>
  <c r="BI108"/>
  <c r="BH108"/>
  <c r="BG108"/>
  <c r="BE108"/>
  <c r="T108"/>
  <c r="R108"/>
  <c r="P108"/>
  <c r="BI100"/>
  <c r="BH100"/>
  <c r="BG100"/>
  <c r="BE100"/>
  <c r="T100"/>
  <c r="R100"/>
  <c r="P100"/>
  <c r="F93"/>
  <c r="F91"/>
  <c r="E89"/>
  <c r="F58"/>
  <c r="F56"/>
  <c r="E54"/>
  <c r="J26"/>
  <c r="E26"/>
  <c r="J94"/>
  <c r="J25"/>
  <c r="J23"/>
  <c r="E23"/>
  <c r="J58"/>
  <c r="J22"/>
  <c r="J20"/>
  <c r="E20"/>
  <c r="F94"/>
  <c r="J19"/>
  <c r="J14"/>
  <c r="J91"/>
  <c r="E7"/>
  <c r="E50"/>
  <c i="9" r="T336"/>
  <c r="R336"/>
  <c r="P336"/>
  <c r="BK336"/>
  <c r="J336"/>
  <c r="J73"/>
  <c r="J39"/>
  <c r="J38"/>
  <c i="1" r="AY64"/>
  <c i="9" r="J37"/>
  <c i="1" r="AX64"/>
  <c i="9"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1"/>
  <c r="BH361"/>
  <c r="BG361"/>
  <c r="BE361"/>
  <c r="T361"/>
  <c r="R361"/>
  <c r="P361"/>
  <c r="BI355"/>
  <c r="BH355"/>
  <c r="BG355"/>
  <c r="BE355"/>
  <c r="T355"/>
  <c r="R355"/>
  <c r="P355"/>
  <c r="BI349"/>
  <c r="BH349"/>
  <c r="BG349"/>
  <c r="BE349"/>
  <c r="T349"/>
  <c r="R349"/>
  <c r="P349"/>
  <c r="BI337"/>
  <c r="BH337"/>
  <c r="BG337"/>
  <c r="BE337"/>
  <c r="T337"/>
  <c r="R337"/>
  <c r="P337"/>
  <c r="BI334"/>
  <c r="BH334"/>
  <c r="BG334"/>
  <c r="BE334"/>
  <c r="T334"/>
  <c r="R334"/>
  <c r="P334"/>
  <c r="BI327"/>
  <c r="BH327"/>
  <c r="BG327"/>
  <c r="BE327"/>
  <c r="T327"/>
  <c r="R327"/>
  <c r="P327"/>
  <c r="BI320"/>
  <c r="BH320"/>
  <c r="BG320"/>
  <c r="BE320"/>
  <c r="T320"/>
  <c r="R320"/>
  <c r="P320"/>
  <c r="BI313"/>
  <c r="BH313"/>
  <c r="BG313"/>
  <c r="BE313"/>
  <c r="T313"/>
  <c r="R313"/>
  <c r="P313"/>
  <c r="BI310"/>
  <c r="BH310"/>
  <c r="BG310"/>
  <c r="BE310"/>
  <c r="T310"/>
  <c r="R310"/>
  <c r="P310"/>
  <c r="BI305"/>
  <c r="BH305"/>
  <c r="BG305"/>
  <c r="BE305"/>
  <c r="T305"/>
  <c r="R305"/>
  <c r="P305"/>
  <c r="BI299"/>
  <c r="BH299"/>
  <c r="BG299"/>
  <c r="BE299"/>
  <c r="T299"/>
  <c r="R299"/>
  <c r="P299"/>
  <c r="BI293"/>
  <c r="BH293"/>
  <c r="BG293"/>
  <c r="BE293"/>
  <c r="T293"/>
  <c r="R293"/>
  <c r="P293"/>
  <c r="BI290"/>
  <c r="BH290"/>
  <c r="BG290"/>
  <c r="BE290"/>
  <c r="T290"/>
  <c r="R290"/>
  <c r="P290"/>
  <c r="BI286"/>
  <c r="BH286"/>
  <c r="BG286"/>
  <c r="BE286"/>
  <c r="T286"/>
  <c r="R286"/>
  <c r="P286"/>
  <c r="BI283"/>
  <c r="BH283"/>
  <c r="BG283"/>
  <c r="BE283"/>
  <c r="T283"/>
  <c r="R283"/>
  <c r="P283"/>
  <c r="BI279"/>
  <c r="BH279"/>
  <c r="BG279"/>
  <c r="BE279"/>
  <c r="T279"/>
  <c r="R279"/>
  <c r="P279"/>
  <c r="BI275"/>
  <c r="BH275"/>
  <c r="BG275"/>
  <c r="BE275"/>
  <c r="T275"/>
  <c r="R275"/>
  <c r="P275"/>
  <c r="BI270"/>
  <c r="BH270"/>
  <c r="BG270"/>
  <c r="BE270"/>
  <c r="T270"/>
  <c r="R270"/>
  <c r="P270"/>
  <c r="BI267"/>
  <c r="BH267"/>
  <c r="BG267"/>
  <c r="BE267"/>
  <c r="T267"/>
  <c r="R267"/>
  <c r="P267"/>
  <c r="BI262"/>
  <c r="BH262"/>
  <c r="BG262"/>
  <c r="BE262"/>
  <c r="T262"/>
  <c r="R262"/>
  <c r="P262"/>
  <c r="BI256"/>
  <c r="BH256"/>
  <c r="BG256"/>
  <c r="BE256"/>
  <c r="T256"/>
  <c r="R256"/>
  <c r="P256"/>
  <c r="BI252"/>
  <c r="BH252"/>
  <c r="BG252"/>
  <c r="BE252"/>
  <c r="T252"/>
  <c r="T251"/>
  <c r="R252"/>
  <c r="R251"/>
  <c r="P252"/>
  <c r="P251"/>
  <c r="BI249"/>
  <c r="BH249"/>
  <c r="BG249"/>
  <c r="BE249"/>
  <c r="T249"/>
  <c r="R249"/>
  <c r="P249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1"/>
  <c r="BH231"/>
  <c r="BG231"/>
  <c r="BE231"/>
  <c r="T231"/>
  <c r="R231"/>
  <c r="P231"/>
  <c r="BI223"/>
  <c r="BH223"/>
  <c r="BG223"/>
  <c r="BE223"/>
  <c r="T223"/>
  <c r="R223"/>
  <c r="P223"/>
  <c r="BI216"/>
  <c r="BH216"/>
  <c r="BG216"/>
  <c r="BE216"/>
  <c r="T216"/>
  <c r="R216"/>
  <c r="P216"/>
  <c r="BI211"/>
  <c r="BH211"/>
  <c r="BG211"/>
  <c r="BE211"/>
  <c r="T211"/>
  <c r="R211"/>
  <c r="P211"/>
  <c r="BI206"/>
  <c r="BH206"/>
  <c r="BG206"/>
  <c r="BE206"/>
  <c r="T206"/>
  <c r="R206"/>
  <c r="P206"/>
  <c r="BI202"/>
  <c r="BH202"/>
  <c r="BG202"/>
  <c r="BE202"/>
  <c r="T202"/>
  <c r="R202"/>
  <c r="P202"/>
  <c r="BI195"/>
  <c r="BH195"/>
  <c r="BG195"/>
  <c r="BE195"/>
  <c r="T195"/>
  <c r="R195"/>
  <c r="P195"/>
  <c r="BI187"/>
  <c r="BH187"/>
  <c r="BG187"/>
  <c r="BE187"/>
  <c r="T187"/>
  <c r="R187"/>
  <c r="P187"/>
  <c r="BI180"/>
  <c r="BH180"/>
  <c r="BG180"/>
  <c r="BE180"/>
  <c r="T180"/>
  <c r="R180"/>
  <c r="P180"/>
  <c r="BI173"/>
  <c r="BH173"/>
  <c r="BG173"/>
  <c r="BE173"/>
  <c r="T173"/>
  <c r="R173"/>
  <c r="P173"/>
  <c r="BI166"/>
  <c r="BH166"/>
  <c r="BG166"/>
  <c r="BE166"/>
  <c r="T166"/>
  <c r="R166"/>
  <c r="P166"/>
  <c r="BI153"/>
  <c r="BH153"/>
  <c r="BG153"/>
  <c r="BE153"/>
  <c r="T153"/>
  <c r="R153"/>
  <c r="P153"/>
  <c r="BI146"/>
  <c r="BH146"/>
  <c r="BG146"/>
  <c r="BE146"/>
  <c r="T146"/>
  <c r="R146"/>
  <c r="P146"/>
  <c r="BI139"/>
  <c r="BH139"/>
  <c r="BG139"/>
  <c r="BE139"/>
  <c r="T139"/>
  <c r="R139"/>
  <c r="P139"/>
  <c r="BI132"/>
  <c r="BH132"/>
  <c r="BG132"/>
  <c r="BE132"/>
  <c r="T132"/>
  <c r="R132"/>
  <c r="P132"/>
  <c r="BI125"/>
  <c r="BH125"/>
  <c r="BG125"/>
  <c r="BE125"/>
  <c r="T125"/>
  <c r="R125"/>
  <c r="P125"/>
  <c r="BI118"/>
  <c r="BH118"/>
  <c r="BG118"/>
  <c r="BE118"/>
  <c r="T118"/>
  <c r="R118"/>
  <c r="P118"/>
  <c r="BI114"/>
  <c r="BH114"/>
  <c r="BG114"/>
  <c r="BE114"/>
  <c r="T114"/>
  <c r="R114"/>
  <c r="P114"/>
  <c r="BI107"/>
  <c r="BH107"/>
  <c r="BG107"/>
  <c r="BE107"/>
  <c r="T107"/>
  <c r="R107"/>
  <c r="P107"/>
  <c r="BI100"/>
  <c r="BH100"/>
  <c r="BG100"/>
  <c r="BE100"/>
  <c r="T100"/>
  <c r="R100"/>
  <c r="P100"/>
  <c r="F93"/>
  <c r="F91"/>
  <c r="E89"/>
  <c r="F58"/>
  <c r="F56"/>
  <c r="E54"/>
  <c r="J26"/>
  <c r="E26"/>
  <c r="J59"/>
  <c r="J25"/>
  <c r="J23"/>
  <c r="E23"/>
  <c r="J58"/>
  <c r="J22"/>
  <c r="J20"/>
  <c r="E20"/>
  <c r="F94"/>
  <c r="J19"/>
  <c r="J14"/>
  <c r="J91"/>
  <c r="E7"/>
  <c r="E85"/>
  <c i="8" r="J39"/>
  <c r="J38"/>
  <c i="1" r="AY62"/>
  <c i="8" r="J37"/>
  <c i="1" r="AX62"/>
  <c i="8" r="BI378"/>
  <c r="BH378"/>
  <c r="BG378"/>
  <c r="BE378"/>
  <c r="T378"/>
  <c r="R378"/>
  <c r="P378"/>
  <c r="BI377"/>
  <c r="BH377"/>
  <c r="BG377"/>
  <c r="BE377"/>
  <c r="T377"/>
  <c r="R377"/>
  <c r="P377"/>
  <c r="BI376"/>
  <c r="BH376"/>
  <c r="BG376"/>
  <c r="BE376"/>
  <c r="T376"/>
  <c r="R376"/>
  <c r="P376"/>
  <c r="BI375"/>
  <c r="BH375"/>
  <c r="BG375"/>
  <c r="BE375"/>
  <c r="T375"/>
  <c r="R375"/>
  <c r="P375"/>
  <c r="BI374"/>
  <c r="BH374"/>
  <c r="BG374"/>
  <c r="BE374"/>
  <c r="T374"/>
  <c r="R374"/>
  <c r="P374"/>
  <c r="BI373"/>
  <c r="BH373"/>
  <c r="BG373"/>
  <c r="BE373"/>
  <c r="T373"/>
  <c r="R373"/>
  <c r="P373"/>
  <c r="BI372"/>
  <c r="BH372"/>
  <c r="BG372"/>
  <c r="BE372"/>
  <c r="T372"/>
  <c r="R372"/>
  <c r="P372"/>
  <c r="BI371"/>
  <c r="BH371"/>
  <c r="BG371"/>
  <c r="BE371"/>
  <c r="T371"/>
  <c r="R371"/>
  <c r="P371"/>
  <c r="BI357"/>
  <c r="BH357"/>
  <c r="BG357"/>
  <c r="BE357"/>
  <c r="T357"/>
  <c r="T356"/>
  <c r="R357"/>
  <c r="R356"/>
  <c r="P357"/>
  <c r="P356"/>
  <c r="BI354"/>
  <c r="BH354"/>
  <c r="BG354"/>
  <c r="BE354"/>
  <c r="T354"/>
  <c r="R354"/>
  <c r="P354"/>
  <c r="BI346"/>
  <c r="BH346"/>
  <c r="BG346"/>
  <c r="BE346"/>
  <c r="T346"/>
  <c r="R346"/>
  <c r="P346"/>
  <c r="BI338"/>
  <c r="BH338"/>
  <c r="BG338"/>
  <c r="BE338"/>
  <c r="T338"/>
  <c r="R338"/>
  <c r="P338"/>
  <c r="BI330"/>
  <c r="BH330"/>
  <c r="BG330"/>
  <c r="BE330"/>
  <c r="T330"/>
  <c r="R330"/>
  <c r="P330"/>
  <c r="BI327"/>
  <c r="BH327"/>
  <c r="BG327"/>
  <c r="BE327"/>
  <c r="T327"/>
  <c r="R327"/>
  <c r="P327"/>
  <c r="BI323"/>
  <c r="BH323"/>
  <c r="BG323"/>
  <c r="BE323"/>
  <c r="T323"/>
  <c r="R323"/>
  <c r="P323"/>
  <c r="BI318"/>
  <c r="BH318"/>
  <c r="BG318"/>
  <c r="BE318"/>
  <c r="T318"/>
  <c r="R318"/>
  <c r="P318"/>
  <c r="BI313"/>
  <c r="BH313"/>
  <c r="BG313"/>
  <c r="BE313"/>
  <c r="T313"/>
  <c r="R313"/>
  <c r="P313"/>
  <c r="BI310"/>
  <c r="BH310"/>
  <c r="BG310"/>
  <c r="BE310"/>
  <c r="T310"/>
  <c r="R310"/>
  <c r="P310"/>
  <c r="BI307"/>
  <c r="BH307"/>
  <c r="BG307"/>
  <c r="BE307"/>
  <c r="T307"/>
  <c r="R307"/>
  <c r="P307"/>
  <c r="BI303"/>
  <c r="BH303"/>
  <c r="BG303"/>
  <c r="BE303"/>
  <c r="T303"/>
  <c r="R303"/>
  <c r="P303"/>
  <c r="BI298"/>
  <c r="BH298"/>
  <c r="BG298"/>
  <c r="BE298"/>
  <c r="T298"/>
  <c r="R298"/>
  <c r="P298"/>
  <c r="BI294"/>
  <c r="BH294"/>
  <c r="BG294"/>
  <c r="BE294"/>
  <c r="T294"/>
  <c r="R294"/>
  <c r="P294"/>
  <c r="BI291"/>
  <c r="BH291"/>
  <c r="BG291"/>
  <c r="BE291"/>
  <c r="T291"/>
  <c r="R291"/>
  <c r="P291"/>
  <c r="BI287"/>
  <c r="BH287"/>
  <c r="BG287"/>
  <c r="BE287"/>
  <c r="T287"/>
  <c r="R287"/>
  <c r="P287"/>
  <c r="BI284"/>
  <c r="BH284"/>
  <c r="BG284"/>
  <c r="BE284"/>
  <c r="T284"/>
  <c r="R284"/>
  <c r="P284"/>
  <c r="BI280"/>
  <c r="BH280"/>
  <c r="BG280"/>
  <c r="BE280"/>
  <c r="T280"/>
  <c r="R280"/>
  <c r="P280"/>
  <c r="BI277"/>
  <c r="BH277"/>
  <c r="BG277"/>
  <c r="BE277"/>
  <c r="T277"/>
  <c r="R277"/>
  <c r="P277"/>
  <c r="BI274"/>
  <c r="BH274"/>
  <c r="BG274"/>
  <c r="BE274"/>
  <c r="T274"/>
  <c r="R274"/>
  <c r="P274"/>
  <c r="BI270"/>
  <c r="BH270"/>
  <c r="BG270"/>
  <c r="BE270"/>
  <c r="T270"/>
  <c r="R270"/>
  <c r="P270"/>
  <c r="BI266"/>
  <c r="BH266"/>
  <c r="BG266"/>
  <c r="BE266"/>
  <c r="T266"/>
  <c r="T265"/>
  <c r="R266"/>
  <c r="R265"/>
  <c r="P266"/>
  <c r="P265"/>
  <c r="BI263"/>
  <c r="BH263"/>
  <c r="BG263"/>
  <c r="BE263"/>
  <c r="T263"/>
  <c r="R263"/>
  <c r="P263"/>
  <c r="BI258"/>
  <c r="BH258"/>
  <c r="BG258"/>
  <c r="BE258"/>
  <c r="T258"/>
  <c r="R258"/>
  <c r="P258"/>
  <c r="BI256"/>
  <c r="BH256"/>
  <c r="BG256"/>
  <c r="BE256"/>
  <c r="T256"/>
  <c r="R256"/>
  <c r="P256"/>
  <c r="BI254"/>
  <c r="BH254"/>
  <c r="BG254"/>
  <c r="BE254"/>
  <c r="T254"/>
  <c r="R254"/>
  <c r="P254"/>
  <c r="BI244"/>
  <c r="BH244"/>
  <c r="BG244"/>
  <c r="BE244"/>
  <c r="T244"/>
  <c r="R244"/>
  <c r="P244"/>
  <c r="BI235"/>
  <c r="BH235"/>
  <c r="BG235"/>
  <c r="BE235"/>
  <c r="T235"/>
  <c r="R235"/>
  <c r="P235"/>
  <c r="BI227"/>
  <c r="BH227"/>
  <c r="BG227"/>
  <c r="BE227"/>
  <c r="T227"/>
  <c r="R227"/>
  <c r="P227"/>
  <c r="BI220"/>
  <c r="BH220"/>
  <c r="BG220"/>
  <c r="BE220"/>
  <c r="T220"/>
  <c r="R220"/>
  <c r="P220"/>
  <c r="BI215"/>
  <c r="BH215"/>
  <c r="BG215"/>
  <c r="BE215"/>
  <c r="T215"/>
  <c r="R215"/>
  <c r="P215"/>
  <c r="BI207"/>
  <c r="BH207"/>
  <c r="BG207"/>
  <c r="BE207"/>
  <c r="T207"/>
  <c r="R207"/>
  <c r="P207"/>
  <c r="BI198"/>
  <c r="BH198"/>
  <c r="BG198"/>
  <c r="BE198"/>
  <c r="T198"/>
  <c r="R198"/>
  <c r="P198"/>
  <c r="BI190"/>
  <c r="BH190"/>
  <c r="BG190"/>
  <c r="BE190"/>
  <c r="T190"/>
  <c r="R190"/>
  <c r="P190"/>
  <c r="BI182"/>
  <c r="BH182"/>
  <c r="BG182"/>
  <c r="BE182"/>
  <c r="T182"/>
  <c r="R182"/>
  <c r="P182"/>
  <c r="BI174"/>
  <c r="BH174"/>
  <c r="BG174"/>
  <c r="BE174"/>
  <c r="T174"/>
  <c r="R174"/>
  <c r="P174"/>
  <c r="BI159"/>
  <c r="BH159"/>
  <c r="BG159"/>
  <c r="BE159"/>
  <c r="T159"/>
  <c r="R159"/>
  <c r="P159"/>
  <c r="BI151"/>
  <c r="BH151"/>
  <c r="BG151"/>
  <c r="BE151"/>
  <c r="T151"/>
  <c r="R151"/>
  <c r="P151"/>
  <c r="BI143"/>
  <c r="BH143"/>
  <c r="BG143"/>
  <c r="BE143"/>
  <c r="T143"/>
  <c r="R143"/>
  <c r="P143"/>
  <c r="BI135"/>
  <c r="BH135"/>
  <c r="BG135"/>
  <c r="BE135"/>
  <c r="T135"/>
  <c r="R135"/>
  <c r="P135"/>
  <c r="BI127"/>
  <c r="BH127"/>
  <c r="BG127"/>
  <c r="BE127"/>
  <c r="T127"/>
  <c r="R127"/>
  <c r="P127"/>
  <c r="BI119"/>
  <c r="BH119"/>
  <c r="BG119"/>
  <c r="BE119"/>
  <c r="T119"/>
  <c r="R119"/>
  <c r="P119"/>
  <c r="BI115"/>
  <c r="BH115"/>
  <c r="BG115"/>
  <c r="BE115"/>
  <c r="T115"/>
  <c r="R115"/>
  <c r="P115"/>
  <c r="BI107"/>
  <c r="BH107"/>
  <c r="BG107"/>
  <c r="BE107"/>
  <c r="T107"/>
  <c r="R107"/>
  <c r="P107"/>
  <c r="BI99"/>
  <c r="BH99"/>
  <c r="BG99"/>
  <c r="BE99"/>
  <c r="T99"/>
  <c r="R99"/>
  <c r="P99"/>
  <c r="F92"/>
  <c r="F90"/>
  <c r="E88"/>
  <c r="F58"/>
  <c r="F56"/>
  <c r="E54"/>
  <c r="J26"/>
  <c r="E26"/>
  <c r="J59"/>
  <c r="J25"/>
  <c r="J23"/>
  <c r="E23"/>
  <c r="J58"/>
  <c r="J22"/>
  <c r="J20"/>
  <c r="E20"/>
  <c r="F93"/>
  <c r="J19"/>
  <c r="J14"/>
  <c r="J90"/>
  <c r="E7"/>
  <c r="E84"/>
  <c i="7" r="T336"/>
  <c r="R336"/>
  <c r="P336"/>
  <c r="BK336"/>
  <c r="J336"/>
  <c r="J73"/>
  <c i="1" r="AY61"/>
  <c i="7" r="J39"/>
  <c r="J38"/>
  <c r="J37"/>
  <c i="1" r="AX61"/>
  <c i="7"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1"/>
  <c r="BH361"/>
  <c r="BG361"/>
  <c r="BE361"/>
  <c r="T361"/>
  <c r="R361"/>
  <c r="P361"/>
  <c r="BI355"/>
  <c r="BH355"/>
  <c r="BG355"/>
  <c r="BE355"/>
  <c r="T355"/>
  <c r="R355"/>
  <c r="P355"/>
  <c r="BI349"/>
  <c r="BH349"/>
  <c r="BG349"/>
  <c r="BE349"/>
  <c r="T349"/>
  <c r="R349"/>
  <c r="P349"/>
  <c r="BI337"/>
  <c r="BH337"/>
  <c r="BG337"/>
  <c r="BE337"/>
  <c r="T337"/>
  <c r="R337"/>
  <c r="P337"/>
  <c r="BI334"/>
  <c r="BH334"/>
  <c r="BG334"/>
  <c r="BE334"/>
  <c r="T334"/>
  <c r="R334"/>
  <c r="P334"/>
  <c r="BI327"/>
  <c r="BH327"/>
  <c r="BG327"/>
  <c r="BE327"/>
  <c r="T327"/>
  <c r="R327"/>
  <c r="P327"/>
  <c r="BI320"/>
  <c r="BH320"/>
  <c r="BG320"/>
  <c r="BE320"/>
  <c r="T320"/>
  <c r="R320"/>
  <c r="P320"/>
  <c r="BI313"/>
  <c r="BH313"/>
  <c r="BG313"/>
  <c r="BE313"/>
  <c r="T313"/>
  <c r="R313"/>
  <c r="P313"/>
  <c r="BI310"/>
  <c r="BH310"/>
  <c r="BG310"/>
  <c r="BE310"/>
  <c r="T310"/>
  <c r="R310"/>
  <c r="P310"/>
  <c r="BI305"/>
  <c r="BH305"/>
  <c r="BG305"/>
  <c r="BE305"/>
  <c r="T305"/>
  <c r="R305"/>
  <c r="P305"/>
  <c r="BI299"/>
  <c r="BH299"/>
  <c r="BG299"/>
  <c r="BE299"/>
  <c r="T299"/>
  <c r="R299"/>
  <c r="P299"/>
  <c r="BI293"/>
  <c r="BH293"/>
  <c r="BG293"/>
  <c r="BE293"/>
  <c r="T293"/>
  <c r="R293"/>
  <c r="P293"/>
  <c r="BI290"/>
  <c r="BH290"/>
  <c r="BG290"/>
  <c r="BE290"/>
  <c r="T290"/>
  <c r="R290"/>
  <c r="P290"/>
  <c r="BI286"/>
  <c r="BH286"/>
  <c r="BG286"/>
  <c r="BE286"/>
  <c r="T286"/>
  <c r="R286"/>
  <c r="P286"/>
  <c r="BI283"/>
  <c r="BH283"/>
  <c r="BG283"/>
  <c r="BE283"/>
  <c r="T283"/>
  <c r="R283"/>
  <c r="P283"/>
  <c r="BI279"/>
  <c r="BH279"/>
  <c r="BG279"/>
  <c r="BE279"/>
  <c r="T279"/>
  <c r="R279"/>
  <c r="P279"/>
  <c r="BI275"/>
  <c r="BH275"/>
  <c r="BG275"/>
  <c r="BE275"/>
  <c r="T275"/>
  <c r="R275"/>
  <c r="P275"/>
  <c r="BI270"/>
  <c r="BH270"/>
  <c r="BG270"/>
  <c r="BE270"/>
  <c r="T270"/>
  <c r="R270"/>
  <c r="P270"/>
  <c r="BI267"/>
  <c r="BH267"/>
  <c r="BG267"/>
  <c r="BE267"/>
  <c r="T267"/>
  <c r="R267"/>
  <c r="P267"/>
  <c r="BI262"/>
  <c r="BH262"/>
  <c r="BG262"/>
  <c r="BE262"/>
  <c r="T262"/>
  <c r="R262"/>
  <c r="P262"/>
  <c r="BI256"/>
  <c r="BH256"/>
  <c r="BG256"/>
  <c r="BE256"/>
  <c r="T256"/>
  <c r="R256"/>
  <c r="P256"/>
  <c r="BI252"/>
  <c r="BH252"/>
  <c r="BG252"/>
  <c r="BE252"/>
  <c r="T252"/>
  <c r="T251"/>
  <c r="R252"/>
  <c r="R251"/>
  <c r="P252"/>
  <c r="P251"/>
  <c r="BI249"/>
  <c r="BH249"/>
  <c r="BG249"/>
  <c r="BE249"/>
  <c r="T249"/>
  <c r="R249"/>
  <c r="P249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1"/>
  <c r="BH231"/>
  <c r="BG231"/>
  <c r="BE231"/>
  <c r="T231"/>
  <c r="R231"/>
  <c r="P231"/>
  <c r="BI223"/>
  <c r="BH223"/>
  <c r="BG223"/>
  <c r="BE223"/>
  <c r="T223"/>
  <c r="R223"/>
  <c r="P223"/>
  <c r="BI216"/>
  <c r="BH216"/>
  <c r="BG216"/>
  <c r="BE216"/>
  <c r="T216"/>
  <c r="R216"/>
  <c r="P216"/>
  <c r="BI211"/>
  <c r="BH211"/>
  <c r="BG211"/>
  <c r="BE211"/>
  <c r="T211"/>
  <c r="R211"/>
  <c r="P211"/>
  <c r="BI206"/>
  <c r="BH206"/>
  <c r="BG206"/>
  <c r="BE206"/>
  <c r="T206"/>
  <c r="R206"/>
  <c r="P206"/>
  <c r="BI202"/>
  <c r="BH202"/>
  <c r="BG202"/>
  <c r="BE202"/>
  <c r="T202"/>
  <c r="R202"/>
  <c r="P202"/>
  <c r="BI195"/>
  <c r="BH195"/>
  <c r="BG195"/>
  <c r="BE195"/>
  <c r="T195"/>
  <c r="R195"/>
  <c r="P195"/>
  <c r="BI187"/>
  <c r="BH187"/>
  <c r="BG187"/>
  <c r="BE187"/>
  <c r="T187"/>
  <c r="R187"/>
  <c r="P187"/>
  <c r="BI180"/>
  <c r="BH180"/>
  <c r="BG180"/>
  <c r="BE180"/>
  <c r="T180"/>
  <c r="R180"/>
  <c r="P180"/>
  <c r="BI173"/>
  <c r="BH173"/>
  <c r="BG173"/>
  <c r="BE173"/>
  <c r="T173"/>
  <c r="R173"/>
  <c r="P173"/>
  <c r="BI166"/>
  <c r="BH166"/>
  <c r="BG166"/>
  <c r="BE166"/>
  <c r="T166"/>
  <c r="R166"/>
  <c r="P166"/>
  <c r="BI153"/>
  <c r="BH153"/>
  <c r="BG153"/>
  <c r="BE153"/>
  <c r="T153"/>
  <c r="R153"/>
  <c r="P153"/>
  <c r="BI146"/>
  <c r="BH146"/>
  <c r="BG146"/>
  <c r="BE146"/>
  <c r="T146"/>
  <c r="R146"/>
  <c r="P146"/>
  <c r="BI139"/>
  <c r="BH139"/>
  <c r="BG139"/>
  <c r="BE139"/>
  <c r="T139"/>
  <c r="R139"/>
  <c r="P139"/>
  <c r="BI132"/>
  <c r="BH132"/>
  <c r="BG132"/>
  <c r="BE132"/>
  <c r="T132"/>
  <c r="R132"/>
  <c r="P132"/>
  <c r="BI125"/>
  <c r="BH125"/>
  <c r="BG125"/>
  <c r="BE125"/>
  <c r="T125"/>
  <c r="R125"/>
  <c r="P125"/>
  <c r="BI118"/>
  <c r="BH118"/>
  <c r="BG118"/>
  <c r="BE118"/>
  <c r="T118"/>
  <c r="R118"/>
  <c r="P118"/>
  <c r="BI114"/>
  <c r="BH114"/>
  <c r="BG114"/>
  <c r="BE114"/>
  <c r="T114"/>
  <c r="R114"/>
  <c r="P114"/>
  <c r="BI107"/>
  <c r="BH107"/>
  <c r="BG107"/>
  <c r="BE107"/>
  <c r="T107"/>
  <c r="R107"/>
  <c r="P107"/>
  <c r="BI100"/>
  <c r="BH100"/>
  <c r="BG100"/>
  <c r="BE100"/>
  <c r="T100"/>
  <c r="R100"/>
  <c r="P100"/>
  <c r="F93"/>
  <c r="F91"/>
  <c r="E89"/>
  <c r="F58"/>
  <c r="F56"/>
  <c r="E54"/>
  <c r="J26"/>
  <c r="E26"/>
  <c r="J94"/>
  <c r="J25"/>
  <c r="J23"/>
  <c r="E23"/>
  <c r="J58"/>
  <c r="J22"/>
  <c r="J20"/>
  <c r="E20"/>
  <c r="F94"/>
  <c r="J19"/>
  <c r="J14"/>
  <c r="J56"/>
  <c r="E7"/>
  <c r="E85"/>
  <c i="6" r="J39"/>
  <c r="J38"/>
  <c i="1" r="AY60"/>
  <c i="6" r="J37"/>
  <c i="1" r="AX60"/>
  <c i="6"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3"/>
  <c r="BH393"/>
  <c r="BG393"/>
  <c r="BE393"/>
  <c r="T393"/>
  <c r="R393"/>
  <c r="P393"/>
  <c r="BI386"/>
  <c r="BH386"/>
  <c r="BG386"/>
  <c r="BE386"/>
  <c r="T386"/>
  <c r="R386"/>
  <c r="P386"/>
  <c r="BI379"/>
  <c r="BH379"/>
  <c r="BG379"/>
  <c r="BE379"/>
  <c r="T379"/>
  <c r="R379"/>
  <c r="P379"/>
  <c r="BI365"/>
  <c r="BH365"/>
  <c r="BG365"/>
  <c r="BE365"/>
  <c r="T365"/>
  <c r="T364"/>
  <c r="R365"/>
  <c r="R364"/>
  <c r="P365"/>
  <c r="P364"/>
  <c r="BI362"/>
  <c r="BH362"/>
  <c r="BG362"/>
  <c r="BE362"/>
  <c r="T362"/>
  <c r="R362"/>
  <c r="P362"/>
  <c r="BI354"/>
  <c r="BH354"/>
  <c r="BG354"/>
  <c r="BE354"/>
  <c r="T354"/>
  <c r="R354"/>
  <c r="P354"/>
  <c r="BI346"/>
  <c r="BH346"/>
  <c r="BG346"/>
  <c r="BE346"/>
  <c r="T346"/>
  <c r="R346"/>
  <c r="P346"/>
  <c r="BI338"/>
  <c r="BH338"/>
  <c r="BG338"/>
  <c r="BE338"/>
  <c r="T338"/>
  <c r="R338"/>
  <c r="P338"/>
  <c r="BI335"/>
  <c r="BH335"/>
  <c r="BG335"/>
  <c r="BE335"/>
  <c r="T335"/>
  <c r="R335"/>
  <c r="P335"/>
  <c r="BI329"/>
  <c r="BH329"/>
  <c r="BG329"/>
  <c r="BE329"/>
  <c r="T329"/>
  <c r="R329"/>
  <c r="P329"/>
  <c r="BI322"/>
  <c r="BH322"/>
  <c r="BG322"/>
  <c r="BE322"/>
  <c r="T322"/>
  <c r="R322"/>
  <c r="P322"/>
  <c r="BI315"/>
  <c r="BH315"/>
  <c r="BG315"/>
  <c r="BE315"/>
  <c r="T315"/>
  <c r="R315"/>
  <c r="P315"/>
  <c r="BI312"/>
  <c r="BH312"/>
  <c r="BG312"/>
  <c r="BE312"/>
  <c r="T312"/>
  <c r="R312"/>
  <c r="P312"/>
  <c r="BI308"/>
  <c r="BH308"/>
  <c r="BG308"/>
  <c r="BE308"/>
  <c r="T308"/>
  <c r="R308"/>
  <c r="P308"/>
  <c r="BI305"/>
  <c r="BH305"/>
  <c r="BG305"/>
  <c r="BE305"/>
  <c r="T305"/>
  <c r="R305"/>
  <c r="P305"/>
  <c r="BI301"/>
  <c r="BH301"/>
  <c r="BG301"/>
  <c r="BE301"/>
  <c r="T301"/>
  <c r="R301"/>
  <c r="P301"/>
  <c r="BI296"/>
  <c r="BH296"/>
  <c r="BG296"/>
  <c r="BE296"/>
  <c r="T296"/>
  <c r="R296"/>
  <c r="P296"/>
  <c r="BI290"/>
  <c r="BH290"/>
  <c r="BG290"/>
  <c r="BE290"/>
  <c r="T290"/>
  <c r="R290"/>
  <c r="P290"/>
  <c r="BI287"/>
  <c r="BH287"/>
  <c r="BG287"/>
  <c r="BE287"/>
  <c r="T287"/>
  <c r="R287"/>
  <c r="P287"/>
  <c r="BI281"/>
  <c r="BH281"/>
  <c r="BG281"/>
  <c r="BE281"/>
  <c r="T281"/>
  <c r="R281"/>
  <c r="P281"/>
  <c r="BI274"/>
  <c r="BH274"/>
  <c r="BG274"/>
  <c r="BE274"/>
  <c r="T274"/>
  <c r="R274"/>
  <c r="P274"/>
  <c r="BI270"/>
  <c r="BH270"/>
  <c r="BG270"/>
  <c r="BE270"/>
  <c r="T270"/>
  <c r="T269"/>
  <c r="R270"/>
  <c r="R269"/>
  <c r="P270"/>
  <c r="P269"/>
  <c r="BI267"/>
  <c r="BH267"/>
  <c r="BG267"/>
  <c r="BE267"/>
  <c r="T267"/>
  <c r="R267"/>
  <c r="P267"/>
  <c r="BI262"/>
  <c r="BH262"/>
  <c r="BG262"/>
  <c r="BE262"/>
  <c r="T262"/>
  <c r="R262"/>
  <c r="P262"/>
  <c r="BI260"/>
  <c r="BH260"/>
  <c r="BG260"/>
  <c r="BE260"/>
  <c r="T260"/>
  <c r="R260"/>
  <c r="P260"/>
  <c r="BI258"/>
  <c r="BH258"/>
  <c r="BG258"/>
  <c r="BE258"/>
  <c r="T258"/>
  <c r="R258"/>
  <c r="P258"/>
  <c r="BI248"/>
  <c r="BH248"/>
  <c r="BG248"/>
  <c r="BE248"/>
  <c r="T248"/>
  <c r="R248"/>
  <c r="P248"/>
  <c r="BI239"/>
  <c r="BH239"/>
  <c r="BG239"/>
  <c r="BE239"/>
  <c r="T239"/>
  <c r="R239"/>
  <c r="P239"/>
  <c r="BI231"/>
  <c r="BH231"/>
  <c r="BG231"/>
  <c r="BE231"/>
  <c r="T231"/>
  <c r="R231"/>
  <c r="P231"/>
  <c r="BI225"/>
  <c r="BH225"/>
  <c r="BG225"/>
  <c r="BE225"/>
  <c r="T225"/>
  <c r="R225"/>
  <c r="P225"/>
  <c r="BI220"/>
  <c r="BH220"/>
  <c r="BG220"/>
  <c r="BE220"/>
  <c r="T220"/>
  <c r="R220"/>
  <c r="P220"/>
  <c r="BI216"/>
  <c r="BH216"/>
  <c r="BG216"/>
  <c r="BE216"/>
  <c r="T216"/>
  <c r="R216"/>
  <c r="P216"/>
  <c r="BI208"/>
  <c r="BH208"/>
  <c r="BG208"/>
  <c r="BE208"/>
  <c r="T208"/>
  <c r="R208"/>
  <c r="P208"/>
  <c r="BI199"/>
  <c r="BH199"/>
  <c r="BG199"/>
  <c r="BE199"/>
  <c r="T199"/>
  <c r="R199"/>
  <c r="P199"/>
  <c r="BI191"/>
  <c r="BH191"/>
  <c r="BG191"/>
  <c r="BE191"/>
  <c r="T191"/>
  <c r="R191"/>
  <c r="P191"/>
  <c r="BI183"/>
  <c r="BH183"/>
  <c r="BG183"/>
  <c r="BE183"/>
  <c r="T183"/>
  <c r="R183"/>
  <c r="P183"/>
  <c r="BI175"/>
  <c r="BH175"/>
  <c r="BG175"/>
  <c r="BE175"/>
  <c r="T175"/>
  <c r="R175"/>
  <c r="P175"/>
  <c r="BI160"/>
  <c r="BH160"/>
  <c r="BG160"/>
  <c r="BE160"/>
  <c r="T160"/>
  <c r="R160"/>
  <c r="P160"/>
  <c r="BI152"/>
  <c r="BH152"/>
  <c r="BG152"/>
  <c r="BE152"/>
  <c r="T152"/>
  <c r="R152"/>
  <c r="P152"/>
  <c r="BI144"/>
  <c r="BH144"/>
  <c r="BG144"/>
  <c r="BE144"/>
  <c r="T144"/>
  <c r="R144"/>
  <c r="P144"/>
  <c r="BI136"/>
  <c r="BH136"/>
  <c r="BG136"/>
  <c r="BE136"/>
  <c r="T136"/>
  <c r="R136"/>
  <c r="P136"/>
  <c r="BI128"/>
  <c r="BH128"/>
  <c r="BG128"/>
  <c r="BE128"/>
  <c r="T128"/>
  <c r="R128"/>
  <c r="P128"/>
  <c r="BI120"/>
  <c r="BH120"/>
  <c r="BG120"/>
  <c r="BE120"/>
  <c r="T120"/>
  <c r="R120"/>
  <c r="P120"/>
  <c r="BI116"/>
  <c r="BH116"/>
  <c r="BG116"/>
  <c r="BE116"/>
  <c r="T116"/>
  <c r="R116"/>
  <c r="P116"/>
  <c r="BI108"/>
  <c r="BH108"/>
  <c r="BG108"/>
  <c r="BE108"/>
  <c r="T108"/>
  <c r="R108"/>
  <c r="P108"/>
  <c r="BI100"/>
  <c r="BH100"/>
  <c r="BG100"/>
  <c r="BE100"/>
  <c r="T100"/>
  <c r="R100"/>
  <c r="P100"/>
  <c r="F93"/>
  <c r="F91"/>
  <c r="E89"/>
  <c r="F58"/>
  <c r="F56"/>
  <c r="E54"/>
  <c r="J26"/>
  <c r="E26"/>
  <c r="J94"/>
  <c r="J25"/>
  <c r="J23"/>
  <c r="E23"/>
  <c r="J93"/>
  <c r="J22"/>
  <c r="J20"/>
  <c r="E20"/>
  <c r="F59"/>
  <c r="J19"/>
  <c r="J14"/>
  <c r="J56"/>
  <c r="E7"/>
  <c r="E85"/>
  <c i="5" r="T336"/>
  <c r="R336"/>
  <c r="P336"/>
  <c r="BK336"/>
  <c r="J336"/>
  <c r="J73"/>
  <c r="J39"/>
  <c r="J38"/>
  <c i="1" r="AY59"/>
  <c i="5" r="J37"/>
  <c i="1" r="AX59"/>
  <c i="5"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1"/>
  <c r="BH361"/>
  <c r="BG361"/>
  <c r="BE361"/>
  <c r="T361"/>
  <c r="R361"/>
  <c r="P361"/>
  <c r="BI355"/>
  <c r="BH355"/>
  <c r="BG355"/>
  <c r="BE355"/>
  <c r="T355"/>
  <c r="R355"/>
  <c r="P355"/>
  <c r="BI349"/>
  <c r="BH349"/>
  <c r="BG349"/>
  <c r="BE349"/>
  <c r="T349"/>
  <c r="R349"/>
  <c r="P349"/>
  <c r="BI337"/>
  <c r="BH337"/>
  <c r="BG337"/>
  <c r="BE337"/>
  <c r="T337"/>
  <c r="R337"/>
  <c r="P337"/>
  <c r="BI334"/>
  <c r="BH334"/>
  <c r="BG334"/>
  <c r="BE334"/>
  <c r="T334"/>
  <c r="R334"/>
  <c r="P334"/>
  <c r="BI327"/>
  <c r="BH327"/>
  <c r="BG327"/>
  <c r="BE327"/>
  <c r="T327"/>
  <c r="R327"/>
  <c r="P327"/>
  <c r="BI320"/>
  <c r="BH320"/>
  <c r="BG320"/>
  <c r="BE320"/>
  <c r="T320"/>
  <c r="R320"/>
  <c r="P320"/>
  <c r="BI313"/>
  <c r="BH313"/>
  <c r="BG313"/>
  <c r="BE313"/>
  <c r="T313"/>
  <c r="R313"/>
  <c r="P313"/>
  <c r="BI310"/>
  <c r="BH310"/>
  <c r="BG310"/>
  <c r="BE310"/>
  <c r="T310"/>
  <c r="R310"/>
  <c r="P310"/>
  <c r="BI305"/>
  <c r="BH305"/>
  <c r="BG305"/>
  <c r="BE305"/>
  <c r="T305"/>
  <c r="R305"/>
  <c r="P305"/>
  <c r="BI299"/>
  <c r="BH299"/>
  <c r="BG299"/>
  <c r="BE299"/>
  <c r="T299"/>
  <c r="R299"/>
  <c r="P299"/>
  <c r="BI293"/>
  <c r="BH293"/>
  <c r="BG293"/>
  <c r="BE293"/>
  <c r="T293"/>
  <c r="R293"/>
  <c r="P293"/>
  <c r="BI290"/>
  <c r="BH290"/>
  <c r="BG290"/>
  <c r="BE290"/>
  <c r="T290"/>
  <c r="R290"/>
  <c r="P290"/>
  <c r="BI286"/>
  <c r="BH286"/>
  <c r="BG286"/>
  <c r="BE286"/>
  <c r="T286"/>
  <c r="R286"/>
  <c r="P286"/>
  <c r="BI283"/>
  <c r="BH283"/>
  <c r="BG283"/>
  <c r="BE283"/>
  <c r="T283"/>
  <c r="R283"/>
  <c r="P283"/>
  <c r="BI279"/>
  <c r="BH279"/>
  <c r="BG279"/>
  <c r="BE279"/>
  <c r="T279"/>
  <c r="R279"/>
  <c r="P279"/>
  <c r="BI275"/>
  <c r="BH275"/>
  <c r="BG275"/>
  <c r="BE275"/>
  <c r="T275"/>
  <c r="R275"/>
  <c r="P275"/>
  <c r="BI270"/>
  <c r="BH270"/>
  <c r="BG270"/>
  <c r="BE270"/>
  <c r="T270"/>
  <c r="R270"/>
  <c r="P270"/>
  <c r="BI267"/>
  <c r="BH267"/>
  <c r="BG267"/>
  <c r="BE267"/>
  <c r="T267"/>
  <c r="R267"/>
  <c r="P267"/>
  <c r="BI262"/>
  <c r="BH262"/>
  <c r="BG262"/>
  <c r="BE262"/>
  <c r="T262"/>
  <c r="R262"/>
  <c r="P262"/>
  <c r="BI256"/>
  <c r="BH256"/>
  <c r="BG256"/>
  <c r="BE256"/>
  <c r="T256"/>
  <c r="R256"/>
  <c r="P256"/>
  <c r="BI252"/>
  <c r="BH252"/>
  <c r="BG252"/>
  <c r="BE252"/>
  <c r="T252"/>
  <c r="T251"/>
  <c r="R252"/>
  <c r="P252"/>
  <c r="P251"/>
  <c r="BI249"/>
  <c r="BH249"/>
  <c r="BG249"/>
  <c r="BE249"/>
  <c r="T249"/>
  <c r="R249"/>
  <c r="P249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1"/>
  <c r="BH231"/>
  <c r="BG231"/>
  <c r="BE231"/>
  <c r="T231"/>
  <c r="R231"/>
  <c r="P231"/>
  <c r="BI223"/>
  <c r="BH223"/>
  <c r="BG223"/>
  <c r="BE223"/>
  <c r="T223"/>
  <c r="R223"/>
  <c r="P223"/>
  <c r="BI216"/>
  <c r="BH216"/>
  <c r="BG216"/>
  <c r="BE216"/>
  <c r="T216"/>
  <c r="R216"/>
  <c r="P216"/>
  <c r="BI211"/>
  <c r="BH211"/>
  <c r="BG211"/>
  <c r="BE211"/>
  <c r="T211"/>
  <c r="R211"/>
  <c r="P211"/>
  <c r="BI206"/>
  <c r="BH206"/>
  <c r="BG206"/>
  <c r="BE206"/>
  <c r="T206"/>
  <c r="R206"/>
  <c r="P206"/>
  <c r="BI202"/>
  <c r="BH202"/>
  <c r="BG202"/>
  <c r="BE202"/>
  <c r="T202"/>
  <c r="R202"/>
  <c r="P202"/>
  <c r="BI195"/>
  <c r="BH195"/>
  <c r="BG195"/>
  <c r="BE195"/>
  <c r="T195"/>
  <c r="R195"/>
  <c r="P195"/>
  <c r="BI187"/>
  <c r="BH187"/>
  <c r="BG187"/>
  <c r="BE187"/>
  <c r="T187"/>
  <c r="R187"/>
  <c r="P187"/>
  <c r="BI180"/>
  <c r="BH180"/>
  <c r="BG180"/>
  <c r="BE180"/>
  <c r="T180"/>
  <c r="R180"/>
  <c r="P180"/>
  <c r="BI173"/>
  <c r="BH173"/>
  <c r="BG173"/>
  <c r="BE173"/>
  <c r="T173"/>
  <c r="R173"/>
  <c r="P173"/>
  <c r="BI166"/>
  <c r="BH166"/>
  <c r="BG166"/>
  <c r="BE166"/>
  <c r="T166"/>
  <c r="R166"/>
  <c r="P166"/>
  <c r="BI153"/>
  <c r="BH153"/>
  <c r="BG153"/>
  <c r="BE153"/>
  <c r="T153"/>
  <c r="R153"/>
  <c r="P153"/>
  <c r="BI146"/>
  <c r="BH146"/>
  <c r="BG146"/>
  <c r="BE146"/>
  <c r="T146"/>
  <c r="R146"/>
  <c r="P146"/>
  <c r="BI139"/>
  <c r="BH139"/>
  <c r="BG139"/>
  <c r="BE139"/>
  <c r="T139"/>
  <c r="R139"/>
  <c r="P139"/>
  <c r="BI132"/>
  <c r="BH132"/>
  <c r="BG132"/>
  <c r="BE132"/>
  <c r="T132"/>
  <c r="R132"/>
  <c r="P132"/>
  <c r="BI125"/>
  <c r="BH125"/>
  <c r="BG125"/>
  <c r="BE125"/>
  <c r="T125"/>
  <c r="R125"/>
  <c r="P125"/>
  <c r="BI118"/>
  <c r="BH118"/>
  <c r="BG118"/>
  <c r="BE118"/>
  <c r="T118"/>
  <c r="R118"/>
  <c r="P118"/>
  <c r="BI114"/>
  <c r="BH114"/>
  <c r="BG114"/>
  <c r="BE114"/>
  <c r="T114"/>
  <c r="R114"/>
  <c r="P114"/>
  <c r="BI107"/>
  <c r="BH107"/>
  <c r="BG107"/>
  <c r="BE107"/>
  <c r="T107"/>
  <c r="R107"/>
  <c r="P107"/>
  <c r="BI100"/>
  <c r="BH100"/>
  <c r="BG100"/>
  <c r="BE100"/>
  <c r="T100"/>
  <c r="R100"/>
  <c r="P100"/>
  <c r="F93"/>
  <c r="F91"/>
  <c r="E89"/>
  <c r="F58"/>
  <c r="F56"/>
  <c r="E54"/>
  <c r="J26"/>
  <c r="E26"/>
  <c r="J94"/>
  <c r="J25"/>
  <c r="J23"/>
  <c r="E23"/>
  <c r="J93"/>
  <c r="J22"/>
  <c r="J20"/>
  <c r="E20"/>
  <c r="F59"/>
  <c r="J19"/>
  <c r="J14"/>
  <c r="J56"/>
  <c r="E7"/>
  <c r="E85"/>
  <c i="4" r="J39"/>
  <c r="J38"/>
  <c i="1" r="AY58"/>
  <c i="4" r="J37"/>
  <c i="1" r="AX58"/>
  <c i="4"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3"/>
  <c r="BH393"/>
  <c r="BG393"/>
  <c r="BE393"/>
  <c r="T393"/>
  <c r="R393"/>
  <c r="P393"/>
  <c r="BI386"/>
  <c r="BH386"/>
  <c r="BG386"/>
  <c r="BE386"/>
  <c r="T386"/>
  <c r="R386"/>
  <c r="P386"/>
  <c r="BI379"/>
  <c r="BH379"/>
  <c r="BG379"/>
  <c r="BE379"/>
  <c r="T379"/>
  <c r="R379"/>
  <c r="P379"/>
  <c r="BI365"/>
  <c r="BH365"/>
  <c r="BG365"/>
  <c r="BE365"/>
  <c r="T365"/>
  <c r="T364"/>
  <c r="R365"/>
  <c r="R364"/>
  <c r="P365"/>
  <c r="P364"/>
  <c r="BI362"/>
  <c r="BH362"/>
  <c r="BG362"/>
  <c r="BE362"/>
  <c r="T362"/>
  <c r="R362"/>
  <c r="P362"/>
  <c r="BI354"/>
  <c r="BH354"/>
  <c r="BG354"/>
  <c r="BE354"/>
  <c r="T354"/>
  <c r="R354"/>
  <c r="P354"/>
  <c r="BI346"/>
  <c r="BH346"/>
  <c r="BG346"/>
  <c r="BE346"/>
  <c r="T346"/>
  <c r="R346"/>
  <c r="P346"/>
  <c r="BI338"/>
  <c r="BH338"/>
  <c r="BG338"/>
  <c r="BE338"/>
  <c r="T338"/>
  <c r="R338"/>
  <c r="P338"/>
  <c r="BI335"/>
  <c r="BH335"/>
  <c r="BG335"/>
  <c r="BE335"/>
  <c r="T335"/>
  <c r="R335"/>
  <c r="P335"/>
  <c r="BI329"/>
  <c r="BH329"/>
  <c r="BG329"/>
  <c r="BE329"/>
  <c r="T329"/>
  <c r="R329"/>
  <c r="P329"/>
  <c r="BI322"/>
  <c r="BH322"/>
  <c r="BG322"/>
  <c r="BE322"/>
  <c r="T322"/>
  <c r="R322"/>
  <c r="P322"/>
  <c r="BI315"/>
  <c r="BH315"/>
  <c r="BG315"/>
  <c r="BE315"/>
  <c r="T315"/>
  <c r="R315"/>
  <c r="P315"/>
  <c r="BI312"/>
  <c r="BH312"/>
  <c r="BG312"/>
  <c r="BE312"/>
  <c r="T312"/>
  <c r="R312"/>
  <c r="P312"/>
  <c r="BI308"/>
  <c r="BH308"/>
  <c r="BG308"/>
  <c r="BE308"/>
  <c r="T308"/>
  <c r="R308"/>
  <c r="P308"/>
  <c r="BI305"/>
  <c r="BH305"/>
  <c r="BG305"/>
  <c r="BE305"/>
  <c r="T305"/>
  <c r="R305"/>
  <c r="P305"/>
  <c r="BI301"/>
  <c r="BH301"/>
  <c r="BG301"/>
  <c r="BE301"/>
  <c r="T301"/>
  <c r="R301"/>
  <c r="P301"/>
  <c r="BI296"/>
  <c r="BH296"/>
  <c r="BG296"/>
  <c r="BE296"/>
  <c r="T296"/>
  <c r="R296"/>
  <c r="P296"/>
  <c r="BI290"/>
  <c r="BH290"/>
  <c r="BG290"/>
  <c r="BE290"/>
  <c r="T290"/>
  <c r="R290"/>
  <c r="P290"/>
  <c r="BI287"/>
  <c r="BH287"/>
  <c r="BG287"/>
  <c r="BE287"/>
  <c r="T287"/>
  <c r="R287"/>
  <c r="P287"/>
  <c r="BI281"/>
  <c r="BH281"/>
  <c r="BG281"/>
  <c r="BE281"/>
  <c r="T281"/>
  <c r="R281"/>
  <c r="P281"/>
  <c r="BI274"/>
  <c r="BH274"/>
  <c r="BG274"/>
  <c r="BE274"/>
  <c r="T274"/>
  <c r="R274"/>
  <c r="P274"/>
  <c r="BI270"/>
  <c r="BH270"/>
  <c r="BG270"/>
  <c r="BE270"/>
  <c r="T270"/>
  <c r="T269"/>
  <c r="R270"/>
  <c r="R269"/>
  <c r="P270"/>
  <c r="P269"/>
  <c r="BI267"/>
  <c r="BH267"/>
  <c r="BG267"/>
  <c r="BE267"/>
  <c r="T267"/>
  <c r="R267"/>
  <c r="P267"/>
  <c r="BI262"/>
  <c r="BH262"/>
  <c r="BG262"/>
  <c r="BE262"/>
  <c r="T262"/>
  <c r="R262"/>
  <c r="P262"/>
  <c r="BI260"/>
  <c r="BH260"/>
  <c r="BG260"/>
  <c r="BE260"/>
  <c r="T260"/>
  <c r="R260"/>
  <c r="P260"/>
  <c r="BI258"/>
  <c r="BH258"/>
  <c r="BG258"/>
  <c r="BE258"/>
  <c r="T258"/>
  <c r="R258"/>
  <c r="P258"/>
  <c r="BI248"/>
  <c r="BH248"/>
  <c r="BG248"/>
  <c r="BE248"/>
  <c r="T248"/>
  <c r="R248"/>
  <c r="P248"/>
  <c r="BI239"/>
  <c r="BH239"/>
  <c r="BG239"/>
  <c r="BE239"/>
  <c r="T239"/>
  <c r="R239"/>
  <c r="P239"/>
  <c r="BI231"/>
  <c r="BH231"/>
  <c r="BG231"/>
  <c r="BE231"/>
  <c r="T231"/>
  <c r="R231"/>
  <c r="P231"/>
  <c r="BI225"/>
  <c r="BH225"/>
  <c r="BG225"/>
  <c r="BE225"/>
  <c r="T225"/>
  <c r="R225"/>
  <c r="P225"/>
  <c r="BI220"/>
  <c r="BH220"/>
  <c r="BG220"/>
  <c r="BE220"/>
  <c r="T220"/>
  <c r="R220"/>
  <c r="P220"/>
  <c r="BI216"/>
  <c r="BH216"/>
  <c r="BG216"/>
  <c r="BE216"/>
  <c r="T216"/>
  <c r="R216"/>
  <c r="P216"/>
  <c r="BI208"/>
  <c r="BH208"/>
  <c r="BG208"/>
  <c r="BE208"/>
  <c r="T208"/>
  <c r="R208"/>
  <c r="P208"/>
  <c r="BI199"/>
  <c r="BH199"/>
  <c r="BG199"/>
  <c r="BE199"/>
  <c r="T199"/>
  <c r="R199"/>
  <c r="P199"/>
  <c r="BI191"/>
  <c r="BH191"/>
  <c r="BG191"/>
  <c r="BE191"/>
  <c r="T191"/>
  <c r="R191"/>
  <c r="P191"/>
  <c r="BI183"/>
  <c r="BH183"/>
  <c r="BG183"/>
  <c r="BE183"/>
  <c r="T183"/>
  <c r="R183"/>
  <c r="P183"/>
  <c r="BI175"/>
  <c r="BH175"/>
  <c r="BG175"/>
  <c r="BE175"/>
  <c r="T175"/>
  <c r="R175"/>
  <c r="P175"/>
  <c r="BI160"/>
  <c r="BH160"/>
  <c r="BG160"/>
  <c r="BE160"/>
  <c r="T160"/>
  <c r="R160"/>
  <c r="P160"/>
  <c r="BI152"/>
  <c r="BH152"/>
  <c r="BG152"/>
  <c r="BE152"/>
  <c r="T152"/>
  <c r="R152"/>
  <c r="P152"/>
  <c r="BI144"/>
  <c r="BH144"/>
  <c r="BG144"/>
  <c r="BE144"/>
  <c r="T144"/>
  <c r="R144"/>
  <c r="P144"/>
  <c r="BI136"/>
  <c r="BH136"/>
  <c r="BG136"/>
  <c r="BE136"/>
  <c r="T136"/>
  <c r="R136"/>
  <c r="P136"/>
  <c r="BI128"/>
  <c r="BH128"/>
  <c r="BG128"/>
  <c r="BE128"/>
  <c r="T128"/>
  <c r="R128"/>
  <c r="P128"/>
  <c r="BI120"/>
  <c r="BH120"/>
  <c r="BG120"/>
  <c r="BE120"/>
  <c r="T120"/>
  <c r="R120"/>
  <c r="P120"/>
  <c r="BI116"/>
  <c r="BH116"/>
  <c r="BG116"/>
  <c r="BE116"/>
  <c r="T116"/>
  <c r="R116"/>
  <c r="P116"/>
  <c r="BI108"/>
  <c r="BH108"/>
  <c r="BG108"/>
  <c r="BE108"/>
  <c r="T108"/>
  <c r="R108"/>
  <c r="P108"/>
  <c r="BI100"/>
  <c r="BH100"/>
  <c r="BG100"/>
  <c r="BE100"/>
  <c r="T100"/>
  <c r="R100"/>
  <c r="P100"/>
  <c r="F93"/>
  <c r="F91"/>
  <c r="E89"/>
  <c r="F58"/>
  <c r="F56"/>
  <c r="E54"/>
  <c r="J26"/>
  <c r="E26"/>
  <c r="J59"/>
  <c r="J25"/>
  <c r="J23"/>
  <c r="E23"/>
  <c r="J93"/>
  <c r="J22"/>
  <c r="J20"/>
  <c r="E20"/>
  <c r="F59"/>
  <c r="J19"/>
  <c r="J14"/>
  <c r="J91"/>
  <c r="E7"/>
  <c r="E50"/>
  <c i="3" r="T336"/>
  <c r="R336"/>
  <c r="P336"/>
  <c r="BK336"/>
  <c r="J336"/>
  <c r="J73"/>
  <c r="J39"/>
  <c r="J38"/>
  <c i="1" r="AY57"/>
  <c i="3" r="J37"/>
  <c i="1" r="AX57"/>
  <c i="3" r="BI371"/>
  <c r="BH371"/>
  <c r="BG371"/>
  <c r="BE371"/>
  <c r="T371"/>
  <c r="R371"/>
  <c r="P371"/>
  <c r="BI370"/>
  <c r="BH370"/>
  <c r="BG370"/>
  <c r="BE370"/>
  <c r="T370"/>
  <c r="R370"/>
  <c r="P370"/>
  <c r="BI369"/>
  <c r="BH369"/>
  <c r="BG369"/>
  <c r="BE369"/>
  <c r="T369"/>
  <c r="R369"/>
  <c r="P369"/>
  <c r="BI368"/>
  <c r="BH368"/>
  <c r="BG368"/>
  <c r="BE368"/>
  <c r="T368"/>
  <c r="R368"/>
  <c r="P368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1"/>
  <c r="BH361"/>
  <c r="BG361"/>
  <c r="BE361"/>
  <c r="T361"/>
  <c r="R361"/>
  <c r="P361"/>
  <c r="BI355"/>
  <c r="BH355"/>
  <c r="BG355"/>
  <c r="BE355"/>
  <c r="T355"/>
  <c r="R355"/>
  <c r="P355"/>
  <c r="BI349"/>
  <c r="BH349"/>
  <c r="BG349"/>
  <c r="BE349"/>
  <c r="T349"/>
  <c r="R349"/>
  <c r="P349"/>
  <c r="BI337"/>
  <c r="BH337"/>
  <c r="BG337"/>
  <c r="BE337"/>
  <c r="T337"/>
  <c r="R337"/>
  <c r="P337"/>
  <c r="BI334"/>
  <c r="BH334"/>
  <c r="BG334"/>
  <c r="BE334"/>
  <c r="T334"/>
  <c r="R334"/>
  <c r="P334"/>
  <c r="BI327"/>
  <c r="BH327"/>
  <c r="BG327"/>
  <c r="BE327"/>
  <c r="T327"/>
  <c r="R327"/>
  <c r="P327"/>
  <c r="BI320"/>
  <c r="BH320"/>
  <c r="BG320"/>
  <c r="BE320"/>
  <c r="T320"/>
  <c r="R320"/>
  <c r="P320"/>
  <c r="BI313"/>
  <c r="BH313"/>
  <c r="BG313"/>
  <c r="BE313"/>
  <c r="T313"/>
  <c r="R313"/>
  <c r="P313"/>
  <c r="BI310"/>
  <c r="BH310"/>
  <c r="BG310"/>
  <c r="BE310"/>
  <c r="T310"/>
  <c r="R310"/>
  <c r="P310"/>
  <c r="BI305"/>
  <c r="BH305"/>
  <c r="BG305"/>
  <c r="BE305"/>
  <c r="T305"/>
  <c r="R305"/>
  <c r="P305"/>
  <c r="BI299"/>
  <c r="BH299"/>
  <c r="BG299"/>
  <c r="BE299"/>
  <c r="T299"/>
  <c r="R299"/>
  <c r="P299"/>
  <c r="BI293"/>
  <c r="BH293"/>
  <c r="BG293"/>
  <c r="BE293"/>
  <c r="T293"/>
  <c r="R293"/>
  <c r="P293"/>
  <c r="BI290"/>
  <c r="BH290"/>
  <c r="BG290"/>
  <c r="BE290"/>
  <c r="T290"/>
  <c r="R290"/>
  <c r="P290"/>
  <c r="BI286"/>
  <c r="BH286"/>
  <c r="BG286"/>
  <c r="BE286"/>
  <c r="T286"/>
  <c r="R286"/>
  <c r="P286"/>
  <c r="BI283"/>
  <c r="BH283"/>
  <c r="BG283"/>
  <c r="BE283"/>
  <c r="T283"/>
  <c r="R283"/>
  <c r="P283"/>
  <c r="BI279"/>
  <c r="BH279"/>
  <c r="BG279"/>
  <c r="BE279"/>
  <c r="T279"/>
  <c r="R279"/>
  <c r="P279"/>
  <c r="BI275"/>
  <c r="BH275"/>
  <c r="BG275"/>
  <c r="BE275"/>
  <c r="T275"/>
  <c r="R275"/>
  <c r="P275"/>
  <c r="BI270"/>
  <c r="BH270"/>
  <c r="BG270"/>
  <c r="BE270"/>
  <c r="T270"/>
  <c r="R270"/>
  <c r="P270"/>
  <c r="BI267"/>
  <c r="BH267"/>
  <c r="BG267"/>
  <c r="BE267"/>
  <c r="T267"/>
  <c r="R267"/>
  <c r="P267"/>
  <c r="BI262"/>
  <c r="BH262"/>
  <c r="BG262"/>
  <c r="BE262"/>
  <c r="T262"/>
  <c r="R262"/>
  <c r="P262"/>
  <c r="BI256"/>
  <c r="BH256"/>
  <c r="BG256"/>
  <c r="BE256"/>
  <c r="T256"/>
  <c r="R256"/>
  <c r="P256"/>
  <c r="BI252"/>
  <c r="BH252"/>
  <c r="BG252"/>
  <c r="BE252"/>
  <c r="T252"/>
  <c r="T251"/>
  <c r="R252"/>
  <c r="R251"/>
  <c r="P252"/>
  <c r="P251"/>
  <c r="BI249"/>
  <c r="BH249"/>
  <c r="BG249"/>
  <c r="BE249"/>
  <c r="T249"/>
  <c r="R249"/>
  <c r="P249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1"/>
  <c r="BH231"/>
  <c r="BG231"/>
  <c r="BE231"/>
  <c r="T231"/>
  <c r="R231"/>
  <c r="P231"/>
  <c r="BI223"/>
  <c r="BH223"/>
  <c r="BG223"/>
  <c r="BE223"/>
  <c r="T223"/>
  <c r="R223"/>
  <c r="P223"/>
  <c r="BI216"/>
  <c r="BH216"/>
  <c r="BG216"/>
  <c r="BE216"/>
  <c r="T216"/>
  <c r="R216"/>
  <c r="P216"/>
  <c r="BI211"/>
  <c r="BH211"/>
  <c r="BG211"/>
  <c r="BE211"/>
  <c r="T211"/>
  <c r="R211"/>
  <c r="P211"/>
  <c r="BI206"/>
  <c r="BH206"/>
  <c r="BG206"/>
  <c r="BE206"/>
  <c r="T206"/>
  <c r="R206"/>
  <c r="P206"/>
  <c r="BI202"/>
  <c r="BH202"/>
  <c r="BG202"/>
  <c r="BE202"/>
  <c r="T202"/>
  <c r="R202"/>
  <c r="P202"/>
  <c r="BI195"/>
  <c r="BH195"/>
  <c r="BG195"/>
  <c r="BE195"/>
  <c r="T195"/>
  <c r="R195"/>
  <c r="P195"/>
  <c r="BI187"/>
  <c r="BH187"/>
  <c r="BG187"/>
  <c r="BE187"/>
  <c r="T187"/>
  <c r="R187"/>
  <c r="P187"/>
  <c r="BI180"/>
  <c r="BH180"/>
  <c r="BG180"/>
  <c r="BE180"/>
  <c r="T180"/>
  <c r="R180"/>
  <c r="P180"/>
  <c r="BI173"/>
  <c r="BH173"/>
  <c r="BG173"/>
  <c r="BE173"/>
  <c r="T173"/>
  <c r="R173"/>
  <c r="P173"/>
  <c r="BI166"/>
  <c r="BH166"/>
  <c r="BG166"/>
  <c r="BE166"/>
  <c r="T166"/>
  <c r="R166"/>
  <c r="P166"/>
  <c r="BI153"/>
  <c r="BH153"/>
  <c r="BG153"/>
  <c r="BE153"/>
  <c r="T153"/>
  <c r="R153"/>
  <c r="P153"/>
  <c r="BI146"/>
  <c r="BH146"/>
  <c r="BG146"/>
  <c r="BE146"/>
  <c r="T146"/>
  <c r="R146"/>
  <c r="P146"/>
  <c r="BI139"/>
  <c r="BH139"/>
  <c r="BG139"/>
  <c r="BE139"/>
  <c r="T139"/>
  <c r="R139"/>
  <c r="P139"/>
  <c r="BI132"/>
  <c r="BH132"/>
  <c r="BG132"/>
  <c r="BE132"/>
  <c r="T132"/>
  <c r="R132"/>
  <c r="P132"/>
  <c r="BI125"/>
  <c r="BH125"/>
  <c r="BG125"/>
  <c r="BE125"/>
  <c r="T125"/>
  <c r="R125"/>
  <c r="P125"/>
  <c r="BI118"/>
  <c r="BH118"/>
  <c r="BG118"/>
  <c r="BE118"/>
  <c r="T118"/>
  <c r="R118"/>
  <c r="P118"/>
  <c r="BI114"/>
  <c r="BH114"/>
  <c r="BG114"/>
  <c r="BE114"/>
  <c r="T114"/>
  <c r="R114"/>
  <c r="P114"/>
  <c r="BI107"/>
  <c r="BH107"/>
  <c r="BG107"/>
  <c r="BE107"/>
  <c r="T107"/>
  <c r="R107"/>
  <c r="P107"/>
  <c r="BI100"/>
  <c r="BH100"/>
  <c r="BG100"/>
  <c r="BE100"/>
  <c r="T100"/>
  <c r="R100"/>
  <c r="P100"/>
  <c r="F93"/>
  <c r="F91"/>
  <c r="E89"/>
  <c r="F58"/>
  <c r="F56"/>
  <c r="E54"/>
  <c r="J26"/>
  <c r="E26"/>
  <c r="J94"/>
  <c r="J25"/>
  <c r="J23"/>
  <c r="E23"/>
  <c r="J58"/>
  <c r="J22"/>
  <c r="J20"/>
  <c r="E20"/>
  <c r="F94"/>
  <c r="J19"/>
  <c r="J14"/>
  <c r="J56"/>
  <c r="E7"/>
  <c r="E85"/>
  <c i="2" r="J39"/>
  <c r="J38"/>
  <c i="1" r="AY56"/>
  <c i="2" r="J37"/>
  <c i="1" r="AX56"/>
  <c i="2" r="BI403"/>
  <c r="BH403"/>
  <c r="BG403"/>
  <c r="BE403"/>
  <c r="T403"/>
  <c r="R403"/>
  <c r="P403"/>
  <c r="BI402"/>
  <c r="BH402"/>
  <c r="BG402"/>
  <c r="BE402"/>
  <c r="T402"/>
  <c r="R402"/>
  <c r="P402"/>
  <c r="BI401"/>
  <c r="BH401"/>
  <c r="BG401"/>
  <c r="BE401"/>
  <c r="T401"/>
  <c r="R401"/>
  <c r="P401"/>
  <c r="BI400"/>
  <c r="BH400"/>
  <c r="BG400"/>
  <c r="BE400"/>
  <c r="T400"/>
  <c r="R400"/>
  <c r="P400"/>
  <c r="BI399"/>
  <c r="BH399"/>
  <c r="BG399"/>
  <c r="BE399"/>
  <c r="T399"/>
  <c r="R399"/>
  <c r="P399"/>
  <c r="BI398"/>
  <c r="BH398"/>
  <c r="BG398"/>
  <c r="BE398"/>
  <c r="T398"/>
  <c r="R398"/>
  <c r="P398"/>
  <c r="BI397"/>
  <c r="BH397"/>
  <c r="BG397"/>
  <c r="BE397"/>
  <c r="T397"/>
  <c r="R397"/>
  <c r="P397"/>
  <c r="BI396"/>
  <c r="BH396"/>
  <c r="BG396"/>
  <c r="BE396"/>
  <c r="T396"/>
  <c r="R396"/>
  <c r="P396"/>
  <c r="BI393"/>
  <c r="BH393"/>
  <c r="BG393"/>
  <c r="BE393"/>
  <c r="T393"/>
  <c r="R393"/>
  <c r="P393"/>
  <c r="BI386"/>
  <c r="BH386"/>
  <c r="BG386"/>
  <c r="BE386"/>
  <c r="T386"/>
  <c r="R386"/>
  <c r="P386"/>
  <c r="BI379"/>
  <c r="BH379"/>
  <c r="BG379"/>
  <c r="BE379"/>
  <c r="T379"/>
  <c r="R379"/>
  <c r="P379"/>
  <c r="BI365"/>
  <c r="BH365"/>
  <c r="BG365"/>
  <c r="BE365"/>
  <c r="T365"/>
  <c r="T364"/>
  <c r="R365"/>
  <c r="R364"/>
  <c r="P365"/>
  <c r="P364"/>
  <c r="BI362"/>
  <c r="BH362"/>
  <c r="BG362"/>
  <c r="BE362"/>
  <c r="T362"/>
  <c r="R362"/>
  <c r="P362"/>
  <c r="BI354"/>
  <c r="BH354"/>
  <c r="BG354"/>
  <c r="BE354"/>
  <c r="T354"/>
  <c r="R354"/>
  <c r="P354"/>
  <c r="BI346"/>
  <c r="BH346"/>
  <c r="BG346"/>
  <c r="BE346"/>
  <c r="T346"/>
  <c r="R346"/>
  <c r="P346"/>
  <c r="BI338"/>
  <c r="BH338"/>
  <c r="BG338"/>
  <c r="BE338"/>
  <c r="T338"/>
  <c r="R338"/>
  <c r="P338"/>
  <c r="BI335"/>
  <c r="BH335"/>
  <c r="BG335"/>
  <c r="BE335"/>
  <c r="T335"/>
  <c r="R335"/>
  <c r="P335"/>
  <c r="BI329"/>
  <c r="BH329"/>
  <c r="BG329"/>
  <c r="BE329"/>
  <c r="T329"/>
  <c r="R329"/>
  <c r="P329"/>
  <c r="BI322"/>
  <c r="BH322"/>
  <c r="BG322"/>
  <c r="BE322"/>
  <c r="T322"/>
  <c r="R322"/>
  <c r="P322"/>
  <c r="BI315"/>
  <c r="BH315"/>
  <c r="BG315"/>
  <c r="BE315"/>
  <c r="T315"/>
  <c r="R315"/>
  <c r="P315"/>
  <c r="BI312"/>
  <c r="BH312"/>
  <c r="BG312"/>
  <c r="BE312"/>
  <c r="T312"/>
  <c r="R312"/>
  <c r="P312"/>
  <c r="BI308"/>
  <c r="BH308"/>
  <c r="BG308"/>
  <c r="BE308"/>
  <c r="T308"/>
  <c r="R308"/>
  <c r="P308"/>
  <c r="BI305"/>
  <c r="BH305"/>
  <c r="BG305"/>
  <c r="BE305"/>
  <c r="T305"/>
  <c r="R305"/>
  <c r="P305"/>
  <c r="BI301"/>
  <c r="BH301"/>
  <c r="BG301"/>
  <c r="BE301"/>
  <c r="T301"/>
  <c r="R301"/>
  <c r="P301"/>
  <c r="BI296"/>
  <c r="BH296"/>
  <c r="BG296"/>
  <c r="BE296"/>
  <c r="T296"/>
  <c r="R296"/>
  <c r="P296"/>
  <c r="BI290"/>
  <c r="BH290"/>
  <c r="BG290"/>
  <c r="BE290"/>
  <c r="T290"/>
  <c r="R290"/>
  <c r="P290"/>
  <c r="BI287"/>
  <c r="BH287"/>
  <c r="BG287"/>
  <c r="BE287"/>
  <c r="T287"/>
  <c r="R287"/>
  <c r="P287"/>
  <c r="BI281"/>
  <c r="BH281"/>
  <c r="BG281"/>
  <c r="BE281"/>
  <c r="T281"/>
  <c r="R281"/>
  <c r="P281"/>
  <c r="BI274"/>
  <c r="BH274"/>
  <c r="BG274"/>
  <c r="BE274"/>
  <c r="T274"/>
  <c r="R274"/>
  <c r="P274"/>
  <c r="BI270"/>
  <c r="BH270"/>
  <c r="BG270"/>
  <c r="BE270"/>
  <c r="T270"/>
  <c r="T269"/>
  <c r="R270"/>
  <c r="R269"/>
  <c r="P270"/>
  <c r="P269"/>
  <c r="BI267"/>
  <c r="BH267"/>
  <c r="BG267"/>
  <c r="BE267"/>
  <c r="T267"/>
  <c r="R267"/>
  <c r="P267"/>
  <c r="BI262"/>
  <c r="BH262"/>
  <c r="BG262"/>
  <c r="BE262"/>
  <c r="T262"/>
  <c r="R262"/>
  <c r="P262"/>
  <c r="BI260"/>
  <c r="BH260"/>
  <c r="BG260"/>
  <c r="BE260"/>
  <c r="T260"/>
  <c r="R260"/>
  <c r="P260"/>
  <c r="BI258"/>
  <c r="BH258"/>
  <c r="BG258"/>
  <c r="BE258"/>
  <c r="T258"/>
  <c r="R258"/>
  <c r="P258"/>
  <c r="BI248"/>
  <c r="BH248"/>
  <c r="BG248"/>
  <c r="BE248"/>
  <c r="T248"/>
  <c r="R248"/>
  <c r="P248"/>
  <c r="BI239"/>
  <c r="BH239"/>
  <c r="BG239"/>
  <c r="BE239"/>
  <c r="T239"/>
  <c r="R239"/>
  <c r="P239"/>
  <c r="BI231"/>
  <c r="BH231"/>
  <c r="BG231"/>
  <c r="BE231"/>
  <c r="T231"/>
  <c r="R231"/>
  <c r="P231"/>
  <c r="BI225"/>
  <c r="BH225"/>
  <c r="BG225"/>
  <c r="BE225"/>
  <c r="T225"/>
  <c r="R225"/>
  <c r="P225"/>
  <c r="BI220"/>
  <c r="BH220"/>
  <c r="BG220"/>
  <c r="BE220"/>
  <c r="T220"/>
  <c r="R220"/>
  <c r="P220"/>
  <c r="BI216"/>
  <c r="BH216"/>
  <c r="BG216"/>
  <c r="BE216"/>
  <c r="T216"/>
  <c r="R216"/>
  <c r="P216"/>
  <c r="BI208"/>
  <c r="BH208"/>
  <c r="BG208"/>
  <c r="BE208"/>
  <c r="T208"/>
  <c r="R208"/>
  <c r="P208"/>
  <c r="BI199"/>
  <c r="BH199"/>
  <c r="BG199"/>
  <c r="BE199"/>
  <c r="T199"/>
  <c r="R199"/>
  <c r="P199"/>
  <c r="BI191"/>
  <c r="BH191"/>
  <c r="BG191"/>
  <c r="BE191"/>
  <c r="T191"/>
  <c r="R191"/>
  <c r="P191"/>
  <c r="BI183"/>
  <c r="BH183"/>
  <c r="BG183"/>
  <c r="BE183"/>
  <c r="T183"/>
  <c r="R183"/>
  <c r="P183"/>
  <c r="BI175"/>
  <c r="BH175"/>
  <c r="BG175"/>
  <c r="BE175"/>
  <c r="T175"/>
  <c r="R175"/>
  <c r="P175"/>
  <c r="BI160"/>
  <c r="BH160"/>
  <c r="BG160"/>
  <c r="BE160"/>
  <c r="T160"/>
  <c r="R160"/>
  <c r="P160"/>
  <c r="BI152"/>
  <c r="BH152"/>
  <c r="BG152"/>
  <c r="BE152"/>
  <c r="T152"/>
  <c r="R152"/>
  <c r="P152"/>
  <c r="BI144"/>
  <c r="BH144"/>
  <c r="BG144"/>
  <c r="BE144"/>
  <c r="T144"/>
  <c r="R144"/>
  <c r="P144"/>
  <c r="BI136"/>
  <c r="BH136"/>
  <c r="BG136"/>
  <c r="BE136"/>
  <c r="T136"/>
  <c r="R136"/>
  <c r="P136"/>
  <c r="BI128"/>
  <c r="BH128"/>
  <c r="BG128"/>
  <c r="BE128"/>
  <c r="T128"/>
  <c r="R128"/>
  <c r="P128"/>
  <c r="BI120"/>
  <c r="BH120"/>
  <c r="BG120"/>
  <c r="BE120"/>
  <c r="T120"/>
  <c r="R120"/>
  <c r="P120"/>
  <c r="BI116"/>
  <c r="BH116"/>
  <c r="BG116"/>
  <c r="BE116"/>
  <c r="T116"/>
  <c r="R116"/>
  <c r="P116"/>
  <c r="BI108"/>
  <c r="BH108"/>
  <c r="BG108"/>
  <c r="BE108"/>
  <c r="T108"/>
  <c r="R108"/>
  <c r="P108"/>
  <c r="BI100"/>
  <c r="BH100"/>
  <c r="BG100"/>
  <c r="BE100"/>
  <c r="T100"/>
  <c r="R100"/>
  <c r="P100"/>
  <c r="F93"/>
  <c r="F91"/>
  <c r="E89"/>
  <c r="F58"/>
  <c r="F56"/>
  <c r="E54"/>
  <c r="J26"/>
  <c r="E26"/>
  <c r="J94"/>
  <c r="J25"/>
  <c r="J23"/>
  <c r="E23"/>
  <c r="J93"/>
  <c r="J22"/>
  <c r="J20"/>
  <c r="E20"/>
  <c r="F94"/>
  <c r="J19"/>
  <c r="J14"/>
  <c r="J56"/>
  <c r="E7"/>
  <c r="E85"/>
  <c i="1" r="L50"/>
  <c r="AM50"/>
  <c r="AM49"/>
  <c r="L49"/>
  <c r="AM47"/>
  <c r="L47"/>
  <c r="L45"/>
  <c r="L44"/>
  <c i="2" r="BK400"/>
  <c i="5" r="J305"/>
  <c i="9" r="BK125"/>
  <c i="10" r="J144"/>
  <c i="12" r="BK231"/>
  <c i="2" r="J225"/>
  <c i="3" r="BK223"/>
  <c i="4" r="BK322"/>
  <c i="5" r="BK249"/>
  <c i="6" r="BK354"/>
  <c i="7" r="BK252"/>
  <c r="J371"/>
  <c i="9" r="J249"/>
  <c i="11" r="BK211"/>
  <c i="14" r="BK175"/>
  <c i="15" r="J291"/>
  <c i="9" r="BK206"/>
  <c i="12" r="BK160"/>
  <c r="BK399"/>
  <c i="14" r="BK108"/>
  <c i="15" r="BK277"/>
  <c i="10" r="J160"/>
  <c i="13" r="BK202"/>
  <c i="4" r="J401"/>
  <c r="J329"/>
  <c r="BK315"/>
  <c r="BK208"/>
  <c i="5" r="BK364"/>
  <c r="BK367"/>
  <c i="6" r="BK346"/>
  <c r="BK402"/>
  <c r="J267"/>
  <c r="J220"/>
  <c i="7" r="BK349"/>
  <c r="J369"/>
  <c i="8" r="BK294"/>
  <c i="9" r="J368"/>
  <c r="BK320"/>
  <c i="10" r="J281"/>
  <c i="11" r="BK202"/>
  <c r="J242"/>
  <c i="12" r="BK315"/>
  <c r="J108"/>
  <c i="13" r="BK310"/>
  <c r="J283"/>
  <c i="15" r="BK375"/>
  <c i="2" r="J354"/>
  <c r="BK260"/>
  <c i="3" r="J364"/>
  <c r="BK240"/>
  <c r="J206"/>
  <c i="4" r="BK397"/>
  <c r="BK258"/>
  <c r="J262"/>
  <c i="5" r="BK361"/>
  <c i="6" r="J399"/>
  <c r="J231"/>
  <c i="7" r="BK299"/>
  <c r="J370"/>
  <c r="J365"/>
  <c i="8" r="BK307"/>
  <c r="J284"/>
  <c i="9" r="BK240"/>
  <c i="12" r="J301"/>
  <c r="BK281"/>
  <c i="13" r="BK365"/>
  <c i="14" r="J225"/>
  <c r="J346"/>
  <c i="15" r="BK143"/>
  <c r="BK263"/>
  <c i="2" r="BK108"/>
  <c i="3" r="J173"/>
  <c r="J223"/>
  <c r="BK337"/>
  <c i="5" r="J310"/>
  <c r="BK180"/>
  <c i="6" r="J239"/>
  <c r="J191"/>
  <c i="8" r="J244"/>
  <c r="BK115"/>
  <c i="10" r="J402"/>
  <c i="11" r="BK132"/>
  <c r="J211"/>
  <c i="12" r="J260"/>
  <c i="13" r="BK256"/>
  <c r="J355"/>
  <c i="14" r="J397"/>
  <c i="8" r="J227"/>
  <c i="11" r="J293"/>
  <c i="13" r="BK355"/>
  <c i="14" r="BK100"/>
  <c i="15" r="J159"/>
  <c i="6" r="BK393"/>
  <c r="BK120"/>
  <c i="7" r="J146"/>
  <c r="BK327"/>
  <c i="8" r="J182"/>
  <c i="9" r="J180"/>
  <c r="J114"/>
  <c i="10" r="BK354"/>
  <c i="11" r="BK366"/>
  <c r="BK206"/>
  <c i="12" r="J231"/>
  <c i="13" r="J107"/>
  <c i="14" r="J401"/>
  <c i="15" r="BK338"/>
  <c i="8" r="BK373"/>
  <c i="10" r="BK208"/>
  <c i="8" r="J374"/>
  <c i="5" r="J100"/>
  <c i="8" r="BK357"/>
  <c r="J378"/>
  <c i="9" r="BK107"/>
  <c i="10" r="BK393"/>
  <c i="11" r="BK139"/>
  <c r="BK118"/>
  <c i="12" r="BK199"/>
  <c i="13" r="BK244"/>
  <c r="J313"/>
  <c i="3" r="BK125"/>
  <c i="6" r="BK335"/>
  <c i="9" r="J290"/>
  <c i="10" r="BK248"/>
  <c i="11" r="J275"/>
  <c i="12" r="J128"/>
  <c i="14" r="J248"/>
  <c i="2" r="J258"/>
  <c r="J287"/>
  <c i="3" r="J334"/>
  <c i="4" r="J403"/>
  <c r="J267"/>
  <c i="5" r="BK153"/>
  <c i="6" r="J199"/>
  <c i="7" r="BK286"/>
  <c r="BK132"/>
  <c i="8" r="BK298"/>
  <c i="9" r="BK262"/>
  <c i="2" r="J116"/>
  <c i="6" r="BK379"/>
  <c i="10" r="J183"/>
  <c i="12" r="J191"/>
  <c r="J400"/>
  <c i="13" r="J327"/>
  <c r="BK153"/>
  <c i="14" r="BK136"/>
  <c r="BK399"/>
  <c i="2" r="BK239"/>
  <c r="J260"/>
  <c r="BK386"/>
  <c i="3" r="BK187"/>
  <c r="J365"/>
  <c r="J256"/>
  <c i="4" r="BK396"/>
  <c r="J396"/>
  <c r="J399"/>
  <c r="J296"/>
  <c i="5" r="J132"/>
  <c r="J290"/>
  <c r="J195"/>
  <c i="6" r="J401"/>
  <c r="BK225"/>
  <c r="BK216"/>
  <c i="7" r="BK211"/>
  <c r="BK365"/>
  <c r="J349"/>
  <c i="8" r="J107"/>
  <c r="BK346"/>
  <c i="9" r="J293"/>
  <c r="BK173"/>
  <c i="10" r="BK386"/>
  <c i="11" r="BK337"/>
  <c i="12" r="BK220"/>
  <c i="13" r="J240"/>
  <c r="BK146"/>
  <c i="14" r="BK248"/>
  <c r="BK262"/>
  <c r="J108"/>
  <c i="15" r="BK258"/>
  <c r="BK207"/>
  <c i="8" r="J115"/>
  <c i="9" r="J369"/>
  <c i="10" r="BK296"/>
  <c i="11" r="BK267"/>
  <c r="J139"/>
  <c i="12" r="BK397"/>
  <c r="BK362"/>
  <c i="13" r="BK114"/>
  <c i="14" r="J396"/>
  <c i="15" r="J376"/>
  <c r="BK182"/>
  <c r="J115"/>
  <c i="9" r="BK305"/>
  <c i="11" r="BK275"/>
  <c i="12" r="J160"/>
  <c i="13" r="J242"/>
  <c i="14" r="J305"/>
  <c i="15" r="BK291"/>
  <c r="BK354"/>
  <c r="J107"/>
  <c i="2" r="J296"/>
  <c r="J312"/>
  <c r="J322"/>
  <c r="J399"/>
  <c r="J365"/>
  <c r="J301"/>
  <c i="3" r="J305"/>
  <c r="BK107"/>
  <c r="BK279"/>
  <c r="J337"/>
  <c r="J355"/>
  <c i="5" r="J107"/>
  <c i="6" r="J120"/>
  <c r="BK108"/>
  <c i="7" r="J100"/>
  <c i="8" r="BK377"/>
  <c i="10" r="J208"/>
  <c i="11" r="BK223"/>
  <c i="12" r="J338"/>
  <c i="14" r="BK393"/>
  <c i="15" r="J182"/>
  <c i="2" r="J397"/>
  <c i="3" r="J366"/>
  <c r="BK114"/>
  <c i="4" r="J183"/>
  <c i="5" r="J286"/>
  <c r="J206"/>
  <c i="6" r="J100"/>
  <c i="8" r="J215"/>
  <c i="9" r="BK114"/>
  <c i="11" r="BK180"/>
  <c i="13" r="J270"/>
  <c i="14" r="J239"/>
  <c i="15" r="J294"/>
  <c i="2" r="BK199"/>
  <c i="3" r="J180"/>
  <c r="J202"/>
  <c i="5" r="J275"/>
  <c i="7" r="J180"/>
  <c i="8" r="BK378"/>
  <c i="9" r="BK310"/>
  <c i="10" r="BK365"/>
  <c i="12" r="J287"/>
  <c i="13" r="BK275"/>
  <c r="BK173"/>
  <c i="14" r="J393"/>
  <c i="15" r="J377"/>
  <c i="10" r="BK396"/>
  <c i="11" r="J216"/>
  <c i="13" r="BK262"/>
  <c r="J267"/>
  <c i="15" r="J277"/>
  <c r="J215"/>
  <c r="BK373"/>
  <c i="2" r="J108"/>
  <c r="J216"/>
  <c r="BK315"/>
  <c i="3" r="J279"/>
  <c r="J231"/>
  <c i="4" r="J402"/>
  <c r="J274"/>
  <c r="BK116"/>
  <c r="BK267"/>
  <c i="5" r="BK262"/>
  <c r="J139"/>
  <c i="6" r="J160"/>
  <c r="J354"/>
  <c i="7" r="BK293"/>
  <c r="BK216"/>
  <c r="J132"/>
  <c r="BK242"/>
  <c i="8" r="J298"/>
  <c r="J256"/>
  <c i="9" r="J270"/>
  <c r="J349"/>
  <c i="10" r="BK108"/>
  <c r="J403"/>
  <c r="BK267"/>
  <c i="11" r="J153"/>
  <c r="J132"/>
  <c r="BK166"/>
  <c i="12" r="J305"/>
  <c r="BK183"/>
  <c r="BK128"/>
  <c i="13" r="BK125"/>
  <c r="J334"/>
  <c i="14" r="J335"/>
  <c r="BK403"/>
  <c i="15" r="BK119"/>
  <c r="BK220"/>
  <c r="J374"/>
  <c i="8" r="BK220"/>
  <c i="9" r="J327"/>
  <c r="J275"/>
  <c i="11" r="J365"/>
  <c i="8" r="BK327"/>
  <c i="9" r="J283"/>
  <c i="2" r="BK346"/>
  <c i="5" r="J370"/>
  <c r="BK334"/>
  <c i="7" r="J366"/>
  <c r="BK139"/>
  <c i="8" r="J313"/>
  <c i="9" r="BK267"/>
  <c r="BK369"/>
  <c r="J173"/>
  <c i="10" r="J231"/>
  <c r="BK199"/>
  <c i="11" r="J290"/>
  <c i="12" r="BK175"/>
  <c r="BK393"/>
  <c r="BK208"/>
  <c i="13" r="J262"/>
  <c r="J310"/>
  <c r="J100"/>
  <c r="J187"/>
  <c i="14" r="BK116"/>
  <c i="15" r="J371"/>
  <c i="8" r="BK99"/>
  <c r="BK174"/>
  <c i="9" r="J337"/>
  <c i="10" r="J396"/>
  <c r="BK116"/>
  <c i="11" r="J286"/>
  <c i="12" r="BK322"/>
  <c i="13" r="BK286"/>
  <c i="14" r="J308"/>
  <c i="2" r="BK305"/>
  <c i="3" r="J267"/>
  <c i="5" r="J361"/>
  <c i="8" r="BK270"/>
  <c r="BK244"/>
  <c i="9" r="J187"/>
  <c i="10" r="J365"/>
  <c r="BK274"/>
  <c i="11" r="BK231"/>
  <c i="12" r="BK354"/>
  <c r="BK386"/>
  <c i="14" r="BK216"/>
  <c i="15" r="BK107"/>
  <c i="2" r="J281"/>
  <c i="3" r="BK310"/>
  <c r="BK365"/>
  <c r="J249"/>
  <c r="J290"/>
  <c i="4" r="J191"/>
  <c r="BK346"/>
  <c r="J120"/>
  <c i="5" r="BK139"/>
  <c r="BK267"/>
  <c r="J267"/>
  <c i="6" r="J362"/>
  <c r="BK329"/>
  <c r="BK144"/>
  <c i="7" r="J283"/>
  <c r="BK361"/>
  <c r="J118"/>
  <c i="8" r="J190"/>
  <c i="9" r="BK180"/>
  <c i="10" r="BK120"/>
  <c i="4" r="J108"/>
  <c i="6" r="J183"/>
  <c i="9" r="J202"/>
  <c i="12" r="J308"/>
  <c i="2" r="BK290"/>
  <c i="4" r="BK287"/>
  <c r="J152"/>
  <c i="5" r="BK223"/>
  <c i="6" r="J308"/>
  <c i="7" r="J139"/>
  <c i="9" r="BK283"/>
  <c i="12" r="BK403"/>
  <c i="14" r="BK402"/>
  <c r="BK152"/>
  <c i="8" r="BK151"/>
  <c i="11" r="BK107"/>
  <c i="13" r="BK267"/>
  <c i="14" r="BK287"/>
  <c i="9" r="BK132"/>
  <c i="12" r="J262"/>
  <c i="14" r="BK290"/>
  <c i="15" r="BK174"/>
  <c i="2" r="J262"/>
  <c r="BK128"/>
  <c i="3" r="J242"/>
  <c r="J286"/>
  <c r="BK286"/>
  <c i="4" r="BK362"/>
  <c r="J312"/>
  <c r="J216"/>
  <c r="BK399"/>
  <c r="BK262"/>
  <c r="BK120"/>
  <c i="5" r="J252"/>
  <c r="J337"/>
  <c r="J327"/>
  <c i="6" r="J175"/>
  <c r="J152"/>
  <c r="BK239"/>
  <c i="7" r="J290"/>
  <c r="J244"/>
  <c r="J367"/>
  <c i="8" r="J294"/>
  <c i="9" r="BK275"/>
  <c i="10" r="J329"/>
  <c r="J108"/>
  <c i="11" r="BK125"/>
  <c i="12" r="J175"/>
  <c r="J401"/>
  <c i="13" r="J320"/>
  <c i="3" r="J211"/>
  <c r="BK349"/>
  <c i="4" r="BK402"/>
  <c i="5" r="BK114"/>
  <c r="BK366"/>
  <c r="BK256"/>
  <c i="6" r="BK362"/>
  <c i="7" r="J275"/>
  <c r="BK187"/>
  <c r="J206"/>
  <c i="8" r="BK330"/>
  <c i="9" r="J370"/>
  <c i="10" r="BK403"/>
  <c i="11" r="BK368"/>
  <c i="12" r="J248"/>
  <c i="13" r="J361"/>
  <c r="BK132"/>
  <c i="14" r="J365"/>
  <c i="15" r="BK256"/>
  <c r="BK274"/>
  <c r="J338"/>
  <c i="2" r="J208"/>
  <c r="J398"/>
  <c i="3" r="J107"/>
  <c i="4" r="BK312"/>
  <c i="5" r="BK206"/>
  <c r="J365"/>
  <c i="6" r="BK296"/>
  <c i="7" r="BK275"/>
  <c r="BK310"/>
  <c i="8" r="BK119"/>
  <c i="9" r="J252"/>
  <c i="14" r="BK308"/>
  <c r="J199"/>
  <c i="9" r="BK223"/>
  <c i="11" r="BK283"/>
  <c r="J279"/>
  <c i="12" r="J258"/>
  <c i="13" r="BK216"/>
  <c i="14" r="J152"/>
  <c i="15" r="BK357"/>
  <c r="BK378"/>
  <c i="1" r="AS55"/>
  <c i="3" r="J139"/>
  <c r="J293"/>
  <c i="4" r="BK393"/>
  <c r="BK152"/>
  <c r="BK329"/>
  <c r="BK183"/>
  <c i="5" r="J153"/>
  <c r="J211"/>
  <c i="6" r="BK401"/>
  <c r="BK128"/>
  <c r="J287"/>
  <c i="7" r="J355"/>
  <c r="J364"/>
  <c r="BK262"/>
  <c r="BK146"/>
  <c i="8" r="BK284"/>
  <c i="9" r="J240"/>
  <c r="BK367"/>
  <c i="10" r="BK175"/>
  <c r="J335"/>
  <c r="J401"/>
  <c i="11" r="BK270"/>
  <c r="J337"/>
  <c r="J366"/>
  <c i="12" r="BK305"/>
  <c r="BK216"/>
  <c i="13" r="BK180"/>
  <c r="BK206"/>
  <c i="14" r="J287"/>
  <c r="J116"/>
  <c i="15" r="J244"/>
  <c r="J346"/>
  <c i="8" r="J338"/>
  <c i="9" r="BK118"/>
  <c i="10" r="BK338"/>
  <c i="11" r="J187"/>
  <c i="8" r="J318"/>
  <c i="9" r="BK211"/>
  <c i="8" r="J307"/>
  <c r="BK375"/>
  <c i="9" r="J231"/>
  <c r="BK293"/>
  <c i="10" r="BK305"/>
  <c r="J379"/>
  <c i="11" r="J320"/>
  <c i="14" r="BK270"/>
  <c r="J258"/>
  <c i="15" r="J258"/>
  <c i="8" r="BK274"/>
  <c r="BK235"/>
  <c i="9" r="BK216"/>
  <c i="10" r="J274"/>
  <c i="11" r="BK286"/>
  <c r="BK334"/>
  <c i="12" r="BK100"/>
  <c i="13" r="BK100"/>
  <c i="14" r="BK296"/>
  <c i="15" r="J235"/>
  <c i="2" r="BK136"/>
  <c i="3" r="J146"/>
  <c i="5" r="J334"/>
  <c i="6" r="BK338"/>
  <c i="8" r="BK198"/>
  <c i="9" r="J361"/>
  <c r="BK270"/>
  <c i="10" r="BK270"/>
  <c i="11" r="J206"/>
  <c i="12" r="BK365"/>
  <c r="BK287"/>
  <c i="13" r="J211"/>
  <c i="14" r="BK379"/>
  <c i="15" r="BK374"/>
  <c i="2" r="BK308"/>
  <c r="BK397"/>
  <c i="3" r="J195"/>
  <c r="BK249"/>
  <c r="J187"/>
  <c r="J320"/>
  <c i="4" r="J281"/>
  <c r="BK144"/>
  <c i="5" r="J371"/>
  <c r="BK107"/>
  <c r="BK286"/>
  <c i="6" r="BK386"/>
  <c r="BK160"/>
  <c i="9" r="BK242"/>
  <c i="10" r="BK399"/>
  <c i="2" r="J239"/>
  <c i="6" r="BK260"/>
  <c i="9" r="BK327"/>
  <c i="10" r="BK397"/>
  <c i="12" r="BK398"/>
  <c i="2" r="BK401"/>
  <c i="3" r="BK195"/>
  <c i="4" r="J386"/>
  <c i="5" r="J313"/>
  <c i="6" r="BK270"/>
  <c r="J136"/>
  <c i="7" r="J202"/>
  <c i="8" r="J135"/>
  <c i="9" r="BK187"/>
  <c i="11" r="J244"/>
  <c i="12" r="BK225"/>
  <c i="14" r="BK362"/>
  <c i="15" r="J378"/>
  <c r="J310"/>
  <c i="10" r="J398"/>
  <c r="J393"/>
  <c i="13" r="BK223"/>
  <c r="BK118"/>
  <c i="15" r="BK287"/>
  <c i="8" r="J127"/>
  <c i="9" r="J107"/>
  <c i="13" r="BK369"/>
  <c i="15" r="BK99"/>
  <c i="2" r="BK248"/>
  <c i="4" r="J308"/>
  <c r="J322"/>
  <c r="BK199"/>
  <c i="5" r="J231"/>
  <c r="BK313"/>
  <c r="BK252"/>
  <c r="BK146"/>
  <c i="6" r="J270"/>
  <c r="J262"/>
  <c r="BK308"/>
  <c i="7" r="BK256"/>
  <c r="J195"/>
  <c i="8" r="J371"/>
  <c i="9" r="J367"/>
  <c r="J371"/>
  <c i="10" r="BK335"/>
  <c r="BK379"/>
  <c i="11" r="BK367"/>
  <c i="12" r="BK108"/>
  <c i="13" r="BK313"/>
  <c r="J249"/>
  <c i="15" r="BK151"/>
  <c r="J287"/>
  <c i="2" r="BK208"/>
  <c r="BK183"/>
  <c r="BK262"/>
  <c i="3" r="BK244"/>
  <c r="BK216"/>
  <c r="J361"/>
  <c r="BK367"/>
  <c i="4" r="BK290"/>
  <c r="J301"/>
  <c r="BK274"/>
  <c i="5" r="BK173"/>
  <c r="J249"/>
  <c i="6" r="J128"/>
  <c i="7" r="BK223"/>
  <c r="J262"/>
  <c r="BK355"/>
  <c i="8" r="BK227"/>
  <c i="9" r="J244"/>
  <c i="11" r="J327"/>
  <c i="12" r="J116"/>
  <c r="J267"/>
  <c i="13" r="J305"/>
  <c i="14" r="BK260"/>
  <c i="15" r="BK330"/>
  <c i="2" r="BK152"/>
  <c r="BK301"/>
  <c r="J120"/>
  <c i="3" r="J369"/>
  <c r="J368"/>
  <c i="4" r="J225"/>
  <c i="5" r="J283"/>
  <c i="6" r="J281"/>
  <c r="J216"/>
  <c i="7" r="BK270"/>
  <c r="J216"/>
  <c i="8" r="BK266"/>
  <c i="9" r="J364"/>
  <c i="10" r="BK346"/>
  <c i="11" r="J100"/>
  <c r="J367"/>
  <c i="12" r="BK239"/>
  <c r="J100"/>
  <c i="13" r="J349"/>
  <c i="14" r="BK220"/>
  <c r="BK208"/>
  <c i="15" r="BK159"/>
  <c i="10" r="BK312"/>
  <c i="11" r="J299"/>
  <c i="13" r="BK366"/>
  <c i="14" r="BK191"/>
  <c r="BK396"/>
  <c i="15" r="J372"/>
  <c i="2" r="BK365"/>
  <c r="J191"/>
  <c i="3" r="BK202"/>
  <c r="BK355"/>
  <c i="4" r="BK365"/>
  <c r="BK398"/>
  <c i="5" r="J355"/>
  <c r="BK368"/>
  <c i="10" r="BK136"/>
  <c i="11" r="BK299"/>
  <c r="J334"/>
  <c i="12" r="BK258"/>
  <c i="13" r="J118"/>
  <c r="J195"/>
  <c i="14" r="BK267"/>
  <c i="15" r="J354"/>
  <c r="BK298"/>
  <c i="9" r="BK349"/>
  <c i="8" r="J372"/>
  <c i="2" r="BK274"/>
  <c i="6" r="J398"/>
  <c i="7" r="BK279"/>
  <c i="9" r="J320"/>
  <c r="BK166"/>
  <c i="10" r="BK183"/>
  <c i="11" r="J166"/>
  <c i="12" r="J399"/>
  <c r="BK116"/>
  <c i="13" r="J368"/>
  <c i="14" r="J128"/>
  <c r="J160"/>
  <c i="8" r="J346"/>
  <c i="10" r="J120"/>
  <c i="11" r="J231"/>
  <c i="13" r="BK139"/>
  <c i="14" r="J400"/>
  <c i="15" r="J207"/>
  <c i="2" r="J386"/>
  <c i="3" r="J283"/>
  <c i="6" r="BK248"/>
  <c i="8" r="J263"/>
  <c i="9" r="J206"/>
  <c i="11" r="BK262"/>
  <c r="J313"/>
  <c i="14" r="BK231"/>
  <c i="2" r="BK160"/>
  <c r="BK120"/>
  <c i="3" r="J153"/>
  <c i="4" r="BK401"/>
  <c r="BK220"/>
  <c i="5" r="BK202"/>
  <c r="BK132"/>
  <c i="6" r="BK322"/>
  <c i="7" r="BK195"/>
  <c r="BK364"/>
  <c i="9" r="BK256"/>
  <c i="2" r="J335"/>
  <c i="4" r="BK400"/>
  <c i="5" r="BK283"/>
  <c i="6" r="J335"/>
  <c i="7" r="BK267"/>
  <c i="8" r="J375"/>
  <c i="2" r="BK398"/>
  <c i="4" r="BK403"/>
  <c r="J231"/>
  <c i="5" r="BK216"/>
  <c i="6" r="J402"/>
  <c i="7" r="BK320"/>
  <c i="8" r="J270"/>
  <c i="12" r="J379"/>
  <c i="14" r="J362"/>
  <c i="15" r="BK227"/>
  <c i="9" r="BK370"/>
  <c i="12" r="BK329"/>
  <c i="13" r="BK334"/>
  <c i="15" r="J373"/>
  <c i="8" r="J159"/>
  <c i="11" r="BK355"/>
  <c i="14" r="J208"/>
  <c r="J315"/>
  <c i="15" r="J303"/>
  <c i="2" r="BK281"/>
  <c r="BK402"/>
  <c i="3" r="J166"/>
  <c i="5" r="J240"/>
  <c i="6" r="BK116"/>
  <c i="7" r="BK371"/>
  <c i="9" r="J118"/>
  <c i="5" r="J242"/>
  <c i="6" r="BK262"/>
  <c i="7" r="BK244"/>
  <c i="4" r="J270"/>
  <c i="5" r="BK365"/>
  <c i="6" r="J393"/>
  <c i="7" r="BK107"/>
  <c i="8" r="BK376"/>
  <c i="10" r="BK152"/>
  <c i="11" r="J262"/>
  <c i="12" r="BK308"/>
  <c i="13" r="J369"/>
  <c i="14" r="BK281"/>
  <c i="8" r="BK313"/>
  <c i="11" r="BK370"/>
  <c i="14" r="J260"/>
  <c i="15" r="BK318"/>
  <c r="BK323"/>
  <c i="2" r="J128"/>
  <c r="BK216"/>
  <c i="3" r="BK368"/>
  <c r="BK153"/>
  <c r="BK262"/>
  <c r="BK299"/>
  <c i="4" r="J393"/>
  <c r="J220"/>
  <c r="J239"/>
  <c r="J290"/>
  <c r="J175"/>
  <c i="5" r="J202"/>
  <c r="J320"/>
  <c r="BK369"/>
  <c r="J366"/>
  <c i="6" r="BK397"/>
  <c r="BK305"/>
  <c r="BK208"/>
  <c i="7" r="J293"/>
  <c r="J153"/>
  <c r="J240"/>
  <c r="J337"/>
  <c i="8" r="J291"/>
  <c r="BK310"/>
  <c i="9" r="BK364"/>
  <c r="J242"/>
  <c r="J195"/>
  <c r="J334"/>
  <c i="10" r="J270"/>
  <c r="BK322"/>
  <c i="11" r="BK320"/>
  <c r="J180"/>
  <c i="12" r="BK335"/>
  <c r="BK267"/>
  <c r="J290"/>
  <c r="J398"/>
  <c i="13" r="BK252"/>
  <c i="14" r="J220"/>
  <c r="BK160"/>
  <c i="15" r="BK190"/>
  <c r="BK254"/>
  <c i="8" r="J373"/>
  <c r="BK143"/>
  <c i="9" r="J100"/>
  <c i="10" r="J267"/>
  <c i="11" r="BK305"/>
  <c i="8" r="J330"/>
  <c i="10" r="BK128"/>
  <c i="2" r="BK175"/>
  <c i="3" r="J327"/>
  <c i="4" r="J100"/>
  <c i="5" r="BK337"/>
  <c i="6" r="J315"/>
  <c i="7" r="BK153"/>
  <c i="8" r="J235"/>
  <c r="J280"/>
  <c r="J254"/>
  <c i="9" r="J211"/>
  <c r="BK371"/>
  <c r="BK361"/>
  <c i="10" r="J248"/>
  <c r="BK400"/>
  <c i="11" r="J368"/>
  <c r="BK173"/>
  <c r="BK365"/>
  <c i="12" r="BK401"/>
  <c r="BK396"/>
  <c r="J296"/>
  <c i="13" r="BK211"/>
  <c r="BK368"/>
  <c r="J275"/>
  <c i="14" r="BK225"/>
  <c r="J274"/>
  <c i="15" r="J127"/>
  <c i="8" r="J174"/>
  <c r="BK371"/>
  <c i="10" r="BK160"/>
  <c r="J220"/>
  <c i="11" r="J202"/>
  <c i="12" r="BK270"/>
  <c i="13" r="BK367"/>
  <c r="BK361"/>
  <c i="14" r="BK386"/>
  <c i="2" r="J270"/>
  <c r="BK393"/>
  <c i="3" r="BK267"/>
  <c i="4" r="J398"/>
  <c i="5" r="J216"/>
  <c i="6" r="J35"/>
  <c i="7" r="J107"/>
  <c r="J242"/>
  <c i="9" r="BK252"/>
  <c r="J313"/>
  <c i="10" r="BK402"/>
  <c i="2" r="J199"/>
  <c i="4" r="J248"/>
  <c i="5" r="BK240"/>
  <c i="6" r="BK281"/>
  <c i="8" r="BK107"/>
  <c i="9" r="BK249"/>
  <c i="10" r="J100"/>
  <c i="11" r="J369"/>
  <c i="12" r="BK346"/>
  <c i="13" r="J173"/>
  <c i="14" r="J322"/>
  <c i="2" r="BK220"/>
  <c i="3" r="J114"/>
  <c r="J349"/>
  <c i="4" r="BK338"/>
  <c i="3" r="J310"/>
  <c i="7" r="BK249"/>
  <c i="10" r="BK362"/>
  <c i="12" r="BK144"/>
  <c i="13" r="BK231"/>
  <c r="J231"/>
  <c r="J367"/>
  <c i="14" r="BK315"/>
  <c r="J403"/>
  <c i="15" r="J330"/>
  <c i="2" r="J267"/>
  <c i="1" r="AS63"/>
  <c i="4" r="J400"/>
  <c r="BK296"/>
  <c r="J116"/>
  <c i="5" r="BK100"/>
  <c r="BK118"/>
  <c r="BK370"/>
  <c i="6" r="BK396"/>
  <c r="J400"/>
  <c r="BK191"/>
  <c r="J338"/>
  <c r="BK267"/>
  <c i="7" r="J187"/>
  <c r="J114"/>
  <c r="J361"/>
  <c r="BK206"/>
  <c i="8" r="J303"/>
  <c i="9" r="J153"/>
  <c i="10" r="J175"/>
  <c i="11" r="BK369"/>
  <c r="J114"/>
  <c i="12" r="J239"/>
  <c i="13" r="J216"/>
  <c r="BK240"/>
  <c i="14" r="J296"/>
  <c r="BK400"/>
  <c r="J216"/>
  <c i="15" r="BK303"/>
  <c r="BK313"/>
  <c i="8" r="BK291"/>
  <c i="10" r="BK287"/>
  <c r="BK231"/>
  <c i="11" r="BK293"/>
  <c r="J107"/>
  <c i="12" r="BK274"/>
  <c r="BK152"/>
  <c i="13" r="BK337"/>
  <c r="BK283"/>
  <c i="14" r="J402"/>
  <c i="15" r="BK280"/>
  <c r="J190"/>
  <c i="8" r="BK127"/>
  <c i="9" r="J366"/>
  <c i="10" r="BK290"/>
  <c i="12" r="BK312"/>
  <c i="13" r="BK242"/>
  <c r="BK293"/>
  <c i="14" r="BK346"/>
  <c r="BK128"/>
  <c i="15" r="BK346"/>
  <c r="J274"/>
  <c r="J227"/>
  <c i="2" r="J231"/>
  <c r="BK100"/>
  <c r="BK116"/>
  <c r="BK287"/>
  <c r="J274"/>
  <c i="3" r="BK146"/>
  <c r="BK180"/>
  <c r="J367"/>
  <c r="J299"/>
  <c i="4" r="BK100"/>
  <c r="J199"/>
  <c r="BK108"/>
  <c i="5" r="J364"/>
  <c r="J173"/>
  <c r="BK244"/>
  <c i="6" r="BK365"/>
  <c r="BK301"/>
  <c r="BK399"/>
  <c i="7" r="J231"/>
  <c r="BK166"/>
  <c i="8" r="J207"/>
  <c i="9" r="J132"/>
  <c r="J146"/>
  <c i="10" r="BK239"/>
  <c r="J287"/>
  <c i="11" r="BK252"/>
  <c i="12" r="J315"/>
  <c i="13" r="BK195"/>
  <c i="14" r="J136"/>
  <c i="2" r="BK258"/>
  <c r="J401"/>
  <c r="BK296"/>
  <c i="3" r="BK100"/>
  <c r="J270"/>
  <c r="J216"/>
  <c i="4" r="BK379"/>
  <c r="BK386"/>
  <c r="J335"/>
  <c i="5" r="J118"/>
  <c r="BK299"/>
  <c i="6" r="BK315"/>
  <c r="J312"/>
  <c i="7" r="BK100"/>
  <c r="BK367"/>
  <c r="J327"/>
  <c r="J334"/>
  <c i="8" r="BK318"/>
  <c i="9" r="BK195"/>
  <c i="11" r="J249"/>
  <c i="12" r="J120"/>
  <c r="J397"/>
  <c i="13" r="BK320"/>
  <c i="14" r="J231"/>
  <c r="J120"/>
  <c i="15" r="BK327"/>
  <c r="J119"/>
  <c i="2" r="BK335"/>
  <c r="J308"/>
  <c i="3" r="BK242"/>
  <c i="4" r="BK231"/>
  <c r="J128"/>
  <c i="5" r="BK275"/>
  <c i="6" r="J365"/>
  <c r="BK100"/>
  <c i="7" r="BK283"/>
  <c i="8" r="J99"/>
  <c i="10" r="J296"/>
  <c r="J322"/>
  <c i="11" r="J371"/>
  <c r="J125"/>
  <c i="12" r="BK338"/>
  <c r="J403"/>
  <c i="13" r="BK249"/>
  <c i="14" r="BK258"/>
  <c i="15" r="J280"/>
  <c r="J327"/>
  <c i="10" r="BK258"/>
  <c i="11" r="J305"/>
  <c i="12" r="BK290"/>
  <c i="13" r="BK270"/>
  <c i="14" r="J354"/>
  <c i="15" r="BK294"/>
  <c i="2" r="J152"/>
  <c r="BK267"/>
  <c i="3" r="BK361"/>
  <c i="4" r="J346"/>
  <c r="BK175"/>
  <c r="BK270"/>
  <c i="5" r="J166"/>
  <c r="BK290"/>
  <c i="6" r="BK175"/>
  <c i="7" r="J249"/>
  <c r="BK369"/>
  <c i="8" r="BK256"/>
  <c i="9" r="BK313"/>
  <c r="BK286"/>
  <c i="10" r="J191"/>
  <c i="9" r="BK231"/>
  <c i="8" r="J327"/>
  <c i="2" r="J400"/>
  <c i="4" r="J208"/>
  <c i="6" r="J322"/>
  <c i="8" r="BK338"/>
  <c i="9" r="BK334"/>
  <c r="J262"/>
  <c i="10" r="J199"/>
  <c i="11" r="J267"/>
  <c r="BK371"/>
  <c i="12" r="J393"/>
  <c r="BK120"/>
  <c i="13" r="BK370"/>
  <c i="14" r="J398"/>
  <c r="BK354"/>
  <c i="8" r="J323"/>
  <c i="9" r="J139"/>
  <c i="11" r="J256"/>
  <c i="12" r="J152"/>
  <c r="J396"/>
  <c i="14" r="J301"/>
  <c i="15" r="BK310"/>
  <c i="2" r="BK329"/>
  <c i="6" r="J346"/>
  <c i="8" r="J357"/>
  <c i="4" r="J365"/>
  <c i="5" r="BK242"/>
  <c r="BK211"/>
  <c i="6" r="BK400"/>
  <c i="7" r="BK368"/>
  <c r="J286"/>
  <c i="9" r="BK146"/>
  <c i="2" r="BK354"/>
  <c i="4" r="BK191"/>
  <c i="5" r="BK187"/>
  <c i="6" r="BK231"/>
  <c i="8" r="BK280"/>
  <c i="9" r="J299"/>
  <c i="10" r="J225"/>
  <c i="11" r="BK279"/>
  <c i="12" r="J312"/>
  <c i="15" r="BK266"/>
  <c i="3" r="BK370"/>
  <c i="4" r="BK305"/>
  <c i="5" r="BK166"/>
  <c i="6" r="BK183"/>
  <c i="7" r="BK240"/>
  <c i="8" r="BK258"/>
  <c i="11" r="BK310"/>
  <c i="12" r="J220"/>
  <c i="14" r="BK274"/>
  <c i="15" r="J318"/>
  <c i="8" r="J119"/>
  <c i="10" r="J216"/>
  <c i="11" r="BK249"/>
  <c i="2" r="J362"/>
  <c r="J338"/>
  <c i="3" r="J244"/>
  <c i="5" r="BK327"/>
  <c i="6" r="J397"/>
  <c i="7" r="J305"/>
  <c i="8" r="J151"/>
  <c i="11" r="J361"/>
  <c i="13" r="J153"/>
  <c i="2" r="J393"/>
  <c i="3" r="J132"/>
  <c r="BK371"/>
  <c i="4" r="J160"/>
  <c i="5" r="BK305"/>
  <c i="7" r="J270"/>
  <c i="9" r="BK366"/>
  <c i="7" r="BK173"/>
  <c i="11" r="BK242"/>
  <c i="13" r="BK290"/>
  <c i="15" r="J254"/>
  <c i="13" r="BK327"/>
  <c i="15" r="J307"/>
  <c r="BK235"/>
  <c i="2" r="BK379"/>
  <c r="J315"/>
  <c i="3" r="BK327"/>
  <c r="BK275"/>
  <c r="J371"/>
  <c i="4" r="J397"/>
  <c r="BK128"/>
  <c r="BK216"/>
  <c i="5" r="J270"/>
  <c r="BK349"/>
  <c i="6" r="BK398"/>
  <c i="8" r="J287"/>
  <c i="9" r="BK279"/>
  <c i="10" r="J338"/>
  <c r="J354"/>
  <c i="11" r="BK187"/>
  <c r="J173"/>
  <c i="12" r="J225"/>
  <c r="BK260"/>
  <c i="13" r="J114"/>
  <c r="J366"/>
  <c i="14" r="J290"/>
  <c i="8" r="J354"/>
  <c i="10" r="J308"/>
  <c i="4" r="BK281"/>
  <c i="5" r="J223"/>
  <c i="7" r="BK370"/>
  <c i="8" r="J310"/>
  <c r="BK323"/>
  <c i="9" r="J355"/>
  <c r="BK355"/>
  <c i="10" r="BK398"/>
  <c r="BK225"/>
  <c i="11" r="BK361"/>
  <c r="J349"/>
  <c i="12" r="J270"/>
  <c i="13" r="J146"/>
  <c r="J252"/>
  <c r="BK166"/>
  <c i="14" r="J312"/>
  <c i="15" r="J313"/>
  <c r="BK270"/>
  <c i="8" r="BK254"/>
  <c i="10" r="J260"/>
  <c i="11" r="J310"/>
  <c i="12" r="J281"/>
  <c i="14" r="J144"/>
  <c i="15" r="BK307"/>
  <c i="2" r="J160"/>
  <c i="3" r="BK206"/>
  <c i="4" r="J260"/>
  <c i="6" r="J144"/>
  <c i="9" r="BK202"/>
  <c i="10" r="J262"/>
  <c i="11" r="BK100"/>
  <c r="BK313"/>
  <c i="13" r="J293"/>
  <c i="14" r="J191"/>
  <c i="2" r="BK362"/>
  <c i="3" r="BK270"/>
  <c r="BK320"/>
  <c i="4" r="J305"/>
  <c i="5" r="J279"/>
  <c r="J187"/>
  <c i="6" r="J116"/>
  <c r="J274"/>
  <c i="7" r="BK313"/>
  <c r="J256"/>
  <c i="8" r="BK287"/>
  <c i="10" r="J136"/>
  <c i="2" r="J396"/>
  <c i="4" r="J136"/>
  <c i="5" r="J244"/>
  <c i="6" r="BK403"/>
  <c i="7" r="J223"/>
  <c i="8" r="BK354"/>
  <c i="9" r="J310"/>
  <c i="10" r="BK220"/>
  <c i="11" r="BK349"/>
  <c i="12" r="J322"/>
  <c r="J136"/>
  <c i="13" r="J206"/>
  <c r="J365"/>
  <c r="BK364"/>
  <c i="14" r="J175"/>
  <c r="J329"/>
  <c i="15" r="J270"/>
  <c i="2" r="J346"/>
  <c r="J183"/>
  <c i="3" r="BK305"/>
  <c r="BK173"/>
  <c r="J313"/>
  <c i="4" r="BK248"/>
  <c r="J362"/>
  <c r="J287"/>
  <c i="5" r="J368"/>
  <c r="BK320"/>
  <c r="J367"/>
  <c i="6" r="J379"/>
  <c r="J225"/>
  <c r="BK136"/>
  <c r="J301"/>
  <c i="7" r="BK305"/>
  <c r="J299"/>
  <c r="BK290"/>
  <c r="J310"/>
  <c i="8" r="BK263"/>
  <c i="9" r="BK100"/>
  <c i="10" r="J290"/>
  <c r="J152"/>
  <c i="11" r="BK146"/>
  <c i="12" r="BK379"/>
  <c i="13" r="J180"/>
  <c i="14" r="BK120"/>
  <c r="J100"/>
  <c r="BK338"/>
  <c i="15" r="J298"/>
  <c r="BK371"/>
  <c r="BK376"/>
  <c i="8" r="BK374"/>
  <c i="9" r="J256"/>
  <c i="10" r="BK216"/>
  <c r="J362"/>
  <c i="11" r="BK290"/>
  <c i="12" r="BK301"/>
  <c r="BK136"/>
  <c i="13" r="J290"/>
  <c r="J125"/>
  <c i="14" r="BK365"/>
  <c i="15" r="BK284"/>
  <c i="8" r="J258"/>
  <c i="9" r="BK153"/>
  <c i="10" r="J258"/>
  <c i="11" r="BK364"/>
  <c i="12" r="J365"/>
  <c i="13" r="BK299"/>
  <c i="14" r="BK183"/>
  <c r="BK144"/>
  <c i="15" r="J220"/>
  <c r="J375"/>
  <c i="2" r="BK403"/>
  <c r="J290"/>
  <c r="J402"/>
  <c r="J100"/>
  <c i="3" r="J100"/>
  <c r="BK139"/>
  <c i="4" r="BK239"/>
  <c i="5" r="BK279"/>
  <c r="BK270"/>
  <c i="6" r="J258"/>
  <c i="8" r="BK159"/>
  <c i="10" r="J346"/>
  <c i="11" r="J195"/>
  <c i="14" r="BK335"/>
  <c i="2" r="BK399"/>
  <c i="3" r="J252"/>
  <c r="BK211"/>
  <c i="5" r="J125"/>
  <c i="6" r="J396"/>
  <c i="7" r="BK114"/>
  <c i="10" r="J128"/>
  <c i="13" r="J132"/>
  <c i="14" r="J270"/>
  <c i="15" r="BK377"/>
  <c i="2" r="BK225"/>
  <c i="4" r="BK160"/>
  <c i="6" r="J403"/>
  <c i="7" r="BK202"/>
  <c i="10" r="J305"/>
  <c i="11" r="J283"/>
  <c i="13" r="BK349"/>
  <c i="15" r="J263"/>
  <c i="10" r="BK281"/>
  <c i="13" r="J166"/>
  <c i="15" r="BK244"/>
  <c i="2" r="J329"/>
  <c r="BK270"/>
  <c r="J248"/>
  <c i="3" r="J240"/>
  <c r="BK231"/>
  <c i="4" r="J315"/>
  <c r="BK335"/>
  <c r="J379"/>
  <c r="BK301"/>
  <c i="5" r="BK231"/>
  <c r="J299"/>
  <c i="6" r="BK287"/>
  <c r="BK220"/>
  <c r="J305"/>
  <c i="7" r="J252"/>
  <c r="J125"/>
  <c r="BK366"/>
  <c i="8" r="BK182"/>
  <c r="BK207"/>
  <c i="9" r="BK139"/>
  <c r="J216"/>
  <c i="10" r="BK329"/>
  <c i="11" r="BK327"/>
  <c i="12" r="BK402"/>
  <c r="J183"/>
  <c r="J199"/>
  <c i="13" r="J279"/>
  <c i="14" r="J386"/>
  <c r="BK239"/>
  <c i="15" r="J174"/>
  <c i="8" r="J220"/>
  <c i="9" r="J286"/>
  <c i="10" r="J400"/>
  <c i="11" r="J146"/>
  <c i="9" r="BK299"/>
  <c i="2" r="BK338"/>
  <c i="4" r="J338"/>
  <c i="6" r="BK290"/>
  <c i="8" r="J198"/>
  <c i="9" r="J166"/>
  <c r="BK365"/>
  <c i="10" r="BK315"/>
  <c i="11" r="J118"/>
  <c r="J370"/>
  <c i="12" r="BK248"/>
  <c r="J402"/>
  <c i="13" r="J371"/>
  <c r="BK279"/>
  <c i="14" r="BK301"/>
  <c r="J338"/>
  <c i="15" r="J323"/>
  <c i="8" r="J377"/>
  <c i="10" r="J315"/>
  <c i="11" r="BK153"/>
  <c i="12" r="J144"/>
  <c i="13" r="J286"/>
  <c i="15" r="J99"/>
  <c i="2" r="J403"/>
  <c i="3" r="J125"/>
  <c i="4" r="J144"/>
  <c i="6" r="J386"/>
  <c i="9" r="J125"/>
  <c i="10" r="BK262"/>
  <c i="11" r="J364"/>
  <c i="12" r="J346"/>
  <c i="13" r="J364"/>
  <c i="15" r="J143"/>
  <c i="2" r="J379"/>
  <c r="J144"/>
  <c i="3" r="BK166"/>
  <c r="BK293"/>
  <c i="4" r="BK260"/>
  <c i="5" r="BK371"/>
  <c r="J349"/>
  <c i="6" r="J108"/>
  <c r="J248"/>
  <c i="7" r="BK180"/>
  <c r="BK334"/>
  <c r="J267"/>
  <c i="9" r="J279"/>
  <c i="3" r="BK369"/>
  <c i="5" r="BK310"/>
  <c i="8" r="J143"/>
  <c i="9" r="J223"/>
  <c i="10" r="J116"/>
  <c i="12" r="J335"/>
  <c i="14" r="BK329"/>
  <c i="3" r="BK256"/>
  <c r="BK334"/>
  <c i="4" r="J354"/>
  <c i="5" r="J262"/>
  <c r="J369"/>
  <c i="6" r="J260"/>
  <c r="J296"/>
  <c i="7" r="BK337"/>
  <c r="BK231"/>
  <c i="8" r="J266"/>
  <c i="10" r="J397"/>
  <c i="11" r="J240"/>
  <c i="12" r="J208"/>
  <c i="14" r="J267"/>
  <c r="BK312"/>
  <c i="15" r="BK135"/>
  <c i="8" r="BK277"/>
  <c i="10" r="J312"/>
  <c i="11" r="BK244"/>
  <c i="12" r="BK191"/>
  <c i="13" r="BK371"/>
  <c i="14" r="J281"/>
  <c i="15" r="J357"/>
  <c i="10" r="J399"/>
  <c i="12" r="J362"/>
  <c i="14" r="J399"/>
  <c i="15" r="J198"/>
  <c i="2" r="BK144"/>
  <c r="J305"/>
  <c i="3" r="BK366"/>
  <c r="BK290"/>
  <c i="5" r="BK195"/>
  <c i="7" r="BK118"/>
  <c i="9" r="BK368"/>
  <c i="10" r="BK260"/>
  <c i="12" r="J354"/>
  <c i="13" r="J256"/>
  <c i="15" r="J256"/>
  <c i="2" r="BK312"/>
  <c i="3" r="BK132"/>
  <c r="BK252"/>
  <c i="4" r="BK225"/>
  <c i="5" r="J146"/>
  <c i="6" r="J329"/>
  <c i="7" r="J211"/>
  <c r="J166"/>
  <c i="10" r="J301"/>
  <c i="11" r="J355"/>
  <c i="13" r="J223"/>
  <c i="14" r="BK401"/>
  <c i="15" r="BK215"/>
  <c i="2" r="BK191"/>
  <c i="3" r="J370"/>
  <c i="4" r="BK136"/>
  <c i="5" r="BK355"/>
  <c i="6" r="J208"/>
  <c i="7" r="BK125"/>
  <c i="8" r="BK215"/>
  <c i="10" r="BK401"/>
  <c i="11" r="BK195"/>
  <c i="12" r="J329"/>
  <c i="13" r="BK305"/>
  <c r="J202"/>
  <c i="14" r="J183"/>
  <c i="15" r="BK127"/>
  <c i="10" r="BK301"/>
  <c i="12" r="J216"/>
  <c i="13" r="J139"/>
  <c i="14" r="BK322"/>
  <c i="15" r="BK115"/>
  <c r="J151"/>
  <c i="2" r="J136"/>
  <c r="BK231"/>
  <c r="BK396"/>
  <c i="3" r="J262"/>
  <c r="J118"/>
  <c i="5" r="BK293"/>
  <c r="J114"/>
  <c r="J256"/>
  <c i="6" r="BK199"/>
  <c r="BK258"/>
  <c i="7" r="J173"/>
  <c i="9" r="BK290"/>
  <c i="10" r="BK144"/>
  <c r="BK191"/>
  <c r="J386"/>
  <c i="11" r="J270"/>
  <c i="14" r="BK199"/>
  <c r="BK397"/>
  <c r="BK305"/>
  <c i="15" r="J266"/>
  <c r="BK198"/>
  <c i="8" r="J376"/>
  <c i="9" r="J267"/>
  <c i="11" r="BK256"/>
  <c r="J223"/>
  <c i="8" r="BK135"/>
  <c i="2" r="BK322"/>
  <c i="3" r="J275"/>
  <c i="5" r="BK125"/>
  <c i="7" r="J320"/>
  <c i="8" r="J274"/>
  <c r="BK190"/>
  <c i="11" r="BK114"/>
  <c r="BK216"/>
  <c i="12" r="J274"/>
  <c r="BK400"/>
  <c i="13" r="BK187"/>
  <c r="J337"/>
  <c r="J244"/>
  <c i="14" r="J262"/>
  <c r="BK398"/>
  <c i="15" r="J135"/>
  <c r="BK372"/>
  <c i="8" r="BK303"/>
  <c i="9" r="BK337"/>
  <c i="10" r="BK100"/>
  <c i="11" r="BK240"/>
  <c i="12" r="BK262"/>
  <c i="13" r="J299"/>
  <c r="BK107"/>
  <c i="8" r="J277"/>
  <c i="9" r="J305"/>
  <c r="J365"/>
  <c i="10" r="BK308"/>
  <c i="11" r="J252"/>
  <c i="12" r="J386"/>
  <c r="BK296"/>
  <c i="13" r="J370"/>
  <c i="14" r="J379"/>
  <c i="15" r="J284"/>
  <c i="2" r="J175"/>
  <c r="J220"/>
  <c i="3" r="BK313"/>
  <c r="BK118"/>
  <c r="BK283"/>
  <c r="BK364"/>
  <c i="4" r="BK354"/>
  <c r="J258"/>
  <c r="BK308"/>
  <c i="5" r="J293"/>
  <c r="J180"/>
  <c i="6" r="BK312"/>
  <c r="J290"/>
  <c r="BK152"/>
  <c r="BK274"/>
  <c i="7" r="J279"/>
  <c r="J313"/>
  <c r="J368"/>
  <c i="8" r="BK372"/>
  <c i="9" r="BK244"/>
  <c i="10" r="J239"/>
  <c i="2" l="1" r="T99"/>
  <c r="P273"/>
  <c i="3" r="T99"/>
  <c r="R239"/>
  <c r="R312"/>
  <c r="BK363"/>
  <c r="J363"/>
  <c r="J75"/>
  <c i="4" r="T207"/>
  <c r="R337"/>
  <c i="5" r="BK239"/>
  <c r="J239"/>
  <c r="J67"/>
  <c r="T255"/>
  <c r="BK348"/>
  <c r="J348"/>
  <c r="J74"/>
  <c i="6" r="R99"/>
  <c r="T337"/>
  <c i="7" r="P99"/>
  <c r="P255"/>
  <c i="8" r="T98"/>
  <c r="P253"/>
  <c r="BK269"/>
  <c r="J269"/>
  <c r="J70"/>
  <c r="P329"/>
  <c r="BK370"/>
  <c r="J370"/>
  <c r="J74"/>
  <c i="9" r="T99"/>
  <c r="P239"/>
  <c r="R312"/>
  <c r="P348"/>
  <c i="10" r="T207"/>
  <c r="BK273"/>
  <c r="J273"/>
  <c r="J70"/>
  <c r="P337"/>
  <c r="T395"/>
  <c i="11" r="BK269"/>
  <c r="J269"/>
  <c r="J71"/>
  <c i="12" r="BK99"/>
  <c r="J99"/>
  <c r="J65"/>
  <c r="BK257"/>
  <c r="J257"/>
  <c r="J67"/>
  <c r="R273"/>
  <c r="P395"/>
  <c i="13" r="T99"/>
  <c r="R255"/>
  <c r="T312"/>
  <c r="T363"/>
  <c i="14" r="R257"/>
  <c r="R273"/>
  <c r="P337"/>
  <c r="T378"/>
  <c i="2" r="R207"/>
  <c r="P257"/>
  <c r="T289"/>
  <c r="R337"/>
  <c r="P378"/>
  <c r="BK395"/>
  <c r="J395"/>
  <c r="J75"/>
  <c r="R395"/>
  <c i="3" r="P194"/>
  <c r="BK239"/>
  <c r="J239"/>
  <c r="J67"/>
  <c r="R255"/>
  <c r="T312"/>
  <c r="T363"/>
  <c i="4" r="P207"/>
  <c r="T257"/>
  <c r="P337"/>
  <c i="5" r="P239"/>
  <c r="R312"/>
  <c r="BK363"/>
  <c r="J363"/>
  <c r="J75"/>
  <c i="6" r="R273"/>
  <c r="P378"/>
  <c i="7" r="P269"/>
  <c r="BK363"/>
  <c r="J363"/>
  <c r="J75"/>
  <c i="8" r="R279"/>
  <c i="9" r="P255"/>
  <c r="BK348"/>
  <c r="J348"/>
  <c r="J74"/>
  <c i="10" r="BK99"/>
  <c r="J99"/>
  <c r="J65"/>
  <c i="11" r="R99"/>
  <c r="P269"/>
  <c i="12" r="R207"/>
  <c r="T273"/>
  <c i="13" r="T239"/>
  <c r="T348"/>
  <c i="15" r="R253"/>
  <c i="4" r="P99"/>
  <c r="P98"/>
  <c r="P257"/>
  <c r="T289"/>
  <c r="R378"/>
  <c r="P395"/>
  <c i="5" r="R99"/>
  <c r="P269"/>
  <c r="R348"/>
  <c i="6" r="BK99"/>
  <c r="R257"/>
  <c r="T273"/>
  <c r="BK378"/>
  <c r="J378"/>
  <c r="J74"/>
  <c i="7" r="T194"/>
  <c r="BK312"/>
  <c r="J312"/>
  <c r="J72"/>
  <c r="P363"/>
  <c i="8" r="R206"/>
  <c i="9" r="BK255"/>
  <c r="BK269"/>
  <c r="J269"/>
  <c r="J71"/>
  <c r="R363"/>
  <c i="10" r="P207"/>
  <c r="T337"/>
  <c i="11" r="R239"/>
  <c r="T255"/>
  <c i="12" r="P99"/>
  <c r="T257"/>
  <c r="P337"/>
  <c r="BK395"/>
  <c r="J395"/>
  <c r="J75"/>
  <c i="13" r="R239"/>
  <c r="R312"/>
  <c i="14" r="BK289"/>
  <c r="J289"/>
  <c r="J71"/>
  <c r="P378"/>
  <c i="15" r="P206"/>
  <c i="2" r="BK207"/>
  <c r="J207"/>
  <c r="J66"/>
  <c r="BK273"/>
  <c r="J273"/>
  <c r="J70"/>
  <c i="3" r="R194"/>
  <c r="BK255"/>
  <c r="J255"/>
  <c r="J70"/>
  <c r="T255"/>
  <c r="P363"/>
  <c i="4" r="BK207"/>
  <c r="J207"/>
  <c r="J66"/>
  <c r="BK257"/>
  <c r="J257"/>
  <c r="J67"/>
  <c r="BK273"/>
  <c r="R273"/>
  <c r="T273"/>
  <c r="BK378"/>
  <c r="J378"/>
  <c r="J74"/>
  <c r="T378"/>
  <c r="T395"/>
  <c i="5" r="P194"/>
  <c r="R239"/>
  <c r="BK255"/>
  <c r="J255"/>
  <c r="J70"/>
  <c r="P312"/>
  <c r="T363"/>
  <c i="6" r="P257"/>
  <c r="BK337"/>
  <c r="J337"/>
  <c r="J72"/>
  <c r="R378"/>
  <c i="7" r="R269"/>
  <c i="8" r="BK206"/>
  <c r="J206"/>
  <c r="J66"/>
  <c r="BK329"/>
  <c r="J329"/>
  <c r="J72"/>
  <c r="R370"/>
  <c i="9" r="R194"/>
  <c r="P312"/>
  <c r="R348"/>
  <c i="10" r="P99"/>
  <c r="BK257"/>
  <c r="J257"/>
  <c r="J67"/>
  <c r="R273"/>
  <c r="BK378"/>
  <c r="J378"/>
  <c r="J74"/>
  <c i="11" r="P194"/>
  <c r="R255"/>
  <c r="R348"/>
  <c i="12" r="P207"/>
  <c r="BK337"/>
  <c r="J337"/>
  <c r="J72"/>
  <c r="T395"/>
  <c i="13" r="P194"/>
  <c r="P255"/>
  <c i="14" r="BK99"/>
  <c r="J99"/>
  <c r="J65"/>
  <c r="P257"/>
  <c i="15" r="T206"/>
  <c r="BK269"/>
  <c r="J269"/>
  <c r="J70"/>
  <c i="10" r="BK207"/>
  <c r="J207"/>
  <c r="J66"/>
  <c r="R257"/>
  <c r="P273"/>
  <c r="R337"/>
  <c r="R395"/>
  <c i="11" r="BK99"/>
  <c r="J99"/>
  <c r="J65"/>
  <c r="R269"/>
  <c r="T363"/>
  <c i="12" r="T289"/>
  <c r="T378"/>
  <c i="13" r="BK239"/>
  <c r="J239"/>
  <c r="J67"/>
  <c r="BK251"/>
  <c r="J251"/>
  <c r="J68"/>
  <c i="14" r="R207"/>
  <c r="BK273"/>
  <c r="J273"/>
  <c r="J70"/>
  <c i="15" r="BK98"/>
  <c r="R269"/>
  <c i="14" r="P99"/>
  <c r="T257"/>
  <c r="R337"/>
  <c i="15" r="R98"/>
  <c r="P269"/>
  <c i="2" r="P289"/>
  <c i="3" r="P99"/>
  <c r="T269"/>
  <c i="4" r="P289"/>
  <c i="5" r="T194"/>
  <c r="R255"/>
  <c i="6" r="T207"/>
  <c r="BK273"/>
  <c r="J273"/>
  <c r="J70"/>
  <c r="R337"/>
  <c r="T395"/>
  <c i="7" r="P239"/>
  <c r="P312"/>
  <c r="R363"/>
  <c i="8" r="T279"/>
  <c i="9" r="P194"/>
  <c r="T312"/>
  <c r="P363"/>
  <c i="10" r="T289"/>
  <c r="BK395"/>
  <c r="J395"/>
  <c r="J75"/>
  <c i="11" r="R194"/>
  <c i="12" r="BK207"/>
  <c r="J207"/>
  <c r="J66"/>
  <c i="14" r="T273"/>
  <c r="R378"/>
  <c i="15" r="T253"/>
  <c r="T269"/>
  <c i="2" r="BK99"/>
  <c r="J99"/>
  <c r="J65"/>
  <c r="R289"/>
  <c i="3" r="T194"/>
  <c r="BK269"/>
  <c r="J269"/>
  <c r="J71"/>
  <c r="R363"/>
  <c i="4" r="R207"/>
  <c i="5" r="R194"/>
  <c r="T312"/>
  <c r="P363"/>
  <c i="6" r="BK207"/>
  <c r="J207"/>
  <c r="J66"/>
  <c r="T257"/>
  <c r="T289"/>
  <c r="P395"/>
  <c i="7" r="BK194"/>
  <c r="J194"/>
  <c r="J66"/>
  <c r="BK239"/>
  <c r="J239"/>
  <c r="J67"/>
  <c r="BK269"/>
  <c r="J269"/>
  <c r="J71"/>
  <c r="R348"/>
  <c i="8" r="P206"/>
  <c r="P269"/>
  <c i="9" r="R99"/>
  <c r="T269"/>
  <c i="10" r="P289"/>
  <c r="P378"/>
  <c i="11" r="T99"/>
  <c r="BK312"/>
  <c r="J312"/>
  <c r="J72"/>
  <c r="BK363"/>
  <c r="J363"/>
  <c r="J75"/>
  <c i="12" r="P289"/>
  <c r="P378"/>
  <c i="13" r="R194"/>
  <c r="BK255"/>
  <c r="J255"/>
  <c r="J70"/>
  <c r="P312"/>
  <c r="R363"/>
  <c i="14" r="T207"/>
  <c r="R289"/>
  <c r="T395"/>
  <c i="15" r="BK279"/>
  <c r="J279"/>
  <c r="J71"/>
  <c i="2" r="P207"/>
  <c i="3" r="BK194"/>
  <c r="J194"/>
  <c r="J66"/>
  <c r="T239"/>
  <c r="BK312"/>
  <c r="J312"/>
  <c r="J72"/>
  <c r="P348"/>
  <c i="4" r="BK289"/>
  <c r="J289"/>
  <c r="J71"/>
  <c i="5" r="BK194"/>
  <c r="J194"/>
  <c r="J66"/>
  <c r="R269"/>
  <c r="R254"/>
  <c r="P348"/>
  <c i="6" r="T99"/>
  <c r="T98"/>
  <c r="P273"/>
  <c i="7" r="BK99"/>
  <c r="J99"/>
  <c r="J65"/>
  <c r="T269"/>
  <c r="T363"/>
  <c i="8" r="BK279"/>
  <c r="J279"/>
  <c r="J71"/>
  <c i="9" r="BK239"/>
  <c r="J239"/>
  <c r="J67"/>
  <c r="P269"/>
  <c r="T348"/>
  <c i="10" r="BK289"/>
  <c r="J289"/>
  <c r="J71"/>
  <c r="P395"/>
  <c i="11" r="BK239"/>
  <c r="J239"/>
  <c r="J67"/>
  <c r="P312"/>
  <c r="T348"/>
  <c i="12" r="R289"/>
  <c r="BK378"/>
  <c r="J378"/>
  <c r="J74"/>
  <c i="13" r="R99"/>
  <c r="R98"/>
  <c r="T269"/>
  <c i="14" r="BK207"/>
  <c r="J207"/>
  <c r="J66"/>
  <c r="T289"/>
  <c r="P395"/>
  <c i="15" r="BK206"/>
  <c r="J206"/>
  <c r="J66"/>
  <c i="2" r="T207"/>
  <c r="BK257"/>
  <c r="J257"/>
  <c r="J67"/>
  <c r="R257"/>
  <c r="T257"/>
  <c r="T273"/>
  <c r="BK337"/>
  <c r="J337"/>
  <c r="J72"/>
  <c r="P337"/>
  <c r="T337"/>
  <c r="BK378"/>
  <c r="J378"/>
  <c r="J74"/>
  <c r="R378"/>
  <c r="T378"/>
  <c r="P395"/>
  <c r="T395"/>
  <c i="3" r="R269"/>
  <c r="T348"/>
  <c i="4" r="BK99"/>
  <c r="R289"/>
  <c i="5" r="BK269"/>
  <c r="J269"/>
  <c r="J71"/>
  <c i="6" r="BK257"/>
  <c r="J257"/>
  <c r="J67"/>
  <c r="P337"/>
  <c i="7" r="BK255"/>
  <c i="8" r="R98"/>
  <c r="BK253"/>
  <c r="J253"/>
  <c r="J67"/>
  <c r="R269"/>
  <c r="T370"/>
  <c i="9" r="BK194"/>
  <c r="J194"/>
  <c r="J66"/>
  <c i="10" r="R99"/>
  <c i="11" r="P99"/>
  <c r="P98"/>
  <c r="P239"/>
  <c r="BK255"/>
  <c r="J255"/>
  <c r="J70"/>
  <c r="T312"/>
  <c r="P348"/>
  <c i="12" r="R99"/>
  <c r="P257"/>
  <c r="P273"/>
  <c r="P272"/>
  <c r="T337"/>
  <c r="R378"/>
  <c i="13" r="T194"/>
  <c r="BK269"/>
  <c r="J269"/>
  <c r="J71"/>
  <c r="BK348"/>
  <c r="J348"/>
  <c r="J74"/>
  <c i="15" r="P98"/>
  <c i="5" r="T99"/>
  <c r="R251"/>
  <c i="6" r="R289"/>
  <c r="T378"/>
  <c i="7" r="R99"/>
  <c r="R255"/>
  <c i="8" r="BK98"/>
  <c r="T253"/>
  <c r="R329"/>
  <c i="9" r="T194"/>
  <c r="T255"/>
  <c r="T254"/>
  <c r="T363"/>
  <c i="10" r="R207"/>
  <c r="T257"/>
  <c r="BK337"/>
  <c r="J337"/>
  <c r="J72"/>
  <c i="11" r="T194"/>
  <c r="R312"/>
  <c r="R363"/>
  <c i="12" r="BK289"/>
  <c r="J289"/>
  <c r="J71"/>
  <c i="13" r="P99"/>
  <c r="R269"/>
  <c r="P363"/>
  <c i="14" r="T99"/>
  <c r="T98"/>
  <c r="P289"/>
  <c r="R395"/>
  <c i="15" r="R206"/>
  <c r="P253"/>
  <c r="P279"/>
  <c i="5" r="BK99"/>
  <c r="J99"/>
  <c r="J65"/>
  <c r="T239"/>
  <c r="P255"/>
  <c r="R363"/>
  <c i="6" r="R207"/>
  <c r="P289"/>
  <c r="BK395"/>
  <c r="J395"/>
  <c r="J75"/>
  <c i="7" r="P194"/>
  <c r="T239"/>
  <c r="R312"/>
  <c r="P348"/>
  <c i="8" r="P279"/>
  <c r="P370"/>
  <c i="9" r="BK99"/>
  <c r="J99"/>
  <c r="J65"/>
  <c r="T239"/>
  <c r="BK312"/>
  <c r="J312"/>
  <c r="J72"/>
  <c i="10" r="R289"/>
  <c r="T378"/>
  <c i="11" r="T269"/>
  <c r="P363"/>
  <c i="12" r="T207"/>
  <c i="13" r="P239"/>
  <c r="BK312"/>
  <c r="J312"/>
  <c r="J72"/>
  <c r="BK363"/>
  <c r="J363"/>
  <c r="J75"/>
  <c i="14" r="R99"/>
  <c r="R98"/>
  <c r="P273"/>
  <c r="P272"/>
  <c r="BK378"/>
  <c r="J378"/>
  <c r="J74"/>
  <c i="15" r="T98"/>
  <c r="T97"/>
  <c i="2" r="P99"/>
  <c r="P98"/>
  <c r="BK289"/>
  <c r="J289"/>
  <c r="J71"/>
  <c i="3" r="R99"/>
  <c r="R98"/>
  <c r="P239"/>
  <c r="P255"/>
  <c r="P312"/>
  <c r="BK348"/>
  <c r="J348"/>
  <c r="J74"/>
  <c i="4" r="T99"/>
  <c r="T98"/>
  <c r="P273"/>
  <c r="BK337"/>
  <c r="J337"/>
  <c r="J72"/>
  <c r="P378"/>
  <c r="BK395"/>
  <c r="J395"/>
  <c r="J75"/>
  <c r="R395"/>
  <c i="5" r="P99"/>
  <c r="P98"/>
  <c r="T269"/>
  <c r="T254"/>
  <c r="T348"/>
  <c i="6" r="P207"/>
  <c r="BK289"/>
  <c r="J289"/>
  <c r="J71"/>
  <c r="R395"/>
  <c i="7" r="T99"/>
  <c r="T98"/>
  <c r="R239"/>
  <c r="T312"/>
  <c r="T348"/>
  <c i="8" r="P98"/>
  <c r="P97"/>
  <c r="R253"/>
  <c r="T269"/>
  <c i="9" r="R239"/>
  <c r="R255"/>
  <c r="BK363"/>
  <c r="J363"/>
  <c r="J75"/>
  <c i="11" r="T239"/>
  <c r="P255"/>
  <c r="P254"/>
  <c r="BK348"/>
  <c r="J348"/>
  <c r="J74"/>
  <c i="12" r="T99"/>
  <c r="T98"/>
  <c r="BK273"/>
  <c r="J273"/>
  <c r="J70"/>
  <c r="R337"/>
  <c r="R395"/>
  <c i="13" r="BK194"/>
  <c r="J194"/>
  <c r="J66"/>
  <c r="P269"/>
  <c r="P348"/>
  <c i="14" r="BK257"/>
  <c r="J257"/>
  <c r="J67"/>
  <c r="BK337"/>
  <c r="J337"/>
  <c r="J72"/>
  <c r="BK395"/>
  <c r="J395"/>
  <c r="J75"/>
  <c i="15" r="BK329"/>
  <c r="J329"/>
  <c r="J72"/>
  <c r="P329"/>
  <c i="2" r="R99"/>
  <c r="R98"/>
  <c r="R97"/>
  <c r="R273"/>
  <c r="R272"/>
  <c i="3" r="BK99"/>
  <c r="J99"/>
  <c r="J65"/>
  <c r="P269"/>
  <c r="R348"/>
  <c i="4" r="R99"/>
  <c r="R98"/>
  <c r="R257"/>
  <c r="T337"/>
  <c i="5" r="BK312"/>
  <c r="J312"/>
  <c r="J72"/>
  <c i="6" r="P99"/>
  <c r="P98"/>
  <c i="7" r="R194"/>
  <c r="T255"/>
  <c r="T254"/>
  <c r="BK348"/>
  <c r="J348"/>
  <c r="J74"/>
  <c i="8" r="T206"/>
  <c r="T329"/>
  <c i="9" r="P99"/>
  <c r="P98"/>
  <c r="R269"/>
  <c r="R254"/>
  <c i="10" r="T99"/>
  <c r="T98"/>
  <c r="T97"/>
  <c r="P257"/>
  <c r="T273"/>
  <c r="T272"/>
  <c r="R378"/>
  <c i="11" r="BK194"/>
  <c r="J194"/>
  <c r="J66"/>
  <c i="12" r="R257"/>
  <c i="13" r="BK99"/>
  <c r="BK98"/>
  <c r="J98"/>
  <c r="J64"/>
  <c r="T255"/>
  <c r="T254"/>
  <c r="R348"/>
  <c i="14" r="P207"/>
  <c r="T337"/>
  <c i="15" r="BK253"/>
  <c r="J253"/>
  <c r="J67"/>
  <c r="R279"/>
  <c r="T279"/>
  <c r="R329"/>
  <c r="T329"/>
  <c r="BK370"/>
  <c r="J370"/>
  <c r="J74"/>
  <c r="P370"/>
  <c r="R370"/>
  <c r="T370"/>
  <c i="6" r="BK269"/>
  <c r="J269"/>
  <c r="J68"/>
  <c i="14" r="BK269"/>
  <c r="J269"/>
  <c r="J68"/>
  <c i="2" r="BK364"/>
  <c r="J364"/>
  <c r="J73"/>
  <c i="3" r="BK251"/>
  <c r="J251"/>
  <c r="J68"/>
  <c i="7" r="BK251"/>
  <c r="J251"/>
  <c r="J68"/>
  <c i="15" r="BK265"/>
  <c r="J265"/>
  <c r="J68"/>
  <c i="4" r="BK364"/>
  <c r="J364"/>
  <c r="J73"/>
  <c i="8" r="BK265"/>
  <c r="J265"/>
  <c r="J68"/>
  <c i="11" r="BK251"/>
  <c r="J251"/>
  <c r="J68"/>
  <c i="12" r="BK269"/>
  <c r="J269"/>
  <c r="J68"/>
  <c i="4" r="BK269"/>
  <c r="J269"/>
  <c r="J68"/>
  <c i="5" r="BK251"/>
  <c r="J251"/>
  <c r="J68"/>
  <c i="8" r="BK356"/>
  <c r="J356"/>
  <c r="J73"/>
  <c i="10" r="BK364"/>
  <c r="J364"/>
  <c r="J73"/>
  <c i="14" r="BK364"/>
  <c r="J364"/>
  <c r="J73"/>
  <c i="2" r="BK269"/>
  <c r="J269"/>
  <c r="J68"/>
  <c i="9" r="BK251"/>
  <c r="J251"/>
  <c r="J68"/>
  <c i="6" r="BK364"/>
  <c r="J364"/>
  <c r="J73"/>
  <c i="12" r="BK364"/>
  <c r="J364"/>
  <c r="J73"/>
  <c i="10" r="BK269"/>
  <c r="J269"/>
  <c r="J68"/>
  <c i="15" r="BK356"/>
  <c r="J356"/>
  <c r="J73"/>
  <c r="E84"/>
  <c r="BF266"/>
  <c r="BF284"/>
  <c r="BF115"/>
  <c r="BF143"/>
  <c r="BF256"/>
  <c r="BF277"/>
  <c r="BF323"/>
  <c r="BF357"/>
  <c r="BF374"/>
  <c r="BF375"/>
  <c r="BF377"/>
  <c r="BF220"/>
  <c r="BF280"/>
  <c i="14" r="BK98"/>
  <c r="J98"/>
  <c r="J64"/>
  <c i="15" r="F93"/>
  <c r="J90"/>
  <c r="J93"/>
  <c r="BF159"/>
  <c r="BF207"/>
  <c r="BF215"/>
  <c r="BF235"/>
  <c r="BF287"/>
  <c r="BF327"/>
  <c r="BF330"/>
  <c r="BF354"/>
  <c r="BF373"/>
  <c r="BF99"/>
  <c r="BF127"/>
  <c r="BF291"/>
  <c r="BF182"/>
  <c r="BF303"/>
  <c r="BF107"/>
  <c r="BF263"/>
  <c r="BF135"/>
  <c r="BF298"/>
  <c r="BF310"/>
  <c r="BF313"/>
  <c r="BF318"/>
  <c r="BF338"/>
  <c r="BF346"/>
  <c r="BF371"/>
  <c r="BF372"/>
  <c r="BF376"/>
  <c r="BF378"/>
  <c r="J58"/>
  <c r="BF198"/>
  <c r="BF254"/>
  <c r="BF274"/>
  <c r="BF294"/>
  <c r="BF307"/>
  <c r="BF119"/>
  <c r="BF151"/>
  <c r="BF174"/>
  <c r="BF227"/>
  <c r="BF244"/>
  <c r="BF258"/>
  <c r="BF270"/>
  <c r="BF190"/>
  <c i="14" r="E50"/>
  <c r="J91"/>
  <c r="BF262"/>
  <c r="BF270"/>
  <c r="BF296"/>
  <c r="BF393"/>
  <c r="BF248"/>
  <c r="BF322"/>
  <c r="BF379"/>
  <c r="BF401"/>
  <c i="13" r="BK254"/>
  <c r="J254"/>
  <c r="J69"/>
  <c i="14" r="BF191"/>
  <c r="BF258"/>
  <c r="BF281"/>
  <c r="BF402"/>
  <c r="F59"/>
  <c r="J94"/>
  <c r="BF225"/>
  <c r="BF315"/>
  <c r="BF335"/>
  <c r="BF386"/>
  <c r="BF399"/>
  <c r="J93"/>
  <c r="BF100"/>
  <c r="BF144"/>
  <c r="BF208"/>
  <c r="BF267"/>
  <c r="BF397"/>
  <c r="BF220"/>
  <c r="BF362"/>
  <c r="BF290"/>
  <c r="BF301"/>
  <c r="BF308"/>
  <c r="BF365"/>
  <c r="BF398"/>
  <c r="BF400"/>
  <c r="BF403"/>
  <c r="BF108"/>
  <c r="BF175"/>
  <c i="13" r="J99"/>
  <c r="J65"/>
  <c i="14" r="BF116"/>
  <c r="BF136"/>
  <c r="BF305"/>
  <c r="BF329"/>
  <c r="BF338"/>
  <c r="BF120"/>
  <c r="BF274"/>
  <c i="13" r="BK97"/>
  <c r="J97"/>
  <c i="14" r="BF128"/>
  <c r="BF152"/>
  <c r="BF160"/>
  <c r="BF183"/>
  <c r="BF199"/>
  <c r="BF216"/>
  <c r="BF231"/>
  <c r="BF239"/>
  <c r="BF346"/>
  <c r="BF354"/>
  <c r="BF396"/>
  <c r="BF260"/>
  <c r="BF287"/>
  <c r="BF312"/>
  <c i="13" r="BF100"/>
  <c r="BF242"/>
  <c r="BF275"/>
  <c r="BF283"/>
  <c r="E50"/>
  <c r="J94"/>
  <c r="BF132"/>
  <c r="BF146"/>
  <c r="BF206"/>
  <c r="BF337"/>
  <c r="BF267"/>
  <c r="BF313"/>
  <c r="J91"/>
  <c r="BF327"/>
  <c r="BF349"/>
  <c i="12" r="BK98"/>
  <c r="J98"/>
  <c r="J64"/>
  <c i="13" r="J58"/>
  <c r="BF202"/>
  <c r="BF305"/>
  <c r="BF334"/>
  <c r="BF355"/>
  <c r="BF365"/>
  <c r="BF180"/>
  <c r="BF320"/>
  <c r="BF368"/>
  <c r="BF371"/>
  <c r="BF173"/>
  <c r="BF216"/>
  <c r="BF270"/>
  <c r="BF293"/>
  <c r="BF370"/>
  <c r="BF290"/>
  <c r="BF299"/>
  <c r="BF310"/>
  <c r="BF361"/>
  <c r="BF366"/>
  <c r="BF367"/>
  <c r="BF369"/>
  <c r="BF364"/>
  <c r="F94"/>
  <c r="BF256"/>
  <c i="12" r="BK272"/>
  <c r="J272"/>
  <c r="J69"/>
  <c i="13" r="BF125"/>
  <c r="BF153"/>
  <c r="BF187"/>
  <c r="BF195"/>
  <c r="BF223"/>
  <c r="BF244"/>
  <c r="BF262"/>
  <c r="BF231"/>
  <c r="BF114"/>
  <c r="BF139"/>
  <c r="BF252"/>
  <c r="BF279"/>
  <c r="BF107"/>
  <c r="BF118"/>
  <c r="BF166"/>
  <c r="BF240"/>
  <c r="BF249"/>
  <c r="BF286"/>
  <c r="BF211"/>
  <c i="12" r="BF220"/>
  <c r="BF398"/>
  <c r="BF116"/>
  <c r="BF144"/>
  <c r="BF191"/>
  <c r="BF208"/>
  <c r="BF287"/>
  <c r="BF315"/>
  <c r="BF329"/>
  <c i="11" r="BK98"/>
  <c r="J98"/>
  <c r="J64"/>
  <c i="12" r="J59"/>
  <c r="F94"/>
  <c r="BF100"/>
  <c r="BF108"/>
  <c r="BF152"/>
  <c r="BF248"/>
  <c r="BF262"/>
  <c r="BF270"/>
  <c r="BF312"/>
  <c r="BF322"/>
  <c r="BF386"/>
  <c r="BF393"/>
  <c r="BF401"/>
  <c r="BF403"/>
  <c r="BF183"/>
  <c r="BF397"/>
  <c r="BF402"/>
  <c i="11" r="BK254"/>
  <c r="J254"/>
  <c r="J69"/>
  <c i="12" r="J56"/>
  <c r="BF160"/>
  <c r="BF274"/>
  <c r="BF296"/>
  <c r="BF399"/>
  <c r="BF175"/>
  <c r="BF362"/>
  <c r="BF128"/>
  <c r="BF260"/>
  <c r="BF290"/>
  <c r="BF301"/>
  <c r="BF346"/>
  <c r="BF354"/>
  <c r="BF396"/>
  <c r="BF225"/>
  <c r="BF258"/>
  <c r="BF267"/>
  <c r="BF308"/>
  <c r="J93"/>
  <c r="BF136"/>
  <c r="BF281"/>
  <c r="BF120"/>
  <c r="BF216"/>
  <c r="BF239"/>
  <c r="BF335"/>
  <c r="BF338"/>
  <c r="E85"/>
  <c r="BF305"/>
  <c r="BF199"/>
  <c r="BF365"/>
  <c r="BF379"/>
  <c r="BF400"/>
  <c r="BF231"/>
  <c i="10" r="BK272"/>
  <c r="J272"/>
  <c r="J69"/>
  <c i="11" r="BF132"/>
  <c r="BF153"/>
  <c r="BF180"/>
  <c r="BF206"/>
  <c r="BF223"/>
  <c r="BF252"/>
  <c r="BF256"/>
  <c r="BF334"/>
  <c r="BF364"/>
  <c r="BF118"/>
  <c r="BF202"/>
  <c r="BF231"/>
  <c r="E85"/>
  <c r="BF114"/>
  <c r="BF313"/>
  <c r="BF361"/>
  <c r="J59"/>
  <c r="BF244"/>
  <c r="BF337"/>
  <c r="BF355"/>
  <c r="BF366"/>
  <c r="BF166"/>
  <c r="BF216"/>
  <c r="BF240"/>
  <c r="BF365"/>
  <c r="BF367"/>
  <c r="BF371"/>
  <c i="10" r="BK98"/>
  <c r="J98"/>
  <c r="J64"/>
  <c i="11" r="BF267"/>
  <c r="BF305"/>
  <c r="BF139"/>
  <c r="J56"/>
  <c r="J93"/>
  <c r="BF187"/>
  <c r="BF242"/>
  <c r="BF275"/>
  <c r="BF195"/>
  <c r="BF299"/>
  <c r="BF249"/>
  <c r="BF283"/>
  <c r="BF310"/>
  <c r="BF320"/>
  <c r="BF107"/>
  <c r="BF293"/>
  <c r="BF368"/>
  <c r="BF369"/>
  <c r="BF262"/>
  <c r="BF286"/>
  <c r="BF290"/>
  <c r="BF327"/>
  <c r="BF349"/>
  <c r="BF370"/>
  <c r="F59"/>
  <c r="BF211"/>
  <c r="BF279"/>
  <c r="BF100"/>
  <c r="BF125"/>
  <c r="BF146"/>
  <c r="BF173"/>
  <c r="BF270"/>
  <c i="10" r="F59"/>
  <c r="E85"/>
  <c r="BF216"/>
  <c r="BF225"/>
  <c r="BF296"/>
  <c r="BF315"/>
  <c r="BF338"/>
  <c r="BF354"/>
  <c r="BF260"/>
  <c r="BF346"/>
  <c r="BF396"/>
  <c r="BF398"/>
  <c r="BF287"/>
  <c r="BF379"/>
  <c r="BF403"/>
  <c r="BF270"/>
  <c r="BF262"/>
  <c r="BF312"/>
  <c r="J59"/>
  <c r="J93"/>
  <c r="BF290"/>
  <c r="BF329"/>
  <c r="BF362"/>
  <c r="BF365"/>
  <c r="BF393"/>
  <c i="9" r="BK98"/>
  <c r="J98"/>
  <c r="J64"/>
  <c i="10" r="BF175"/>
  <c r="BF220"/>
  <c r="BF267"/>
  <c r="BF335"/>
  <c r="BF397"/>
  <c r="BF401"/>
  <c r="J56"/>
  <c r="BF108"/>
  <c r="BF128"/>
  <c r="BF160"/>
  <c r="BF183"/>
  <c r="BF301"/>
  <c i="9" r="J255"/>
  <c r="J70"/>
  <c i="10" r="BF100"/>
  <c r="BF191"/>
  <c r="BF248"/>
  <c r="BF322"/>
  <c r="BF399"/>
  <c r="BF400"/>
  <c r="BF208"/>
  <c r="BF116"/>
  <c r="BF136"/>
  <c r="BF199"/>
  <c r="BF274"/>
  <c r="BF308"/>
  <c r="BF386"/>
  <c r="BF402"/>
  <c r="BF144"/>
  <c r="BF152"/>
  <c r="BF231"/>
  <c r="BF281"/>
  <c r="BF120"/>
  <c r="BF239"/>
  <c r="BF258"/>
  <c r="BF305"/>
  <c i="8" r="BK268"/>
  <c r="J268"/>
  <c r="J69"/>
  <c i="9" r="BF334"/>
  <c r="BF367"/>
  <c r="F59"/>
  <c r="BF100"/>
  <c r="BF166"/>
  <c r="BF327"/>
  <c r="E50"/>
  <c r="BF267"/>
  <c r="BF279"/>
  <c r="BF369"/>
  <c r="BF206"/>
  <c i="8" r="J98"/>
  <c r="J65"/>
  <c i="9" r="BF153"/>
  <c r="BF195"/>
  <c r="BF242"/>
  <c r="BF286"/>
  <c r="BF349"/>
  <c r="BF364"/>
  <c r="J56"/>
  <c r="BF211"/>
  <c r="BF223"/>
  <c r="BF244"/>
  <c r="BF313"/>
  <c r="BF355"/>
  <c r="J93"/>
  <c r="BF132"/>
  <c r="BF202"/>
  <c r="BF299"/>
  <c r="BF371"/>
  <c r="BF118"/>
  <c r="BF173"/>
  <c r="BF368"/>
  <c r="BF366"/>
  <c r="BF370"/>
  <c r="J94"/>
  <c r="BF249"/>
  <c r="BF252"/>
  <c r="BF256"/>
  <c r="BF262"/>
  <c r="BF283"/>
  <c r="BF293"/>
  <c r="BF310"/>
  <c r="BF114"/>
  <c r="BF125"/>
  <c r="BF146"/>
  <c r="BF180"/>
  <c r="BF187"/>
  <c r="BF270"/>
  <c r="BF305"/>
  <c r="BF320"/>
  <c r="BF139"/>
  <c r="BF216"/>
  <c r="BF231"/>
  <c r="BF290"/>
  <c r="BF107"/>
  <c r="BF275"/>
  <c r="BF361"/>
  <c r="BF365"/>
  <c r="BF240"/>
  <c r="BF337"/>
  <c i="8" r="BF151"/>
  <c r="BF190"/>
  <c r="BF215"/>
  <c r="BF294"/>
  <c r="BF373"/>
  <c r="BF198"/>
  <c r="BF235"/>
  <c r="BF256"/>
  <c r="BF274"/>
  <c r="BF323"/>
  <c r="BF330"/>
  <c r="BF338"/>
  <c r="BF346"/>
  <c r="BF357"/>
  <c r="BF374"/>
  <c r="BF375"/>
  <c i="7" r="BK98"/>
  <c i="8" r="BF115"/>
  <c r="BF135"/>
  <c r="BF372"/>
  <c r="E50"/>
  <c r="BF159"/>
  <c r="BF258"/>
  <c r="BF303"/>
  <c r="BF310"/>
  <c r="J92"/>
  <c r="BF119"/>
  <c r="BF298"/>
  <c r="BF307"/>
  <c r="BF227"/>
  <c r="BF254"/>
  <c r="BF270"/>
  <c r="BF244"/>
  <c r="BF266"/>
  <c r="BF284"/>
  <c r="BF143"/>
  <c r="BF280"/>
  <c r="F59"/>
  <c r="J93"/>
  <c r="BF99"/>
  <c r="BF207"/>
  <c r="BF220"/>
  <c r="BF263"/>
  <c r="BF287"/>
  <c r="BF318"/>
  <c r="J56"/>
  <c r="BF174"/>
  <c r="BF313"/>
  <c r="BF371"/>
  <c i="7" r="J255"/>
  <c r="J70"/>
  <c i="8" r="BF107"/>
  <c r="BF354"/>
  <c r="BF376"/>
  <c r="BF377"/>
  <c r="BF378"/>
  <c r="BF182"/>
  <c r="BF277"/>
  <c r="BF327"/>
  <c r="BF127"/>
  <c r="BF291"/>
  <c i="7" r="BF252"/>
  <c r="BF270"/>
  <c r="BF290"/>
  <c r="BF223"/>
  <c r="BF349"/>
  <c r="BF364"/>
  <c r="BF366"/>
  <c r="J59"/>
  <c r="J93"/>
  <c r="BF153"/>
  <c r="BF180"/>
  <c r="BF195"/>
  <c r="BF211"/>
  <c r="BF244"/>
  <c r="E50"/>
  <c r="BF107"/>
  <c r="BF240"/>
  <c r="BF267"/>
  <c r="BF279"/>
  <c i="6" r="J99"/>
  <c r="J65"/>
  <c i="7" r="BF216"/>
  <c r="BF249"/>
  <c r="BF275"/>
  <c r="BF286"/>
  <c r="BF355"/>
  <c r="BF365"/>
  <c r="BF371"/>
  <c r="J91"/>
  <c r="BF100"/>
  <c r="BF118"/>
  <c r="BF256"/>
  <c r="BF310"/>
  <c r="BF313"/>
  <c r="BF132"/>
  <c r="BF146"/>
  <c r="BF166"/>
  <c r="BF173"/>
  <c r="BF202"/>
  <c r="BF114"/>
  <c r="BF305"/>
  <c r="BF320"/>
  <c r="BF334"/>
  <c r="BF337"/>
  <c r="BF361"/>
  <c r="BF368"/>
  <c r="F59"/>
  <c r="BF367"/>
  <c i="6" r="BK272"/>
  <c r="J272"/>
  <c r="J69"/>
  <c i="7" r="BF125"/>
  <c r="BF242"/>
  <c r="BF327"/>
  <c r="BF369"/>
  <c r="BF370"/>
  <c r="BF283"/>
  <c r="BF293"/>
  <c r="BF299"/>
  <c r="BF139"/>
  <c r="BF187"/>
  <c r="BF206"/>
  <c r="BF231"/>
  <c r="BF262"/>
  <c i="5" r="BK98"/>
  <c i="6" r="E50"/>
  <c r="J59"/>
  <c r="F94"/>
  <c r="BF136"/>
  <c r="BF312"/>
  <c r="BF338"/>
  <c r="BF346"/>
  <c r="BF175"/>
  <c r="BF220"/>
  <c r="BF281"/>
  <c r="BF308"/>
  <c r="BF315"/>
  <c i="5" r="BK254"/>
  <c r="J254"/>
  <c r="J69"/>
  <c i="6" r="J58"/>
  <c r="BF199"/>
  <c r="BF208"/>
  <c r="BF225"/>
  <c r="BF248"/>
  <c r="BF287"/>
  <c r="BF329"/>
  <c r="BF335"/>
  <c r="BF393"/>
  <c r="BF398"/>
  <c r="J91"/>
  <c r="BF120"/>
  <c r="BF144"/>
  <c r="BF152"/>
  <c r="BF258"/>
  <c r="BF262"/>
  <c r="BF267"/>
  <c r="BF400"/>
  <c r="BF100"/>
  <c r="BF160"/>
  <c r="BF231"/>
  <c r="BF270"/>
  <c r="BF290"/>
  <c r="BF296"/>
  <c r="BF301"/>
  <c r="BF396"/>
  <c r="BF397"/>
  <c r="BF399"/>
  <c r="BF108"/>
  <c r="BF116"/>
  <c r="BF128"/>
  <c r="BF183"/>
  <c r="BF191"/>
  <c r="BF216"/>
  <c r="BF239"/>
  <c r="BF260"/>
  <c r="BF274"/>
  <c r="BF322"/>
  <c r="BF354"/>
  <c r="BF362"/>
  <c r="BF365"/>
  <c i="1" r="AV60"/>
  <c i="6" r="BF305"/>
  <c r="BF379"/>
  <c r="BF386"/>
  <c r="BF401"/>
  <c r="BF402"/>
  <c r="BF403"/>
  <c i="4" r="J273"/>
  <c r="J70"/>
  <c i="5" r="BF153"/>
  <c r="BF180"/>
  <c r="BF305"/>
  <c r="J59"/>
  <c r="J91"/>
  <c r="BF118"/>
  <c r="BF195"/>
  <c r="BF206"/>
  <c r="BF223"/>
  <c r="BF286"/>
  <c r="BF313"/>
  <c r="BF327"/>
  <c r="BF364"/>
  <c r="BF366"/>
  <c r="BF369"/>
  <c r="BF252"/>
  <c r="BF256"/>
  <c r="BF270"/>
  <c r="BF310"/>
  <c r="BF320"/>
  <c r="BF371"/>
  <c r="BF244"/>
  <c r="BF290"/>
  <c r="BF334"/>
  <c r="BF361"/>
  <c r="BF367"/>
  <c r="BF216"/>
  <c r="BF240"/>
  <c r="BF355"/>
  <c r="BF368"/>
  <c r="BF107"/>
  <c r="BF349"/>
  <c r="BF365"/>
  <c r="BF267"/>
  <c i="4" r="J99"/>
  <c r="J65"/>
  <c i="5" r="J58"/>
  <c r="BF146"/>
  <c r="BF337"/>
  <c r="BF370"/>
  <c r="E50"/>
  <c r="F94"/>
  <c r="BF125"/>
  <c r="BF187"/>
  <c r="BF249"/>
  <c r="BF100"/>
  <c r="BF132"/>
  <c r="BF166"/>
  <c r="BF262"/>
  <c r="BF114"/>
  <c r="BF279"/>
  <c r="BF139"/>
  <c r="BF211"/>
  <c r="BF173"/>
  <c r="BF242"/>
  <c r="BF275"/>
  <c r="BF202"/>
  <c r="BF231"/>
  <c r="BF283"/>
  <c r="BF293"/>
  <c r="BF299"/>
  <c i="4" r="E85"/>
  <c r="J94"/>
  <c r="BF160"/>
  <c r="F94"/>
  <c r="BF108"/>
  <c r="BF191"/>
  <c r="BF199"/>
  <c r="BF239"/>
  <c r="BF248"/>
  <c r="BF152"/>
  <c r="BF290"/>
  <c r="BF301"/>
  <c r="BF183"/>
  <c r="BF287"/>
  <c r="BF335"/>
  <c r="BF175"/>
  <c r="BF231"/>
  <c r="BF258"/>
  <c r="BF267"/>
  <c i="3" r="BK98"/>
  <c r="J98"/>
  <c r="J64"/>
  <c i="4" r="BF329"/>
  <c r="J56"/>
  <c r="J58"/>
  <c r="BF100"/>
  <c r="BF144"/>
  <c r="BF216"/>
  <c r="BF281"/>
  <c r="BF354"/>
  <c r="BF386"/>
  <c r="BF116"/>
  <c r="BF128"/>
  <c r="BF308"/>
  <c r="BF346"/>
  <c r="BF393"/>
  <c r="BF398"/>
  <c r="BF305"/>
  <c r="BF338"/>
  <c r="BF362"/>
  <c r="BF397"/>
  <c r="BF401"/>
  <c r="BF220"/>
  <c r="BF312"/>
  <c r="BF208"/>
  <c r="BF225"/>
  <c r="BF262"/>
  <c r="BF403"/>
  <c r="BF136"/>
  <c r="BF260"/>
  <c r="BF296"/>
  <c r="BF315"/>
  <c r="BF379"/>
  <c r="BF400"/>
  <c i="3" r="BK254"/>
  <c r="J254"/>
  <c r="J69"/>
  <c i="4" r="BF120"/>
  <c r="BF365"/>
  <c r="BF396"/>
  <c r="BF270"/>
  <c r="BF274"/>
  <c r="BF322"/>
  <c r="BF399"/>
  <c r="BF402"/>
  <c i="2" r="BK98"/>
  <c r="J98"/>
  <c r="J64"/>
  <c i="3" r="F59"/>
  <c r="BF223"/>
  <c r="J93"/>
  <c r="BF206"/>
  <c r="BF283"/>
  <c r="BF299"/>
  <c r="BF361"/>
  <c r="BF368"/>
  <c r="BF153"/>
  <c r="BF327"/>
  <c r="BF365"/>
  <c r="BF366"/>
  <c i="2" r="BK272"/>
  <c r="J272"/>
  <c r="J69"/>
  <c i="3" r="E50"/>
  <c r="BF349"/>
  <c r="BF369"/>
  <c r="BF242"/>
  <c r="BF244"/>
  <c r="BF256"/>
  <c r="BF270"/>
  <c r="BF275"/>
  <c r="BF286"/>
  <c r="BF290"/>
  <c r="BF320"/>
  <c r="BF370"/>
  <c r="J59"/>
  <c r="BF107"/>
  <c r="BF114"/>
  <c r="BF139"/>
  <c r="BF216"/>
  <c r="BF240"/>
  <c r="BF249"/>
  <c r="BF262"/>
  <c r="BF310"/>
  <c r="BF313"/>
  <c r="BF364"/>
  <c r="BF118"/>
  <c r="J91"/>
  <c r="BF100"/>
  <c r="BF125"/>
  <c r="BF173"/>
  <c r="BF195"/>
  <c r="BF211"/>
  <c r="BF231"/>
  <c r="BF146"/>
  <c r="BF267"/>
  <c r="BF132"/>
  <c r="BF202"/>
  <c r="BF293"/>
  <c r="BF337"/>
  <c r="BF180"/>
  <c r="BF252"/>
  <c r="BF279"/>
  <c r="BF166"/>
  <c r="BF187"/>
  <c r="BF305"/>
  <c r="BF371"/>
  <c r="BF334"/>
  <c r="BF355"/>
  <c r="BF367"/>
  <c i="2" r="J59"/>
  <c r="BF120"/>
  <c r="BF216"/>
  <c r="BF281"/>
  <c r="BF329"/>
  <c r="BF362"/>
  <c r="BF396"/>
  <c r="BF267"/>
  <c r="BF290"/>
  <c r="BF312"/>
  <c r="BF386"/>
  <c r="BF402"/>
  <c r="F59"/>
  <c r="BF136"/>
  <c r="BF258"/>
  <c r="BF335"/>
  <c r="BF346"/>
  <c r="BF354"/>
  <c r="BF398"/>
  <c r="BF399"/>
  <c r="BF400"/>
  <c r="BF401"/>
  <c r="BF116"/>
  <c r="BF231"/>
  <c r="BF248"/>
  <c r="BF296"/>
  <c r="BF315"/>
  <c r="BF403"/>
  <c r="BF108"/>
  <c r="BF160"/>
  <c r="BF338"/>
  <c r="BF365"/>
  <c r="E50"/>
  <c r="J58"/>
  <c r="BF100"/>
  <c r="BF175"/>
  <c r="BF220"/>
  <c r="BF262"/>
  <c r="BF274"/>
  <c r="BF305"/>
  <c r="BF322"/>
  <c r="BF144"/>
  <c r="BF208"/>
  <c r="BF308"/>
  <c r="BF239"/>
  <c r="BF260"/>
  <c r="J91"/>
  <c r="BF128"/>
  <c r="BF152"/>
  <c r="BF191"/>
  <c r="BF199"/>
  <c r="BF287"/>
  <c r="BF379"/>
  <c r="BF393"/>
  <c r="BF397"/>
  <c r="BF183"/>
  <c r="BF301"/>
  <c r="BF225"/>
  <c r="BF270"/>
  <c i="8" r="F35"/>
  <c i="1" r="AZ62"/>
  <c i="9" r="F37"/>
  <c i="1" r="BB64"/>
  <c i="5" r="F37"/>
  <c i="1" r="BB59"/>
  <c i="13" r="F39"/>
  <c i="1" r="BD68"/>
  <c i="14" r="F35"/>
  <c i="1" r="AZ69"/>
  <c i="2" r="F35"/>
  <c i="1" r="AZ56"/>
  <c i="11" r="F38"/>
  <c i="1" r="BC66"/>
  <c i="10" r="F35"/>
  <c i="1" r="AZ65"/>
  <c i="4" r="F39"/>
  <c i="1" r="BD58"/>
  <c i="11" r="F37"/>
  <c i="1" r="BB66"/>
  <c i="8" r="J35"/>
  <c i="1" r="AV62"/>
  <c i="12" r="F39"/>
  <c i="1" r="BD67"/>
  <c i="3" r="F39"/>
  <c i="1" r="BD57"/>
  <c i="7" r="F39"/>
  <c i="1" r="BD61"/>
  <c i="2" r="J35"/>
  <c i="1" r="AV56"/>
  <c i="14" r="F37"/>
  <c i="1" r="BB69"/>
  <c r="AS54"/>
  <c i="14" r="F38"/>
  <c i="1" r="BC69"/>
  <c i="13" r="F35"/>
  <c i="1" r="AZ68"/>
  <c i="12" r="F38"/>
  <c i="1" r="BC67"/>
  <c i="10" r="J35"/>
  <c i="1" r="AV65"/>
  <c i="5" r="F39"/>
  <c i="1" r="BD59"/>
  <c i="11" r="F35"/>
  <c i="1" r="AZ66"/>
  <c i="15" r="F38"/>
  <c i="1" r="BC70"/>
  <c i="13" r="J32"/>
  <c i="15" r="F35"/>
  <c i="1" r="AZ70"/>
  <c i="15" r="F39"/>
  <c i="1" r="BD70"/>
  <c i="10" r="F38"/>
  <c i="1" r="BC65"/>
  <c i="15" r="J35"/>
  <c i="1" r="AV70"/>
  <c i="4" r="F35"/>
  <c i="1" r="AZ58"/>
  <c i="3" r="F35"/>
  <c i="1" r="AZ57"/>
  <c i="3" r="F37"/>
  <c i="1" r="BB57"/>
  <c i="4" r="F37"/>
  <c i="1" r="BB58"/>
  <c i="12" r="F35"/>
  <c i="1" r="AZ67"/>
  <c i="2" r="F38"/>
  <c i="1" r="BC56"/>
  <c i="12" r="F37"/>
  <c i="1" r="BB67"/>
  <c i="6" r="F39"/>
  <c i="1" r="BD60"/>
  <c i="8" r="F37"/>
  <c i="1" r="BB62"/>
  <c i="9" r="J35"/>
  <c i="1" r="AV64"/>
  <c i="4" r="J35"/>
  <c i="1" r="AV58"/>
  <c i="9" r="F38"/>
  <c i="1" r="BC64"/>
  <c i="2" r="F39"/>
  <c i="1" r="BD56"/>
  <c i="2" r="F37"/>
  <c i="1" r="BB56"/>
  <c i="13" r="J35"/>
  <c i="1" r="AV68"/>
  <c i="6" r="F35"/>
  <c i="1" r="AZ60"/>
  <c i="6" r="F37"/>
  <c i="1" r="BB60"/>
  <c i="5" r="F35"/>
  <c i="1" r="AZ59"/>
  <c i="12" r="J35"/>
  <c i="1" r="AV67"/>
  <c i="3" r="F38"/>
  <c i="1" r="BC57"/>
  <c i="14" r="J35"/>
  <c i="1" r="AV69"/>
  <c i="14" r="F39"/>
  <c i="1" r="BD69"/>
  <c i="13" r="F37"/>
  <c i="1" r="BB68"/>
  <c i="4" r="F38"/>
  <c i="1" r="BC58"/>
  <c i="13" r="F38"/>
  <c i="1" r="BC68"/>
  <c i="9" r="F35"/>
  <c i="1" r="AZ64"/>
  <c i="7" r="F35"/>
  <c i="1" r="AZ61"/>
  <c i="7" r="F37"/>
  <c i="1" r="BB61"/>
  <c i="6" r="F38"/>
  <c i="1" r="BC60"/>
  <c i="5" r="J35"/>
  <c i="1" r="AV59"/>
  <c i="10" r="F39"/>
  <c i="1" r="BD65"/>
  <c i="8" r="F38"/>
  <c i="1" r="BC62"/>
  <c i="11" r="F39"/>
  <c i="1" r="BD66"/>
  <c i="8" r="F39"/>
  <c i="1" r="BD62"/>
  <c i="10" r="F37"/>
  <c i="1" r="BB65"/>
  <c i="15" r="F37"/>
  <c i="1" r="BB70"/>
  <c i="3" r="J35"/>
  <c i="1" r="AV57"/>
  <c i="7" r="J35"/>
  <c i="1" r="AV61"/>
  <c i="11" r="J35"/>
  <c i="1" r="AV66"/>
  <c i="5" r="F38"/>
  <c i="1" r="BC59"/>
  <c i="7" r="F38"/>
  <c i="1" r="BC61"/>
  <c i="9" r="F39"/>
  <c i="1" r="BD64"/>
  <c i="5" l="1" r="T98"/>
  <c i="15" r="P97"/>
  <c i="8" r="T268"/>
  <c i="4" r="BK98"/>
  <c i="15" r="R97"/>
  <c i="11" r="R254"/>
  <c i="4" r="T272"/>
  <c r="T97"/>
  <c i="13" r="R254"/>
  <c r="R97"/>
  <c i="6" r="P272"/>
  <c r="P97"/>
  <c i="1" r="AU60"/>
  <c i="10" r="P272"/>
  <c i="8" r="T97"/>
  <c r="T96"/>
  <c i="11" r="T98"/>
  <c i="15" r="BK97"/>
  <c r="J97"/>
  <c r="J64"/>
  <c i="13" r="P254"/>
  <c i="10" r="R272"/>
  <c i="11" r="T254"/>
  <c i="7" r="R98"/>
  <c i="14" r="T272"/>
  <c r="T97"/>
  <c i="6" r="R272"/>
  <c i="13" r="P98"/>
  <c r="P97"/>
  <c i="1" r="AU68"/>
  <c i="10" r="R98"/>
  <c r="R97"/>
  <c i="12" r="P98"/>
  <c r="P97"/>
  <c i="1" r="AU67"/>
  <c i="9" r="T98"/>
  <c r="T97"/>
  <c i="6" r="T272"/>
  <c r="T97"/>
  <c i="7" r="R254"/>
  <c i="8" r="R97"/>
  <c i="3" r="P98"/>
  <c i="15" r="P268"/>
  <c r="P96"/>
  <c i="1" r="AU70"/>
  <c i="15" r="R268"/>
  <c i="10" r="P98"/>
  <c r="P97"/>
  <c i="1" r="AU65"/>
  <c i="12" r="T272"/>
  <c r="T97"/>
  <c i="14" r="R272"/>
  <c r="R97"/>
  <c i="7" r="P254"/>
  <c i="8" r="BK97"/>
  <c r="J97"/>
  <c r="J64"/>
  <c i="7" r="BK254"/>
  <c r="J254"/>
  <c r="J69"/>
  <c i="14" r="P98"/>
  <c r="P97"/>
  <c i="1" r="AU69"/>
  <c i="5" r="P254"/>
  <c r="P97"/>
  <c i="1" r="AU59"/>
  <c i="6" r="R98"/>
  <c r="R97"/>
  <c i="3" r="P254"/>
  <c i="11" r="P97"/>
  <c i="1" r="AU66"/>
  <c i="8" r="P268"/>
  <c r="P96"/>
  <c i="1" r="AU62"/>
  <c i="4" r="BK272"/>
  <c r="J272"/>
  <c r="J69"/>
  <c i="6" r="BK98"/>
  <c r="J98"/>
  <c r="J64"/>
  <c i="12" r="R272"/>
  <c i="7" r="P98"/>
  <c r="P97"/>
  <c i="1" r="AU61"/>
  <c i="5" r="T97"/>
  <c i="13" r="T98"/>
  <c r="T97"/>
  <c i="7" r="T97"/>
  <c i="9" r="R98"/>
  <c r="R97"/>
  <c i="3" r="R254"/>
  <c r="R97"/>
  <c i="12" r="R98"/>
  <c r="R97"/>
  <c i="8" r="R268"/>
  <c i="11" r="R98"/>
  <c r="R97"/>
  <c i="3" r="T98"/>
  <c i="2" r="T272"/>
  <c i="15" r="T268"/>
  <c r="T96"/>
  <c i="4" r="R272"/>
  <c r="R97"/>
  <c i="5" r="R98"/>
  <c r="R97"/>
  <c i="9" r="P254"/>
  <c r="P97"/>
  <c i="1" r="AU64"/>
  <c i="2" r="P272"/>
  <c r="P97"/>
  <c i="1" r="AU56"/>
  <c i="4" r="P272"/>
  <c r="P97"/>
  <c i="1" r="AU58"/>
  <c i="3" r="T254"/>
  <c i="9" r="BK254"/>
  <c r="J254"/>
  <c r="J69"/>
  <c i="2" r="T98"/>
  <c r="T97"/>
  <c i="14" r="BK272"/>
  <c r="J272"/>
  <c r="J69"/>
  <c i="15" r="BK268"/>
  <c r="J268"/>
  <c r="J69"/>
  <c r="J98"/>
  <c r="J65"/>
  <c i="1" r="AG68"/>
  <c i="13" r="J63"/>
  <c i="12" r="BK97"/>
  <c r="J97"/>
  <c r="J63"/>
  <c i="11" r="BK97"/>
  <c r="J97"/>
  <c i="10" r="BK97"/>
  <c r="J97"/>
  <c r="J63"/>
  <c i="9" r="BK97"/>
  <c r="J97"/>
  <c i="8" r="BK96"/>
  <c r="J96"/>
  <c r="J63"/>
  <c i="7" r="J98"/>
  <c r="J64"/>
  <c i="6" r="BK97"/>
  <c r="J97"/>
  <c i="5" r="BK97"/>
  <c r="J97"/>
  <c r="J63"/>
  <c r="J98"/>
  <c r="J64"/>
  <c i="3" r="BK97"/>
  <c r="J97"/>
  <c r="J63"/>
  <c i="2" r="BK97"/>
  <c r="J97"/>
  <c r="J63"/>
  <c i="12" r="J36"/>
  <c i="1" r="AW67"/>
  <c r="AT67"/>
  <c i="4" r="F36"/>
  <c i="1" r="BA58"/>
  <c i="8" r="F36"/>
  <c i="1" r="BA62"/>
  <c i="14" r="F36"/>
  <c i="1" r="BA69"/>
  <c i="4" r="J36"/>
  <c i="1" r="AW58"/>
  <c r="AT58"/>
  <c i="9" r="F36"/>
  <c i="1" r="BA64"/>
  <c i="13" r="J36"/>
  <c i="1" r="AW68"/>
  <c r="AT68"/>
  <c r="AN68"/>
  <c i="2" r="J36"/>
  <c i="1" r="AW56"/>
  <c r="AT56"/>
  <c i="8" r="J36"/>
  <c i="1" r="AW62"/>
  <c r="AT62"/>
  <c i="9" r="J32"/>
  <c i="1" r="AG64"/>
  <c i="12" r="F36"/>
  <c i="1" r="BA67"/>
  <c i="15" r="J36"/>
  <c i="1" r="AW70"/>
  <c r="AT70"/>
  <c i="7" r="J36"/>
  <c i="1" r="AW61"/>
  <c r="AT61"/>
  <c r="BB55"/>
  <c r="AX55"/>
  <c r="BD55"/>
  <c r="BC63"/>
  <c r="AY63"/>
  <c r="BC55"/>
  <c r="AY55"/>
  <c i="6" r="J36"/>
  <c i="1" r="AW60"/>
  <c r="AT60"/>
  <c i="6" r="J32"/>
  <c i="1" r="AG60"/>
  <c r="BD63"/>
  <c i="6" r="F36"/>
  <c i="1" r="BA60"/>
  <c i="3" r="J36"/>
  <c i="1" r="AW57"/>
  <c r="AT57"/>
  <c i="9" r="J36"/>
  <c i="1" r="AW64"/>
  <c r="AT64"/>
  <c i="15" r="F36"/>
  <c i="1" r="BA70"/>
  <c r="AZ55"/>
  <c i="10" r="F36"/>
  <c i="1" r="BA65"/>
  <c i="11" r="J36"/>
  <c i="1" r="AW66"/>
  <c r="AT66"/>
  <c i="2" r="F36"/>
  <c i="1" r="BA56"/>
  <c i="5" r="F36"/>
  <c i="1" r="BA59"/>
  <c r="BB63"/>
  <c r="AX63"/>
  <c i="14" r="J36"/>
  <c i="1" r="AW69"/>
  <c r="AT69"/>
  <c i="5" r="J36"/>
  <c i="1" r="AW59"/>
  <c r="AT59"/>
  <c i="3" r="F36"/>
  <c i="1" r="BA57"/>
  <c r="AZ63"/>
  <c r="AV63"/>
  <c i="10" r="J36"/>
  <c i="1" r="AW65"/>
  <c r="AT65"/>
  <c i="11" r="J32"/>
  <c i="1" r="AG66"/>
  <c i="7" r="F36"/>
  <c i="1" r="BA61"/>
  <c i="11" r="F36"/>
  <c i="1" r="BA66"/>
  <c i="13" r="F36"/>
  <c i="1" r="BA68"/>
  <c i="14" l="1" r="BK97"/>
  <c r="J97"/>
  <c r="J63"/>
  <c i="3" r="T97"/>
  <c i="8" r="R96"/>
  <c i="11" r="T97"/>
  <c i="3" r="P97"/>
  <c i="1" r="AU57"/>
  <c i="7" r="R97"/>
  <c i="15" r="R96"/>
  <c i="4" r="BK97"/>
  <c r="J97"/>
  <c r="J63"/>
  <c i="15" r="BK96"/>
  <c r="J96"/>
  <c r="J63"/>
  <c i="4" r="J98"/>
  <c r="J64"/>
  <c i="7" r="BK97"/>
  <c r="J97"/>
  <c i="13" r="J41"/>
  <c i="1" r="AN66"/>
  <c i="11" r="J63"/>
  <c r="J41"/>
  <c i="1" r="AN64"/>
  <c i="9" r="J63"/>
  <c r="J41"/>
  <c i="1" r="AN60"/>
  <c i="6" r="J63"/>
  <c r="J41"/>
  <c i="1" r="AU63"/>
  <c i="10" r="J32"/>
  <c i="1" r="AG65"/>
  <c r="AN65"/>
  <c i="2" r="J32"/>
  <c i="1" r="AG56"/>
  <c r="BD54"/>
  <c r="W33"/>
  <c i="3" r="J32"/>
  <c i="1" r="AG57"/>
  <c r="AN57"/>
  <c i="5" r="J32"/>
  <c i="1" r="AG59"/>
  <c r="AN59"/>
  <c r="AZ54"/>
  <c r="AV54"/>
  <c r="AK29"/>
  <c i="12" r="J32"/>
  <c i="1" r="AG67"/>
  <c r="AN67"/>
  <c r="BA55"/>
  <c r="AW55"/>
  <c r="BC54"/>
  <c r="W32"/>
  <c i="7" r="J32"/>
  <c i="1" r="AG61"/>
  <c i="8" r="J32"/>
  <c i="1" r="AG62"/>
  <c r="AN62"/>
  <c i="14" r="J32"/>
  <c i="1" r="AG69"/>
  <c r="AN69"/>
  <c r="BB54"/>
  <c r="AX54"/>
  <c r="AU55"/>
  <c r="BA63"/>
  <c r="AW63"/>
  <c r="AT63"/>
  <c r="AV55"/>
  <c i="7" l="1" r="J41"/>
  <c r="J63"/>
  <c i="14" r="J41"/>
  <c i="12" r="J41"/>
  <c i="10" r="J41"/>
  <c i="8" r="J41"/>
  <c i="5" r="J41"/>
  <c i="3" r="J41"/>
  <c i="2" r="J41"/>
  <c i="1" r="AN56"/>
  <c r="AN61"/>
  <c r="AU54"/>
  <c i="4" r="J32"/>
  <c i="1" r="AG58"/>
  <c r="AG55"/>
  <c r="W29"/>
  <c i="15" r="J32"/>
  <c i="1" r="AG70"/>
  <c r="AG63"/>
  <c r="AY54"/>
  <c r="AT55"/>
  <c r="W31"/>
  <c r="BA54"/>
  <c r="W30"/>
  <c i="4" l="1" r="J41"/>
  <c i="15" r="J41"/>
  <c i="1" r="AN55"/>
  <c r="AN63"/>
  <c r="AN58"/>
  <c r="AN70"/>
  <c r="AG54"/>
  <c r="AK26"/>
  <c r="AW54"/>
  <c r="AK30"/>
  <c l="1" r="AK35"/>
  <c r="AT54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<sst xmlns="http://schemas.openxmlformats.org/spreadsheetml/2006/main">
  <si>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</si>
  <si>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</si>
  <si>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</si>
  <si>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</si>
  <si>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</si>
  <si>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{8d8654ad-9947-412b-b12b-a1e0856003c8}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</si>
  <si>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</si>
  <si>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</si>
  <si>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</si>
  <si>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</si>
  <si>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</si>
  <si>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</si>
  <si>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</si>
  <si>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</si>
  <si>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N9792024a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</si>
  <si>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</si>
  <si>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</si>
  <si>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Výměna oken Václavkova 820 - 821, Valašské Meziříčí</t>
  </si>
  <si>
    <t>KSO:</t>
  </si>
  <si>
    <t/>
  </si>
  <si>
    <t>CC-CZ:</t>
  </si>
  <si>
    <t>Místo:</t>
  </si>
  <si>
    <t xml:space="preserve"> </t>
  </si>
  <si>
    <t>Datum:</t>
  </si>
  <si>
    <t>22. 4. 2025</t>
  </si>
  <si>
    <t>Zadavatel:</t>
  </si>
  <si>
    <t>IČ:</t>
  </si>
  <si>
    <t>Město Valašské Meziříčí</t>
  </si>
  <si>
    <t>DIČ:</t>
  </si>
  <si>
    <t>Účastník:</t>
  </si>
  <si>
    <t>Vyplň údaj</t>
  </si>
  <si>
    <t>Projektant: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</si>
  <si>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</si>
  <si>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</si>
  <si>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</si>
  <si>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</si>
  <si>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</si>
  <si>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</si>
  <si>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</si>
  <si>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</si>
  <si>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</si>
  <si>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</si>
  <si>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</si>
  <si>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</si>
  <si>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</si>
  <si>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</si>
  <si>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</si>
  <si>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</si>
  <si>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</si>
  <si>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</si>
  <si>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</si>
  <si>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</si>
  <si>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</si>
  <si>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</si>
  <si>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</si>
  <si>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</si>
  <si>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</si>
  <si>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</si>
  <si>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</si>
  <si>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</si>
  <si>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</si>
  <si>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</si>
  <si>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</si>
  <si>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</si>
  <si>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</si>
  <si>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</si>
  <si>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</si>
  <si>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</si>
  <si>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</si>
  <si>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</si>
  <si>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</si>
  <si>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</si>
  <si>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</si>
  <si>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</si>
  <si>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SO 04</t>
  </si>
  <si>
    <t>Výměna oken vchod 820</t>
  </si>
  <si>
    <t>STA</t>
  </si>
  <si>
    <t>1</t>
  </si>
  <si>
    <t>{77bdf827-bad6-4e15-9563-facffd167d64}</t>
  </si>
  <si>
    <t>/</t>
  </si>
  <si>
    <t>041</t>
  </si>
  <si>
    <t>Bytová jednotka 1, byt 2+1</t>
  </si>
  <si>
    <t>Soupis</t>
  </si>
  <si>
    <t>2</t>
  </si>
  <si>
    <t>{a2cbfede-cdb2-434a-8ea9-e4a67a81342a}</t>
  </si>
  <si>
    <t>042</t>
  </si>
  <si>
    <t>Bytová jednotka 2, byt 1+1</t>
  </si>
  <si>
    <t>{f644b5f0-dee7-4934-8be1-24e1c313d881}</t>
  </si>
  <si>
    <t>043</t>
  </si>
  <si>
    <t>Bytová jednotka 3, byt 2+1</t>
  </si>
  <si>
    <t>{f95d7b44-b083-4974-9f28-b1ef567f8eef}</t>
  </si>
  <si>
    <t>044</t>
  </si>
  <si>
    <t>Bytová jednotka 4, byt 1+1</t>
  </si>
  <si>
    <t>{3018bf62-853c-42a9-9b85-0080c3f92792}</t>
  </si>
  <si>
    <t>045</t>
  </si>
  <si>
    <t>Bytová jednotka 5, byt 2+1</t>
  </si>
  <si>
    <t>{d1054a06-5355-4e0e-aefc-fa1b3354ee3d}</t>
  </si>
  <si>
    <t>046</t>
  </si>
  <si>
    <t>Bytová jednotka 6, byt 1+1</t>
  </si>
  <si>
    <t>{59a35a12-99ca-47cb-8a11-6ba48c53e552}</t>
  </si>
  <si>
    <t>047</t>
  </si>
  <si>
    <t>Společné prostory 820</t>
  </si>
  <si>
    <t>{a7712987-9a1d-4a36-801b-4e3431036b84}</t>
  </si>
  <si>
    <t>SO 05</t>
  </si>
  <si>
    <t>Výměna oken vchod 821</t>
  </si>
  <si>
    <t>{e0b13f42-58ef-448b-b418-c308906fb7ed}</t>
  </si>
  <si>
    <t>051</t>
  </si>
  <si>
    <t>Bytová jednotka 1, byt 1+1</t>
  </si>
  <si>
    <t>{2a989b7b-f908-44d8-b7df-4a74f30e696f}</t>
  </si>
  <si>
    <t>052</t>
  </si>
  <si>
    <t>Bytová jednotka 2, byt 2+1</t>
  </si>
  <si>
    <t>{7c999645-27f7-4b44-9309-ce5522a4d0ab}</t>
  </si>
  <si>
    <t>053</t>
  </si>
  <si>
    <t>Bytová jednotka 3, byt 1+1</t>
  </si>
  <si>
    <t>{8f08269e-67cc-45ee-a39c-010223134250}</t>
  </si>
  <si>
    <t>054</t>
  </si>
  <si>
    <t>Bytová jednotka 4, byt 2+1</t>
  </si>
  <si>
    <t>{467ed5d0-499e-48a5-9dce-6b9194292979}</t>
  </si>
  <si>
    <t>055</t>
  </si>
  <si>
    <t>Bytová jednotka 5, byt 1+1</t>
  </si>
  <si>
    <t>{2368032b-e13c-4eb1-b52a-a9e907305fed}</t>
  </si>
  <si>
    <t>056</t>
  </si>
  <si>
    <t>Bytová jednotka 6, byt 2+1</t>
  </si>
  <si>
    <t>{1d221ffc-90ea-40f7-81f7-91757902c437}</t>
  </si>
  <si>
    <t>057</t>
  </si>
  <si>
    <t>Společné prostory 821</t>
  </si>
  <si>
    <t>{9c166955-3f98-4b28-8492-5cb6e9e9c71c}</t>
  </si>
  <si>
    <t>KRYCÍ LIST SOUPISU PRACÍ</t>
  </si>
  <si>
    <t>Objekt:</t>
  </si>
  <si>
    <t>SO 04 - Výměna oken vchod 820</t>
  </si>
  <si>
    <t>Soupis:</t>
  </si>
  <si>
    <t>041 - Bytová jednotka 1, byt 2+1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</si>
  <si>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</si>
  <si>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</si>
  <si>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</si>
  <si>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</si>
  <si>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</si>
  <si>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</si>
  <si>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</si>
  <si>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</si>
  <si>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</si>
  <si>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</si>
  <si>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</si>
  <si>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</si>
  <si>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</si>
  <si>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784 - Dokončovací práce - malby a tapety</t>
  </si>
  <si>
    <t xml:space="preserve">    786 - Dokončovací práce - čalounické úpravy</t>
  </si>
  <si>
    <t>VRN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</si>
  <si>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</si>
  <si>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</si>
  <si>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</si>
  <si>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</si>
  <si>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</si>
  <si>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</si>
  <si>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</si>
  <si>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</si>
  <si>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</si>
  <si>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</si>
  <si>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</si>
  <si>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</si>
  <si>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</si>
  <si>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</si>
  <si>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</si>
  <si>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</si>
  <si>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6</t>
  </si>
  <si>
    <t>Úpravy povrchů, podlahy a osazování výplní</t>
  </si>
  <si>
    <t>K</t>
  </si>
  <si>
    <t>612142001</t>
  </si>
  <si>
    <t>Pletivo vnitřních ploch v ploše nebo pruzích, na plném podkladu sklovláknité vtlačené do tmelu včetně tmelu stěn</t>
  </si>
  <si>
    <t>m2</t>
  </si>
  <si>
    <t>CS ÚRS 2025 01</t>
  </si>
  <si>
    <t>4</t>
  </si>
  <si>
    <t>1747654587</t>
  </si>
  <si>
    <t>Online PSC</t>
  </si>
  <si>
    <t>https://podminky.urs.cz/item/CS_URS_2025_01/612142001</t>
  </si>
  <si>
    <t>VV</t>
  </si>
  <si>
    <t>(2,09+1,49)*2*0,3</t>
  </si>
  <si>
    <t>(0,87+2,065)*2*0,3</t>
  </si>
  <si>
    <t>(0,78+0,77)*2*0,3</t>
  </si>
  <si>
    <t>Součet</t>
  </si>
  <si>
    <t>612325302</t>
  </si>
  <si>
    <t>Vápenocementová omítka ostění nebo nadpraží štuková dvouvrstvá</t>
  </si>
  <si>
    <t>1647645962</t>
  </si>
  <si>
    <t>https://podminky.urs.cz/item/CS_URS_2025_01/612325302</t>
  </si>
  <si>
    <t>3</t>
  </si>
  <si>
    <t>619991001</t>
  </si>
  <si>
    <t>Zakrytí vnitřních ploch před znečištěním PE fólií včetně pozdějšího odkrytí podlah</t>
  </si>
  <si>
    <t>596798046</t>
  </si>
  <si>
    <t>https://podminky.urs.cz/item/CS_URS_2025_01/619991001</t>
  </si>
  <si>
    <t>5*20</t>
  </si>
  <si>
    <t>619991005</t>
  </si>
  <si>
    <t>Zakrytí vnitřních ploch před znečištěním PE fólií včetně pozdějšího odkrytí stěn nebo svislých ploch</t>
  </si>
  <si>
    <t>1965647369</t>
  </si>
  <si>
    <t>https://podminky.urs.cz/item/CS_URS_2025_01/619991005</t>
  </si>
  <si>
    <t>2,09*1,49</t>
  </si>
  <si>
    <t>0,87*2,065</t>
  </si>
  <si>
    <t>0,78*0,77</t>
  </si>
  <si>
    <t>5</t>
  </si>
  <si>
    <t>622131121</t>
  </si>
  <si>
    <t>Podkladní a spojovací vrstva vnějších omítaných ploch penetrace nanášená ručně stěn</t>
  </si>
  <si>
    <t>247190023</t>
  </si>
  <si>
    <t>https://podminky.urs.cz/item/CS_URS_2025_01/622131121</t>
  </si>
  <si>
    <t>(2,09+1,49*2)*0,15</t>
  </si>
  <si>
    <t>(0,87+2,065*2)*0,15</t>
  </si>
  <si>
    <t>(0,78+0,77*2)*0,15</t>
  </si>
  <si>
    <t>622142001</t>
  </si>
  <si>
    <t>Pletivo vnějších ploch v ploše nebo pruzích, na plném podkladu sklovláknité vtlačené do tmelu stěn</t>
  </si>
  <si>
    <t>-1418581025</t>
  </si>
  <si>
    <t>https://podminky.urs.cz/item/CS_URS_2025_01/622142001</t>
  </si>
  <si>
    <t>7</t>
  </si>
  <si>
    <t>622143003</t>
  </si>
  <si>
    <t>Montáž omítkových profilů plastových, pozinkovaných nebo dřevěných upevněných vtlačením do podkladní vrstvy nebo přibitím rohových s tkaninou</t>
  </si>
  <si>
    <t>m</t>
  </si>
  <si>
    <t>1724418695</t>
  </si>
  <si>
    <t>https://podminky.urs.cz/item/CS_URS_2025_01/622143003</t>
  </si>
  <si>
    <t>(2,09+1,49*2)</t>
  </si>
  <si>
    <t>(0,87+2,065*2)</t>
  </si>
  <si>
    <t>(0,78+0,77*2)</t>
  </si>
  <si>
    <t>8</t>
  </si>
  <si>
    <t>M</t>
  </si>
  <si>
    <t>55343022</t>
  </si>
  <si>
    <t>profil rohový Pz s kulatou úzkou hlavou pro vnitřní omítky tl 12mm</t>
  </si>
  <si>
    <t>2087437932</t>
  </si>
  <si>
    <t>22,53*1,05 'Přepočtené koeficientem množství</t>
  </si>
  <si>
    <t>9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</si>
  <si>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</si>
  <si>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</si>
  <si>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1229382576</t>
  </si>
  <si>
    <t>https://podminky.urs.cz/item/CS_URS_2025_01/622143004</t>
  </si>
  <si>
    <t>Mezisoučet</t>
  </si>
  <si>
    <t>10</t>
  </si>
  <si>
    <t>59051476</t>
  </si>
  <si>
    <t>profil napojovací okenní PVC s výztužnou tkaninou 9mm</t>
  </si>
  <si>
    <t>1892498535</t>
  </si>
  <si>
    <t>11</t>
  </si>
  <si>
    <t>59051516</t>
  </si>
  <si>
    <t>profil začišťovací PVC pro ostění vnitřních omítek</t>
  </si>
  <si>
    <t>723422975</t>
  </si>
  <si>
    <t>622151031</t>
  </si>
  <si>
    <t>Penetrační nátěr vnějších pastovitých tenkovrstvých omítek silikonový stěn</t>
  </si>
  <si>
    <t>700051288</t>
  </si>
  <si>
    <t>https://podminky.urs.cz/item/CS_URS_2025_01/622151031</t>
  </si>
  <si>
    <t>13</t>
  </si>
  <si>
    <t>622531022</t>
  </si>
  <si>
    <t>Omítka tenkovrstvá silikonová vnějších ploch probarvená bez penetrace zatíraná (škrábaná), zrnitost 2,0 mm stěn</t>
  </si>
  <si>
    <t>-1252179268</t>
  </si>
  <si>
    <t>https://podminky.urs.cz/item/CS_URS_2025_01/622531022</t>
  </si>
  <si>
    <t>Ostatní konstrukce a práce, bourání</t>
  </si>
  <si>
    <t>14</t>
  </si>
  <si>
    <t>949101111</t>
  </si>
  <si>
    <t>Lešení pomocné pracovní pro objekty pozemních staveb pro zatížení do 150 kg/m2, o výšce lešeňové podlahy do 1,9 m</t>
  </si>
  <si>
    <t>1107152101</t>
  </si>
  <si>
    <t>https://podminky.urs.cz/item/CS_URS_2025_01/949101111</t>
  </si>
  <si>
    <t>2,5*1,2</t>
  </si>
  <si>
    <t>1,2*1,2</t>
  </si>
  <si>
    <t>15</t>
  </si>
  <si>
    <t>968082015</t>
  </si>
  <si>
    <t>Vybourání plastových rámů oken s křídly, dveřních zárubní, vrat rámu oken s křídly, plochy do 1 m2</t>
  </si>
  <si>
    <t>-1575065245</t>
  </si>
  <si>
    <t>https://podminky.urs.cz/item/CS_URS_2025_01/968082015</t>
  </si>
  <si>
    <t>16</t>
  </si>
  <si>
    <t>968082016</t>
  </si>
  <si>
    <t>Vybourání plastových rámů oken s křídly, dveřních zárubní, vrat rámu oken s křídly, plochy přes 1 do 2 m2</t>
  </si>
  <si>
    <t>-1431072171</t>
  </si>
  <si>
    <t>https://podminky.urs.cz/item/CS_URS_2025_01/968082016</t>
  </si>
  <si>
    <t>balkon</t>
  </si>
  <si>
    <t>17</t>
  </si>
  <si>
    <t>968082017</t>
  </si>
  <si>
    <t>Vybourání plastových rámů oken s křídly, dveřních zárubní, vrat rámu oken s křídly, plochy přes 2 do 4 m2</t>
  </si>
  <si>
    <t>-204277529</t>
  </si>
  <si>
    <t>https://podminky.urs.cz/item/CS_URS_2025_01/968082017</t>
  </si>
  <si>
    <t>18</t>
  </si>
  <si>
    <t>978013191</t>
  </si>
  <si>
    <t>Otlučení vápenných nebo vápenocementových omítek vnitřních ploch stěn s vyškrabáním spar, s očištěním zdiva, v rozsahu přes 50 do 100 %</t>
  </si>
  <si>
    <t>-951796214</t>
  </si>
  <si>
    <t>https://podminky.urs.cz/item/CS_URS_2025_01/978013191</t>
  </si>
  <si>
    <t>19</t>
  </si>
  <si>
    <t>985131311</t>
  </si>
  <si>
    <t>Očištění ploch stěn, rubu kleneb a podlah ruční dočištění ocelovými kartáči</t>
  </si>
  <si>
    <t>-683981057</t>
  </si>
  <si>
    <t>https://podminky.urs.cz/item/CS_URS_2025_01/985131311</t>
  </si>
  <si>
    <t>ostění zvenčí</t>
  </si>
  <si>
    <t>20</t>
  </si>
  <si>
    <t>985139112</t>
  </si>
  <si>
    <t>Očištění ploch Příplatek k cenám za plochu do 10 m2 jednotlivě</t>
  </si>
  <si>
    <t>1015369939</t>
  </si>
  <si>
    <t>https://podminky.urs.cz/item/CS_URS_2025_01/985139112</t>
  </si>
  <si>
    <t>997</t>
  </si>
  <si>
    <t>Přesun sutě</t>
  </si>
  <si>
    <t>997013212</t>
  </si>
  <si>
    <t>Vnitrostaveništní doprava suti a vybouraných hmot vodorovně do 50 m s naložením ručně pro budovy a haly výšky přes 6 do 9 m</t>
  </si>
  <si>
    <t>t</t>
  </si>
  <si>
    <t>-1955927020</t>
  </si>
  <si>
    <t>https://podminky.urs.cz/item/CS_URS_2025_01/997013212</t>
  </si>
  <si>
    <t>22</t>
  </si>
  <si>
    <t>997013501</t>
  </si>
  <si>
    <t>Odvoz suti a vybouraných hmot na skládku nebo meziskládku se složením, na vzdálenost do 1 km</t>
  </si>
  <si>
    <t>-812880732</t>
  </si>
  <si>
    <t>https://podminky.urs.cz/item/CS_URS_2025_01/997013501</t>
  </si>
  <si>
    <t>23</t>
  </si>
  <si>
    <t>997013509</t>
  </si>
  <si>
    <t>Odvoz suti a vybouraných hmot na skládku nebo meziskládku se složením, na vzdálenost Příplatek k ceně za každý další započatý 1 km přes 1 km</t>
  </si>
  <si>
    <t>131089942</t>
  </si>
  <si>
    <t>https://podminky.urs.cz/item/CS_URS_2025_01/997013509</t>
  </si>
  <si>
    <t>do 10 km</t>
  </si>
  <si>
    <t>1,069*9</t>
  </si>
  <si>
    <t>24</t>
  </si>
  <si>
    <t>997013631</t>
  </si>
  <si>
    <t>Poplatek za uložení stavebního odpadu na skládce (skládkovné) směsného stavebního a demoličního zatříděného do Katalogu odpadů pod kódem 17 09 04</t>
  </si>
  <si>
    <t>1438720992</t>
  </si>
  <si>
    <t>https://podminky.urs.cz/item/CS_URS_2025_01/997013631</t>
  </si>
  <si>
    <t>998</t>
  </si>
  <si>
    <t>Přesun hmot</t>
  </si>
  <si>
    <t>25</t>
  </si>
  <si>
    <t>998018002</t>
  </si>
  <si>
    <t>Přesun hmot pro budovy občanské výstavby, bydlení, výrobu a služby ruční (bez užití mechanizace) vodorovná dopravní vzdálenost do 100 m pro budovy s jakoukoliv nosnou konstrukcí výšky přes 6 do 12 m</t>
  </si>
  <si>
    <t>-873565376</t>
  </si>
  <si>
    <t>https://podminky.urs.cz/item/CS_URS_2025_01/998018002</t>
  </si>
  <si>
    <t>PSV</t>
  </si>
  <si>
    <t>Práce a dodávky PSV</t>
  </si>
  <si>
    <t>764</t>
  </si>
  <si>
    <t>Konstrukce klempířské</t>
  </si>
  <si>
    <t>26</t>
  </si>
  <si>
    <t>764001911</t>
  </si>
  <si>
    <t>Napojení na stávající klempířské konstrukce délky spoje přes 0,5 m</t>
  </si>
  <si>
    <t>1533551289</t>
  </si>
  <si>
    <t>https://podminky.urs.cz/item/CS_URS_2025_01/764001911</t>
  </si>
  <si>
    <t>2,54</t>
  </si>
  <si>
    <t>2,13</t>
  </si>
  <si>
    <t>0,82</t>
  </si>
  <si>
    <t>27</t>
  </si>
  <si>
    <t>55350262</t>
  </si>
  <si>
    <t>tabule plechová z Pz tl 0,5mm s povrchovou úpravou</t>
  </si>
  <si>
    <t>32</t>
  </si>
  <si>
    <t>1964258647</t>
  </si>
  <si>
    <t>2,54*0,2</t>
  </si>
  <si>
    <t>2,13*0,2</t>
  </si>
  <si>
    <t>0,82*0,2</t>
  </si>
  <si>
    <t>28</t>
  </si>
  <si>
    <t>998764102</t>
  </si>
  <si>
    <t>Přesun hmot pro konstrukce klempířské stanovený z hmotnosti přesunovaného materiálu vodorovná dopravní vzdálenost do 50 m základní v objektech výšky přes 6 do 12 m</t>
  </si>
  <si>
    <t>-28590558</t>
  </si>
  <si>
    <t>https://podminky.urs.cz/item/CS_URS_2025_01/998764102</t>
  </si>
  <si>
    <t>766</t>
  </si>
  <si>
    <t>Konstrukce truhlářské</t>
  </si>
  <si>
    <t>29</t>
  </si>
  <si>
    <t>766622131</t>
  </si>
  <si>
    <t>Montáž oken plastových včetně montáže rámu plochy přes 1 m2 otevíravých do zdiva, výšky do 1,5 m</t>
  </si>
  <si>
    <t>-997251676</t>
  </si>
  <si>
    <t>https://podminky.urs.cz/item/CS_URS_2025_01/766622131</t>
  </si>
  <si>
    <t>30</t>
  </si>
  <si>
    <t>61140052</t>
  </si>
  <si>
    <t>okno plastové otevíravé/sklopné trojsklo přes plochu 1m2 do v 1,5m</t>
  </si>
  <si>
    <t>-1046176246</t>
  </si>
  <si>
    <t>31</t>
  </si>
  <si>
    <t>766622216</t>
  </si>
  <si>
    <t>Montáž oken plastových plochy do 1 m2 včetně montáže rámu otevíravých do zdiva</t>
  </si>
  <si>
    <t>kus</t>
  </si>
  <si>
    <t>-1575689988</t>
  </si>
  <si>
    <t>https://podminky.urs.cz/item/CS_URS_2025_01/766622216</t>
  </si>
  <si>
    <t>61140050</t>
  </si>
  <si>
    <t>okno plastové otevíravé/sklopné trojsklo do plochy 1m2</t>
  </si>
  <si>
    <t>66202249</t>
  </si>
  <si>
    <t>33</t>
  </si>
  <si>
    <t>766642131</t>
  </si>
  <si>
    <t>Montáž balkónových dveří dřevěných nebo plastových včetně rámu dvojitých do zdiva jednokřídlových bez nadsvětlíku</t>
  </si>
  <si>
    <t>524207677</t>
  </si>
  <si>
    <t>https://podminky.urs.cz/item/CS_URS_2025_01/766642131</t>
  </si>
  <si>
    <t>34</t>
  </si>
  <si>
    <t>61140058</t>
  </si>
  <si>
    <t>dveře plastové balkonové jednokřídlové trojsklo</t>
  </si>
  <si>
    <t>-50337795</t>
  </si>
  <si>
    <t>35</t>
  </si>
  <si>
    <t>766691811</t>
  </si>
  <si>
    <t>Demontáž parapetních desek šířky do 300 mm</t>
  </si>
  <si>
    <t>-756891003</t>
  </si>
  <si>
    <t>https://podminky.urs.cz/item/CS_URS_2025_01/766691811</t>
  </si>
  <si>
    <t>2,25</t>
  </si>
  <si>
    <t>0,94</t>
  </si>
  <si>
    <t>2,66</t>
  </si>
  <si>
    <t>36</t>
  </si>
  <si>
    <t>766694116</t>
  </si>
  <si>
    <t>Montáž ostatních truhlářských konstrukcí parapetních desek dřevěných nebo plastových šířky do 300 mm</t>
  </si>
  <si>
    <t>662293702</t>
  </si>
  <si>
    <t>https://podminky.urs.cz/item/CS_URS_2025_01/766694116</t>
  </si>
  <si>
    <t>37</t>
  </si>
  <si>
    <t>61140080</t>
  </si>
  <si>
    <t>parapet plastový vnitřní š 300mm</t>
  </si>
  <si>
    <t>-1720211659</t>
  </si>
  <si>
    <t>38</t>
  </si>
  <si>
    <t>998766122</t>
  </si>
  <si>
    <t>Přesun hmot pro konstrukce truhlářské stanovený z hmotnosti přesunovaného materiálu vodorovná dopravní vzdálenost do 50 m ruční (bez užití mechanizace) v objektech výšky přes 6 do 12 m</t>
  </si>
  <si>
    <t>-1281670277</t>
  </si>
  <si>
    <t>https://podminky.urs.cz/item/CS_URS_2025_01/998766122</t>
  </si>
  <si>
    <t>767</t>
  </si>
  <si>
    <t>Konstrukce zámečnické</t>
  </si>
  <si>
    <t>39</t>
  </si>
  <si>
    <t>767627306</t>
  </si>
  <si>
    <t>Ostatní práce a doplňky při montáži oken a stěn připojovací spára oken a stěn mezi ostěním a rámem vnitřní parotěsná páska</t>
  </si>
  <si>
    <t>-313124397</t>
  </si>
  <si>
    <t>https://podminky.urs.cz/item/CS_URS_2025_01/767627306</t>
  </si>
  <si>
    <t>(2,09+1,49)*2</t>
  </si>
  <si>
    <t>(0,87+2,065)*2</t>
  </si>
  <si>
    <t>(0,78+0,77)*2</t>
  </si>
  <si>
    <t>40</t>
  </si>
  <si>
    <t>767627307</t>
  </si>
  <si>
    <t>Ostatní práce a doplňky při montáži oken a stěn připojovací spára oken a stěn mezi ostěním a rámem venkovní paropropustna páska</t>
  </si>
  <si>
    <t>1971733815</t>
  </si>
  <si>
    <t>https://podminky.urs.cz/item/CS_URS_2025_01/767627307</t>
  </si>
  <si>
    <t>41</t>
  </si>
  <si>
    <t>767627310</t>
  </si>
  <si>
    <t>Ostatní práce a doplňky při montáži oken a stěn připojovací spára oken a stěn mezi ostěním a rámem kompletní impregnovaná komprimační páska</t>
  </si>
  <si>
    <t>1230045024</t>
  </si>
  <si>
    <t>https://podminky.urs.cz/item/CS_URS_2025_01/767627310</t>
  </si>
  <si>
    <t>42</t>
  </si>
  <si>
    <t>998767122</t>
  </si>
  <si>
    <t>Přesun hmot pro zámečnické konstrukce stanovený z hmotnosti přesunovaného materiálu vodorovná dopravní vzdálenost do 50 m ruční (bez užití mechanizace) v objektech výšky přes 6 do 12 m</t>
  </si>
  <si>
    <t>-1812419605</t>
  </si>
  <si>
    <t>https://podminky.urs.cz/item/CS_URS_2025_01/998767122</t>
  </si>
  <si>
    <t>784</t>
  </si>
  <si>
    <t>Dokončovací práce - malby a tapety</t>
  </si>
  <si>
    <t>43</t>
  </si>
  <si>
    <t>784211101</t>
  </si>
  <si>
    <t>Malby z malířských směsí oděruvzdorných za mokra dvojnásobné, bílé za mokra oděruvzdorné výborně v místnostech výšky do 3,80 m</t>
  </si>
  <si>
    <t>-2092815268</t>
  </si>
  <si>
    <t>https://podminky.urs.cz/item/CS_URS_2025_01/784211101</t>
  </si>
  <si>
    <t>(2,09+1,49*2)*0,3</t>
  </si>
  <si>
    <t>(0,87+2,065*2)*0,3</t>
  </si>
  <si>
    <t>(0,78+0,77*2)*0,3</t>
  </si>
  <si>
    <t>786</t>
  </si>
  <si>
    <t>Dokončovací práce - čalounické úpravy</t>
  </si>
  <si>
    <t>44</t>
  </si>
  <si>
    <t>786601</t>
  </si>
  <si>
    <t>Montáž zastiňujících žaluzií lamelových do oken otevíravých, sklápěcích</t>
  </si>
  <si>
    <t>vlastní</t>
  </si>
  <si>
    <t>2067063943</t>
  </si>
  <si>
    <t>1,46*1,49+0,63*1,49</t>
  </si>
  <si>
    <t>45</t>
  </si>
  <si>
    <t>55346200</t>
  </si>
  <si>
    <t>žaluzie horizontální interiérové</t>
  </si>
  <si>
    <t>-2028636001</t>
  </si>
  <si>
    <t>46</t>
  </si>
  <si>
    <t>998786122</t>
  </si>
  <si>
    <t>Přesun hmot pro stínění a čalounické úpravy stanovený z hmotnosti přesunovaného materiálu vodorovná dopravní vzdálenost do 50 m ruční (bez užití mechanizace) v objektech výšky (hloubky) přes 6 do 12 m</t>
  </si>
  <si>
    <t>10031488</t>
  </si>
  <si>
    <t>https://podminky.urs.cz/item/CS_URS_2025_01/998786122</t>
  </si>
  <si>
    <t>VRN</t>
  </si>
  <si>
    <t>Vedlejší rozpočtové náklady</t>
  </si>
  <si>
    <t>47</t>
  </si>
  <si>
    <t>VRN01</t>
  </si>
  <si>
    <t>vybudování, zprovoznění, vlastní provoz, údržba, likvidace a vyklizení zařízení staveniště</t>
  </si>
  <si>
    <t>soubor</t>
  </si>
  <si>
    <t>-725553879</t>
  </si>
  <si>
    <t>48</t>
  </si>
  <si>
    <t>VRN02</t>
  </si>
  <si>
    <t>zabezpečení bezpečnosti a hygieny práce</t>
  </si>
  <si>
    <t>2032178236</t>
  </si>
  <si>
    <t>49</t>
  </si>
  <si>
    <t>VRN03</t>
  </si>
  <si>
    <t>opatření k ochraně životního prostředí – k použitým výrobkům a materiálům zhotovitel doloží atesty o nezávadnosti pro zdraví a životní prostředí</t>
  </si>
  <si>
    <t>781906407</t>
  </si>
  <si>
    <t>50</t>
  </si>
  <si>
    <t>VRN04</t>
  </si>
  <si>
    <t>zajištění všech nutných zkoušek</t>
  </si>
  <si>
    <t>-1585109205</t>
  </si>
  <si>
    <t>51</t>
  </si>
  <si>
    <t>VRN05</t>
  </si>
  <si>
    <t>spotřeba médií (např. energií, vody)</t>
  </si>
  <si>
    <t>-136526167</t>
  </si>
  <si>
    <t>52</t>
  </si>
  <si>
    <t>VRN06</t>
  </si>
  <si>
    <t>informování o zahájení díla dotčených orgánů a správců sítí v souladu s jejich vyjádřeními a stanovisky a splnění ostatních podmínek z těchto vyjádření vyplývajících</t>
  </si>
  <si>
    <t>936804038</t>
  </si>
  <si>
    <t>53</t>
  </si>
  <si>
    <t>VRN07</t>
  </si>
  <si>
    <t>příprava a doložení dokladů nezbytných k předání a převzetí díla, včetně certifikátů a prohlášení o shodě použitých materiálů a výrobků, dokladu o řádném provedení stavby dle schválené projektové dokumentace, atd.</t>
  </si>
  <si>
    <t>1208372749</t>
  </si>
  <si>
    <t>54</t>
  </si>
  <si>
    <t>VRN08</t>
  </si>
  <si>
    <t xml:space="preserve"> úklid staveniště</t>
  </si>
  <si>
    <t>1822317439</t>
  </si>
  <si>
    <t>042 - Bytová jednotka 2, byt 1+1</t>
  </si>
  <si>
    <t>4*20</t>
  </si>
  <si>
    <t>17,46*1,05 'Přepočtené koeficientem množství</t>
  </si>
  <si>
    <t>0,805*9</t>
  </si>
  <si>
    <t>-961136714</t>
  </si>
  <si>
    <t>043 - Bytová jednotka 3, byt 2+1</t>
  </si>
  <si>
    <t>1268382716</t>
  </si>
  <si>
    <t>044 - Bytová jednotka 4, byt 1+1</t>
  </si>
  <si>
    <t>2026541199</t>
  </si>
  <si>
    <t>045 - Bytová jednotka 5, byt 2+1</t>
  </si>
  <si>
    <t>1417822159</t>
  </si>
  <si>
    <t>046 - Bytová jednotka 6, byt 1+1</t>
  </si>
  <si>
    <t>-466796615</t>
  </si>
  <si>
    <t>047 - Společné prostory 820</t>
  </si>
  <si>
    <t>(1,8+2,36)*2*0,3</t>
  </si>
  <si>
    <t>(1,18+0,6)*2*0,3</t>
  </si>
  <si>
    <t>(1,8+2,42)*2*0,3</t>
  </si>
  <si>
    <t>(1,8*2,36)</t>
  </si>
  <si>
    <t>(1,18*0,6)</t>
  </si>
  <si>
    <t>(1,8*2,42)</t>
  </si>
  <si>
    <t>(1,8+2,36*2)*0,15</t>
  </si>
  <si>
    <t>(1,18+0,6*2)*0,15</t>
  </si>
  <si>
    <t>(1,8+2,42*2)*0,15</t>
  </si>
  <si>
    <t>(1,8+2,36*2)</t>
  </si>
  <si>
    <t>(1,18+0,6*2)</t>
  </si>
  <si>
    <t>(1,8+2,42*2)</t>
  </si>
  <si>
    <t>24,44*1,05 'Přepočtené koeficientem množství</t>
  </si>
  <si>
    <t>1,5*1,2</t>
  </si>
  <si>
    <t>1,18*0,6</t>
  </si>
  <si>
    <t>968082022</t>
  </si>
  <si>
    <t>Vybourání plastových rámů oken s křídly, dveřních zárubní, vrat dveřních zárubní, plochy přes 2 do 4 m2</t>
  </si>
  <si>
    <t>-1197403415</t>
  </si>
  <si>
    <t>https://podminky.urs.cz/item/CS_URS_2025_01/968082022</t>
  </si>
  <si>
    <t>1,8*2,36</t>
  </si>
  <si>
    <t>1,8*2,42</t>
  </si>
  <si>
    <t>(1,8+2,36*2)*0,3</t>
  </si>
  <si>
    <t>(1,18+0,6*2)*0,3</t>
  </si>
  <si>
    <t>(1,8+2,42*2)*0,3</t>
  </si>
  <si>
    <t>1,52*9</t>
  </si>
  <si>
    <t>1538480579</t>
  </si>
  <si>
    <t>1,22+1,22</t>
  </si>
  <si>
    <t>(1,22+1,22)*0,2</t>
  </si>
  <si>
    <t>1+1</t>
  </si>
  <si>
    <t>(1,18*0,6)*2</t>
  </si>
  <si>
    <t>766642134</t>
  </si>
  <si>
    <t>Montáž balkónových dveří dřevěných nebo plastových včetně rámu dvojitých do zdiva jednokřídlových s pevně zasklenými bočními díly, s nadsvětlíkem</t>
  </si>
  <si>
    <t>256940663</t>
  </si>
  <si>
    <t>https://podminky.urs.cz/item/CS_URS_2025_01/766642134</t>
  </si>
  <si>
    <t>(0,8*2,01)*2</t>
  </si>
  <si>
    <t>61140042</t>
  </si>
  <si>
    <t>okno plastové s fixním zasklením trojsklo do plochy 1m2</t>
  </si>
  <si>
    <t>-1508188313</t>
  </si>
  <si>
    <t>nadsvětlík</t>
  </si>
  <si>
    <t>(1,8*0,35)*2</t>
  </si>
  <si>
    <t>61140046</t>
  </si>
  <si>
    <t>okno plastové s fixním zasklením trojsklo přes plochu 1m2 v 1,5-2,5m</t>
  </si>
  <si>
    <t>-599067979</t>
  </si>
  <si>
    <t>boční světlíky</t>
  </si>
  <si>
    <t>(0,5*2,01)*2</t>
  </si>
  <si>
    <t>766660461</t>
  </si>
  <si>
    <t>Montáž vchodových dveří včetně rámu do zdiva dvoukřídlových s nadsvětlíkem</t>
  </si>
  <si>
    <t>18723</t>
  </si>
  <si>
    <t>https://podminky.urs.cz/item/CS_URS_2025_01/766660461</t>
  </si>
  <si>
    <t>61140510</t>
  </si>
  <si>
    <t>dveře dvoukřídlé plastové bílé prosklené max rozměru otvoru 4,84m2 bezpečnostní třídy RC2</t>
  </si>
  <si>
    <t>-1373689213</t>
  </si>
  <si>
    <t>1,8*2,07</t>
  </si>
  <si>
    <t>61140042a</t>
  </si>
  <si>
    <t>-648887701</t>
  </si>
  <si>
    <t>1,8*0,35</t>
  </si>
  <si>
    <t>1,34</t>
  </si>
  <si>
    <t>(1,8+2,36)*2</t>
  </si>
  <si>
    <t>(1,18+0,6)*2</t>
  </si>
  <si>
    <t>(1,8+2,42)*2</t>
  </si>
  <si>
    <t>SO 05 - Výměna oken vchod 821</t>
  </si>
  <si>
    <t>051 - Bytová jednotka 1, byt 1+1</t>
  </si>
  <si>
    <t>808529787</t>
  </si>
  <si>
    <t>052 - Bytová jednotka 2, byt 2+1</t>
  </si>
  <si>
    <t>-1027689363</t>
  </si>
  <si>
    <t>053 - Bytová jednotka 3, byt 1+1</t>
  </si>
  <si>
    <t>-493685763</t>
  </si>
  <si>
    <t>054 - Bytová jednotka 4, byt 2+1</t>
  </si>
  <si>
    <t>883297436</t>
  </si>
  <si>
    <t>055 - Bytová jednotka 5, byt 1+1</t>
  </si>
  <si>
    <t>-976752878</t>
  </si>
  <si>
    <t>056 - Bytová jednotka 6, byt 2+1</t>
  </si>
  <si>
    <t>-271693453</t>
  </si>
  <si>
    <t>057 - Společné prostory 821</t>
  </si>
  <si>
    <t>1801856864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</si>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</sst>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80008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2" fillId="0" borderId="0" applyNumberFormat="0" applyFill="0" applyBorder="0" applyAlignment="0" applyProtection="0"/>
  </cellStyleXfs>
  <cellXfs count="383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166" fontId="1" fillId="0" borderId="21" xfId="0" applyNumberFormat="1" applyFont="1" applyBorder="1" applyAlignment="1" applyProtection="1">
      <alignment vertical="center"/>
    </xf>
    <xf numFmtId="4" fontId="1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166" fontId="34" fillId="0" borderId="14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24" fillId="2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166" fontId="24" fillId="0" borderId="22" xfId="0" applyNumberFormat="1" applyFont="1" applyBorder="1" applyAlignment="1" applyProtection="1">
      <alignment vertical="center"/>
    </xf>
    <xf numFmtId="0" fontId="0" fillId="0" borderId="0" xfId="0" applyAlignment="1">
      <alignment vertical="top"/>
    </xf>
    <xf numFmtId="0" fontId="41" fillId="0" borderId="24" xfId="0" applyFont="1" applyBorder="1" applyAlignment="1">
      <alignment vertical="center" wrapText="1"/>
    </xf>
    <xf numFmtId="0" fontId="41" fillId="0" borderId="25" xfId="0" applyFont="1" applyBorder="1" applyAlignment="1">
      <alignment vertical="center" wrapText="1"/>
    </xf>
    <xf numFmtId="0" fontId="41" fillId="0" borderId="26" xfId="0" applyFont="1" applyBorder="1" applyAlignment="1">
      <alignment vertical="center" wrapText="1"/>
    </xf>
    <xf numFmtId="0" fontId="41" fillId="0" borderId="27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1" fillId="0" borderId="27" xfId="0" applyFont="1" applyBorder="1" applyAlignment="1">
      <alignment vertical="center" wrapText="1"/>
    </xf>
    <xf numFmtId="0" fontId="43" fillId="0" borderId="29" xfId="0" applyFont="1" applyBorder="1" applyAlignment="1">
      <alignment horizontal="left" wrapText="1"/>
    </xf>
    <xf numFmtId="0" fontId="41" fillId="0" borderId="28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27" xfId="0" applyFont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vertical="center"/>
    </xf>
    <xf numFmtId="49" fontId="44" fillId="0" borderId="1" xfId="0" applyNumberFormat="1" applyFont="1" applyBorder="1" applyAlignment="1">
      <alignment horizontal="left" vertical="center" wrapText="1"/>
    </xf>
    <xf numFmtId="49" fontId="44" fillId="0" borderId="1" xfId="0" applyNumberFormat="1" applyFont="1" applyBorder="1" applyAlignment="1">
      <alignment vertical="center" wrapText="1"/>
    </xf>
    <xf numFmtId="0" fontId="41" fillId="0" borderId="30" xfId="0" applyFont="1" applyBorder="1" applyAlignment="1">
      <alignment vertical="center" wrapText="1"/>
    </xf>
    <xf numFmtId="0" fontId="46" fillId="0" borderId="29" xfId="0" applyFont="1" applyBorder="1" applyAlignment="1">
      <alignment vertical="center" wrapText="1"/>
    </xf>
    <xf numFmtId="0" fontId="41" fillId="0" borderId="31" xfId="0" applyFont="1" applyBorder="1" applyAlignment="1">
      <alignment vertical="center" wrapText="1"/>
    </xf>
    <xf numFmtId="0" fontId="41" fillId="0" borderId="1" xfId="0" applyFont="1" applyBorder="1" applyAlignment="1">
      <alignment vertical="top"/>
    </xf>
    <xf numFmtId="0" fontId="41" fillId="0" borderId="0" xfId="0" applyFont="1" applyAlignment="1">
      <alignment vertical="top"/>
    </xf>
    <xf numFmtId="0" fontId="41" fillId="0" borderId="24" xfId="0" applyFont="1" applyBorder="1" applyAlignment="1">
      <alignment horizontal="left" vertical="center"/>
    </xf>
    <xf numFmtId="0" fontId="41" fillId="0" borderId="25" xfId="0" applyFont="1" applyBorder="1" applyAlignment="1">
      <alignment horizontal="left" vertical="center"/>
    </xf>
    <xf numFmtId="0" fontId="41" fillId="0" borderId="26" xfId="0" applyFont="1" applyBorder="1" applyAlignment="1">
      <alignment horizontal="left" vertical="center"/>
    </xf>
    <xf numFmtId="0" fontId="41" fillId="0" borderId="27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1" fillId="0" borderId="28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43" fillId="0" borderId="29" xfId="0" applyFont="1" applyBorder="1" applyAlignment="1">
      <alignment horizontal="center" vertical="center"/>
    </xf>
    <xf numFmtId="0" fontId="47" fillId="0" borderId="29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4" fillId="0" borderId="1" xfId="0" applyFont="1" applyFill="1" applyBorder="1" applyAlignment="1">
      <alignment horizontal="left" vertical="center"/>
    </xf>
    <xf numFmtId="0" fontId="44" fillId="0" borderId="1" xfId="0" applyFont="1" applyFill="1" applyBorder="1" applyAlignment="1">
      <alignment horizontal="center" vertical="center"/>
    </xf>
    <xf numFmtId="0" fontId="41" fillId="0" borderId="30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left" vertical="center" wrapText="1"/>
    </xf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0" fontId="45" fillId="0" borderId="28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/>
    </xf>
    <xf numFmtId="0" fontId="45" fillId="0" borderId="30" xfId="0" applyFont="1" applyBorder="1" applyAlignment="1">
      <alignment horizontal="left" vertical="center" wrapText="1"/>
    </xf>
    <xf numFmtId="0" fontId="45" fillId="0" borderId="29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top"/>
    </xf>
    <xf numFmtId="0" fontId="44" fillId="0" borderId="1" xfId="0" applyFont="1" applyBorder="1" applyAlignment="1">
      <alignment horizontal="center" vertical="top"/>
    </xf>
    <xf numFmtId="0" fontId="45" fillId="0" borderId="30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3" fillId="0" borderId="1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3" fillId="0" borderId="29" xfId="0" applyFont="1" applyBorder="1" applyAlignment="1">
      <alignment vertical="center"/>
    </xf>
    <xf numFmtId="0" fontId="44" fillId="0" borderId="1" xfId="0" applyFont="1" applyBorder="1" applyAlignment="1">
      <alignment vertical="top"/>
    </xf>
    <xf numFmtId="49" fontId="44" fillId="0" borderId="1" xfId="0" applyNumberFormat="1" applyFont="1" applyBorder="1" applyAlignment="1">
      <alignment horizontal="left" vertical="center"/>
    </xf>
    <xf numFmtId="0" fontId="50" fillId="0" borderId="27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vertical="top"/>
    </xf>
    <xf numFmtId="0" fontId="51" fillId="0" borderId="1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horizontal="center" vertical="center"/>
    </xf>
    <xf numFmtId="49" fontId="51" fillId="0" borderId="1" xfId="0" applyNumberFormat="1" applyFont="1" applyBorder="1" applyAlignment="1" applyProtection="1">
      <alignment horizontal="left" vertical="center"/>
    </xf>
    <xf numFmtId="0" fontId="50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3" fillId="0" borderId="29" xfId="0" applyFont="1" applyBorder="1" applyAlignment="1">
      <alignment horizontal="left"/>
    </xf>
    <xf numFmtId="0" fontId="47" fillId="0" borderId="29" xfId="0" applyFont="1" applyBorder="1" applyAlignment="1"/>
    <xf numFmtId="0" fontId="41" fillId="0" borderId="27" xfId="0" applyFont="1" applyBorder="1" applyAlignment="1">
      <alignment vertical="top"/>
    </xf>
    <xf numFmtId="0" fontId="41" fillId="0" borderId="28" xfId="0" applyFont="1" applyBorder="1" applyAlignment="1">
      <alignment vertical="top"/>
    </xf>
    <xf numFmtId="0" fontId="41" fillId="0" borderId="30" xfId="0" applyFont="1" applyBorder="1" applyAlignment="1">
      <alignment vertical="top"/>
    </xf>
    <xf numFmtId="0" fontId="41" fillId="0" borderId="29" xfId="0" applyFont="1" applyBorder="1" applyAlignment="1">
      <alignment vertical="top"/>
    </xf>
    <xf numFmtId="0" fontId="41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styles" Target="styles.xml" /><Relationship Id="rId18" Type="http://schemas.openxmlformats.org/officeDocument/2006/relationships/theme" Target="theme/theme1.xml" /><Relationship Id="rId19" Type="http://schemas.openxmlformats.org/officeDocument/2006/relationships/calcChain" Target="calcChain.xml" /><Relationship Id="rId20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22" TargetMode="External" /><Relationship Id="rId14" Type="http://schemas.openxmlformats.org/officeDocument/2006/relationships/hyperlink" Target="https://podminky.urs.cz/item/CS_URS_2025_01/978013191" TargetMode="External" /><Relationship Id="rId15" Type="http://schemas.openxmlformats.org/officeDocument/2006/relationships/hyperlink" Target="https://podminky.urs.cz/item/CS_URS_2025_01/985131311" TargetMode="External" /><Relationship Id="rId16" Type="http://schemas.openxmlformats.org/officeDocument/2006/relationships/hyperlink" Target="https://podminky.urs.cz/item/CS_URS_2025_01/985139112" TargetMode="External" /><Relationship Id="rId17" Type="http://schemas.openxmlformats.org/officeDocument/2006/relationships/hyperlink" Target="https://podminky.urs.cz/item/CS_URS_2025_01/997013212" TargetMode="External" /><Relationship Id="rId18" Type="http://schemas.openxmlformats.org/officeDocument/2006/relationships/hyperlink" Target="https://podminky.urs.cz/item/CS_URS_2025_01/997013501" TargetMode="External" /><Relationship Id="rId19" Type="http://schemas.openxmlformats.org/officeDocument/2006/relationships/hyperlink" Target="https://podminky.urs.cz/item/CS_URS_2025_01/997013509" TargetMode="External" /><Relationship Id="rId20" Type="http://schemas.openxmlformats.org/officeDocument/2006/relationships/hyperlink" Target="https://podminky.urs.cz/item/CS_URS_2025_01/997013631" TargetMode="External" /><Relationship Id="rId21" Type="http://schemas.openxmlformats.org/officeDocument/2006/relationships/hyperlink" Target="https://podminky.urs.cz/item/CS_URS_2025_01/998018002" TargetMode="External" /><Relationship Id="rId22" Type="http://schemas.openxmlformats.org/officeDocument/2006/relationships/hyperlink" Target="https://podminky.urs.cz/item/CS_URS_2025_01/764001911" TargetMode="External" /><Relationship Id="rId23" Type="http://schemas.openxmlformats.org/officeDocument/2006/relationships/hyperlink" Target="https://podminky.urs.cz/item/CS_URS_2025_01/998764102" TargetMode="External" /><Relationship Id="rId24" Type="http://schemas.openxmlformats.org/officeDocument/2006/relationships/hyperlink" Target="https://podminky.urs.cz/item/CS_URS_2025_01/766622216" TargetMode="External" /><Relationship Id="rId25" Type="http://schemas.openxmlformats.org/officeDocument/2006/relationships/hyperlink" Target="https://podminky.urs.cz/item/CS_URS_2025_01/766642134" TargetMode="External" /><Relationship Id="rId26" Type="http://schemas.openxmlformats.org/officeDocument/2006/relationships/hyperlink" Target="https://podminky.urs.cz/item/CS_URS_2025_01/766660461" TargetMode="External" /><Relationship Id="rId27" Type="http://schemas.openxmlformats.org/officeDocument/2006/relationships/hyperlink" Target="https://podminky.urs.cz/item/CS_URS_2025_01/766691811" TargetMode="External" /><Relationship Id="rId28" Type="http://schemas.openxmlformats.org/officeDocument/2006/relationships/hyperlink" Target="https://podminky.urs.cz/item/CS_URS_2025_01/766694116" TargetMode="External" /><Relationship Id="rId29" Type="http://schemas.openxmlformats.org/officeDocument/2006/relationships/hyperlink" Target="https://podminky.urs.cz/item/CS_URS_2025_01/998766122" TargetMode="External" /><Relationship Id="rId30" Type="http://schemas.openxmlformats.org/officeDocument/2006/relationships/hyperlink" Target="https://podminky.urs.cz/item/CS_URS_2025_01/767627306" TargetMode="External" /><Relationship Id="rId31" Type="http://schemas.openxmlformats.org/officeDocument/2006/relationships/hyperlink" Target="https://podminky.urs.cz/item/CS_URS_2025_01/767627307" TargetMode="External" /><Relationship Id="rId32" Type="http://schemas.openxmlformats.org/officeDocument/2006/relationships/hyperlink" Target="https://podminky.urs.cz/item/CS_URS_2025_01/767627310" TargetMode="External" /><Relationship Id="rId33" Type="http://schemas.openxmlformats.org/officeDocument/2006/relationships/hyperlink" Target="https://podminky.urs.cz/item/CS_URS_2025_01/998767122" TargetMode="External" /><Relationship Id="rId34" Type="http://schemas.openxmlformats.org/officeDocument/2006/relationships/hyperlink" Target="https://podminky.urs.cz/item/CS_URS_2025_01/784211101" TargetMode="External" /><Relationship Id="rId35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22" TargetMode="External" /><Relationship Id="rId14" Type="http://schemas.openxmlformats.org/officeDocument/2006/relationships/hyperlink" Target="https://podminky.urs.cz/item/CS_URS_2025_01/978013191" TargetMode="External" /><Relationship Id="rId15" Type="http://schemas.openxmlformats.org/officeDocument/2006/relationships/hyperlink" Target="https://podminky.urs.cz/item/CS_URS_2025_01/985131311" TargetMode="External" /><Relationship Id="rId16" Type="http://schemas.openxmlformats.org/officeDocument/2006/relationships/hyperlink" Target="https://podminky.urs.cz/item/CS_URS_2025_01/985139112" TargetMode="External" /><Relationship Id="rId17" Type="http://schemas.openxmlformats.org/officeDocument/2006/relationships/hyperlink" Target="https://podminky.urs.cz/item/CS_URS_2025_01/997013212" TargetMode="External" /><Relationship Id="rId18" Type="http://schemas.openxmlformats.org/officeDocument/2006/relationships/hyperlink" Target="https://podminky.urs.cz/item/CS_URS_2025_01/997013501" TargetMode="External" /><Relationship Id="rId19" Type="http://schemas.openxmlformats.org/officeDocument/2006/relationships/hyperlink" Target="https://podminky.urs.cz/item/CS_URS_2025_01/997013509" TargetMode="External" /><Relationship Id="rId20" Type="http://schemas.openxmlformats.org/officeDocument/2006/relationships/hyperlink" Target="https://podminky.urs.cz/item/CS_URS_2025_01/997013631" TargetMode="External" /><Relationship Id="rId21" Type="http://schemas.openxmlformats.org/officeDocument/2006/relationships/hyperlink" Target="https://podminky.urs.cz/item/CS_URS_2025_01/998018002" TargetMode="External" /><Relationship Id="rId22" Type="http://schemas.openxmlformats.org/officeDocument/2006/relationships/hyperlink" Target="https://podminky.urs.cz/item/CS_URS_2025_01/764001911" TargetMode="External" /><Relationship Id="rId23" Type="http://schemas.openxmlformats.org/officeDocument/2006/relationships/hyperlink" Target="https://podminky.urs.cz/item/CS_URS_2025_01/998764102" TargetMode="External" /><Relationship Id="rId24" Type="http://schemas.openxmlformats.org/officeDocument/2006/relationships/hyperlink" Target="https://podminky.urs.cz/item/CS_URS_2025_01/766622216" TargetMode="External" /><Relationship Id="rId25" Type="http://schemas.openxmlformats.org/officeDocument/2006/relationships/hyperlink" Target="https://podminky.urs.cz/item/CS_URS_2025_01/766642134" TargetMode="External" /><Relationship Id="rId26" Type="http://schemas.openxmlformats.org/officeDocument/2006/relationships/hyperlink" Target="https://podminky.urs.cz/item/CS_URS_2025_01/766660461" TargetMode="External" /><Relationship Id="rId27" Type="http://schemas.openxmlformats.org/officeDocument/2006/relationships/hyperlink" Target="https://podminky.urs.cz/item/CS_URS_2025_01/766691811" TargetMode="External" /><Relationship Id="rId28" Type="http://schemas.openxmlformats.org/officeDocument/2006/relationships/hyperlink" Target="https://podminky.urs.cz/item/CS_URS_2025_01/766694116" TargetMode="External" /><Relationship Id="rId29" Type="http://schemas.openxmlformats.org/officeDocument/2006/relationships/hyperlink" Target="https://podminky.urs.cz/item/CS_URS_2025_01/998766122" TargetMode="External" /><Relationship Id="rId30" Type="http://schemas.openxmlformats.org/officeDocument/2006/relationships/hyperlink" Target="https://podminky.urs.cz/item/CS_URS_2025_01/767627306" TargetMode="External" /><Relationship Id="rId31" Type="http://schemas.openxmlformats.org/officeDocument/2006/relationships/hyperlink" Target="https://podminky.urs.cz/item/CS_URS_2025_01/767627307" TargetMode="External" /><Relationship Id="rId32" Type="http://schemas.openxmlformats.org/officeDocument/2006/relationships/hyperlink" Target="https://podminky.urs.cz/item/CS_URS_2025_01/767627310" TargetMode="External" /><Relationship Id="rId33" Type="http://schemas.openxmlformats.org/officeDocument/2006/relationships/hyperlink" Target="https://podminky.urs.cz/item/CS_URS_2025_01/998767122" TargetMode="External" /><Relationship Id="rId34" Type="http://schemas.openxmlformats.org/officeDocument/2006/relationships/hyperlink" Target="https://podminky.urs.cz/item/CS_URS_2025_01/784211101" TargetMode="External" /><Relationship Id="rId35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612142001" TargetMode="External" /><Relationship Id="rId2" Type="http://schemas.openxmlformats.org/officeDocument/2006/relationships/hyperlink" Target="https://podminky.urs.cz/item/CS_URS_2025_01/612325302" TargetMode="External" /><Relationship Id="rId3" Type="http://schemas.openxmlformats.org/officeDocument/2006/relationships/hyperlink" Target="https://podminky.urs.cz/item/CS_URS_2025_01/619991001" TargetMode="External" /><Relationship Id="rId4" Type="http://schemas.openxmlformats.org/officeDocument/2006/relationships/hyperlink" Target="https://podminky.urs.cz/item/CS_URS_2025_01/619991005" TargetMode="External" /><Relationship Id="rId5" Type="http://schemas.openxmlformats.org/officeDocument/2006/relationships/hyperlink" Target="https://podminky.urs.cz/item/CS_URS_2025_01/622131121" TargetMode="External" /><Relationship Id="rId6" Type="http://schemas.openxmlformats.org/officeDocument/2006/relationships/hyperlink" Target="https://podminky.urs.cz/item/CS_URS_2025_01/622142001" TargetMode="External" /><Relationship Id="rId7" Type="http://schemas.openxmlformats.org/officeDocument/2006/relationships/hyperlink" Target="https://podminky.urs.cz/item/CS_URS_2025_01/622143003" TargetMode="External" /><Relationship Id="rId8" Type="http://schemas.openxmlformats.org/officeDocument/2006/relationships/hyperlink" Target="https://podminky.urs.cz/item/CS_URS_2025_01/622143004" TargetMode="External" /><Relationship Id="rId9" Type="http://schemas.openxmlformats.org/officeDocument/2006/relationships/hyperlink" Target="https://podminky.urs.cz/item/CS_URS_2025_01/622151031" TargetMode="External" /><Relationship Id="rId10" Type="http://schemas.openxmlformats.org/officeDocument/2006/relationships/hyperlink" Target="https://podminky.urs.cz/item/CS_URS_2025_01/622531022" TargetMode="External" /><Relationship Id="rId11" Type="http://schemas.openxmlformats.org/officeDocument/2006/relationships/hyperlink" Target="https://podminky.urs.cz/item/CS_URS_2025_01/949101111" TargetMode="External" /><Relationship Id="rId12" Type="http://schemas.openxmlformats.org/officeDocument/2006/relationships/hyperlink" Target="https://podminky.urs.cz/item/CS_URS_2025_01/968082015" TargetMode="External" /><Relationship Id="rId13" Type="http://schemas.openxmlformats.org/officeDocument/2006/relationships/hyperlink" Target="https://podminky.urs.cz/item/CS_URS_2025_01/968082016" TargetMode="External" /><Relationship Id="rId14" Type="http://schemas.openxmlformats.org/officeDocument/2006/relationships/hyperlink" Target="https://podminky.urs.cz/item/CS_URS_2025_01/968082017" TargetMode="External" /><Relationship Id="rId15" Type="http://schemas.openxmlformats.org/officeDocument/2006/relationships/hyperlink" Target="https://podminky.urs.cz/item/CS_URS_2025_01/978013191" TargetMode="External" /><Relationship Id="rId16" Type="http://schemas.openxmlformats.org/officeDocument/2006/relationships/hyperlink" Target="https://podminky.urs.cz/item/CS_URS_2025_01/985131311" TargetMode="External" /><Relationship Id="rId17" Type="http://schemas.openxmlformats.org/officeDocument/2006/relationships/hyperlink" Target="https://podminky.urs.cz/item/CS_URS_2025_01/985139112" TargetMode="External" /><Relationship Id="rId18" Type="http://schemas.openxmlformats.org/officeDocument/2006/relationships/hyperlink" Target="https://podminky.urs.cz/item/CS_URS_2025_01/997013212" TargetMode="External" /><Relationship Id="rId19" Type="http://schemas.openxmlformats.org/officeDocument/2006/relationships/hyperlink" Target="https://podminky.urs.cz/item/CS_URS_2025_01/997013501" TargetMode="External" /><Relationship Id="rId20" Type="http://schemas.openxmlformats.org/officeDocument/2006/relationships/hyperlink" Target="https://podminky.urs.cz/item/CS_URS_2025_01/997013509" TargetMode="External" /><Relationship Id="rId21" Type="http://schemas.openxmlformats.org/officeDocument/2006/relationships/hyperlink" Target="https://podminky.urs.cz/item/CS_URS_2025_01/997013631" TargetMode="External" /><Relationship Id="rId22" Type="http://schemas.openxmlformats.org/officeDocument/2006/relationships/hyperlink" Target="https://podminky.urs.cz/item/CS_URS_2025_01/998018002" TargetMode="External" /><Relationship Id="rId23" Type="http://schemas.openxmlformats.org/officeDocument/2006/relationships/hyperlink" Target="https://podminky.urs.cz/item/CS_URS_2025_01/764001911" TargetMode="External" /><Relationship Id="rId24" Type="http://schemas.openxmlformats.org/officeDocument/2006/relationships/hyperlink" Target="https://podminky.urs.cz/item/CS_URS_2025_01/998764102" TargetMode="External" /><Relationship Id="rId25" Type="http://schemas.openxmlformats.org/officeDocument/2006/relationships/hyperlink" Target="https://podminky.urs.cz/item/CS_URS_2025_01/766622131" TargetMode="External" /><Relationship Id="rId26" Type="http://schemas.openxmlformats.org/officeDocument/2006/relationships/hyperlink" Target="https://podminky.urs.cz/item/CS_URS_2025_01/766622216" TargetMode="External" /><Relationship Id="rId27" Type="http://schemas.openxmlformats.org/officeDocument/2006/relationships/hyperlink" Target="https://podminky.urs.cz/item/CS_URS_2025_01/766642131" TargetMode="External" /><Relationship Id="rId28" Type="http://schemas.openxmlformats.org/officeDocument/2006/relationships/hyperlink" Target="https://podminky.urs.cz/item/CS_URS_2025_01/766691811" TargetMode="External" /><Relationship Id="rId29" Type="http://schemas.openxmlformats.org/officeDocument/2006/relationships/hyperlink" Target="https://podminky.urs.cz/item/CS_URS_2025_01/766694116" TargetMode="External" /><Relationship Id="rId30" Type="http://schemas.openxmlformats.org/officeDocument/2006/relationships/hyperlink" Target="https://podminky.urs.cz/item/CS_URS_2025_01/998766122" TargetMode="External" /><Relationship Id="rId31" Type="http://schemas.openxmlformats.org/officeDocument/2006/relationships/hyperlink" Target="https://podminky.urs.cz/item/CS_URS_2025_01/767627306" TargetMode="External" /><Relationship Id="rId32" Type="http://schemas.openxmlformats.org/officeDocument/2006/relationships/hyperlink" Target="https://podminky.urs.cz/item/CS_URS_2025_01/767627307" TargetMode="External" /><Relationship Id="rId33" Type="http://schemas.openxmlformats.org/officeDocument/2006/relationships/hyperlink" Target="https://podminky.urs.cz/item/CS_URS_2025_01/767627310" TargetMode="External" /><Relationship Id="rId34" Type="http://schemas.openxmlformats.org/officeDocument/2006/relationships/hyperlink" Target="https://podminky.urs.cz/item/CS_URS_2025_01/998767122" TargetMode="External" /><Relationship Id="rId35" Type="http://schemas.openxmlformats.org/officeDocument/2006/relationships/hyperlink" Target="https://podminky.urs.cz/item/CS_URS_2025_01/784211101" TargetMode="External" /><Relationship Id="rId36" Type="http://schemas.openxmlformats.org/officeDocument/2006/relationships/hyperlink" Target="https://podminky.urs.cz/item/CS_URS_2025_01/998786122" TargetMode="External" /><Relationship Id="rId37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27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28</v>
      </c>
      <c r="AL11" s="25"/>
      <c r="AM11" s="25"/>
      <c r="AN11" s="30" t="s">
        <v>19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29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30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L14" s="25"/>
      <c r="AM14" s="25"/>
      <c r="AN14" s="37" t="s">
        <v>30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31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19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22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28</v>
      </c>
      <c r="AL17" s="25"/>
      <c r="AM17" s="25"/>
      <c r="AN17" s="30" t="s">
        <v>19</v>
      </c>
      <c r="AO17" s="25"/>
      <c r="AP17" s="25"/>
      <c r="AQ17" s="25"/>
      <c r="AR17" s="23"/>
      <c r="BE17" s="34"/>
      <c r="BS17" s="20" t="s">
        <v>32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33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22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28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34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35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36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37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38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39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40</v>
      </c>
      <c r="E29" s="50"/>
      <c r="F29" s="35" t="s">
        <v>41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42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43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44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45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46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47</v>
      </c>
      <c r="U35" s="57"/>
      <c r="V35" s="57"/>
      <c r="W35" s="57"/>
      <c r="X35" s="59" t="s">
        <v>48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49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N9792024a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Výměna oken Václavkova 820 - 821, Valašské Meziříčí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 xml:space="preserve"> 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22. 4. 2025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Valašské Meziříčí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31</v>
      </c>
      <c r="AJ49" s="43"/>
      <c r="AK49" s="43"/>
      <c r="AL49" s="43"/>
      <c r="AM49" s="76" t="str">
        <f>IF(E17="","",E17)</f>
        <v xml:space="preserve"> </v>
      </c>
      <c r="AN49" s="67"/>
      <c r="AO49" s="67"/>
      <c r="AP49" s="67"/>
      <c r="AQ49" s="43"/>
      <c r="AR49" s="47"/>
      <c r="AS49" s="77" t="s">
        <v>50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29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33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51</v>
      </c>
      <c r="D52" s="90"/>
      <c r="E52" s="90"/>
      <c r="F52" s="90"/>
      <c r="G52" s="90"/>
      <c r="H52" s="91"/>
      <c r="I52" s="92" t="s">
        <v>52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53</v>
      </c>
      <c r="AH52" s="90"/>
      <c r="AI52" s="90"/>
      <c r="AJ52" s="90"/>
      <c r="AK52" s="90"/>
      <c r="AL52" s="90"/>
      <c r="AM52" s="90"/>
      <c r="AN52" s="92" t="s">
        <v>54</v>
      </c>
      <c r="AO52" s="90"/>
      <c r="AP52" s="90"/>
      <c r="AQ52" s="94" t="s">
        <v>55</v>
      </c>
      <c r="AR52" s="47"/>
      <c r="AS52" s="95" t="s">
        <v>56</v>
      </c>
      <c r="AT52" s="96" t="s">
        <v>57</v>
      </c>
      <c r="AU52" s="96" t="s">
        <v>58</v>
      </c>
      <c r="AV52" s="96" t="s">
        <v>59</v>
      </c>
      <c r="AW52" s="96" t="s">
        <v>60</v>
      </c>
      <c r="AX52" s="96" t="s">
        <v>61</v>
      </c>
      <c r="AY52" s="96" t="s">
        <v>62</v>
      </c>
      <c r="AZ52" s="96" t="s">
        <v>63</v>
      </c>
      <c r="BA52" s="96" t="s">
        <v>64</v>
      </c>
      <c r="BB52" s="96" t="s">
        <v>65</v>
      </c>
      <c r="BC52" s="96" t="s">
        <v>66</v>
      </c>
      <c r="BD52" s="97" t="s">
        <v>67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68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ROUND(AG55+AG63,2)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ROUND(AS55+AS63,2)</f>
        <v>0</v>
      </c>
      <c r="AT54" s="109">
        <f>ROUND(SUM(AV54:AW54),2)</f>
        <v>0</v>
      </c>
      <c r="AU54" s="110">
        <f>ROUND(AU55+AU63,5)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ROUND(AZ55+AZ63,2)</f>
        <v>0</v>
      </c>
      <c r="BA54" s="109">
        <f>ROUND(BA55+BA63,2)</f>
        <v>0</v>
      </c>
      <c r="BB54" s="109">
        <f>ROUND(BB55+BB63,2)</f>
        <v>0</v>
      </c>
      <c r="BC54" s="109">
        <f>ROUND(BC55+BC63,2)</f>
        <v>0</v>
      </c>
      <c r="BD54" s="111">
        <f>ROUND(BD55+BD63,2)</f>
        <v>0</v>
      </c>
      <c r="BE54" s="6"/>
      <c r="BS54" s="112" t="s">
        <v>69</v>
      </c>
      <c r="BT54" s="112" t="s">
        <v>70</v>
      </c>
      <c r="BU54" s="113" t="s">
        <v>71</v>
      </c>
      <c r="BV54" s="112" t="s">
        <v>72</v>
      </c>
      <c r="BW54" s="112" t="s">
        <v>5</v>
      </c>
      <c r="BX54" s="112" t="s">
        <v>73</v>
      </c>
      <c r="CL54" s="112" t="s">
        <v>19</v>
      </c>
    </row>
    <row r="55" s="7" customFormat="1" ht="16.5" customHeight="1">
      <c r="A55" s="7"/>
      <c r="B55" s="114"/>
      <c r="C55" s="115"/>
      <c r="D55" s="116" t="s">
        <v>74</v>
      </c>
      <c r="E55" s="116"/>
      <c r="F55" s="116"/>
      <c r="G55" s="116"/>
      <c r="H55" s="116"/>
      <c r="I55" s="117"/>
      <c r="J55" s="116" t="s">
        <v>75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ROUND(SUM(AG56:AG62),2)</f>
        <v>0</v>
      </c>
      <c r="AH55" s="117"/>
      <c r="AI55" s="117"/>
      <c r="AJ55" s="117"/>
      <c r="AK55" s="117"/>
      <c r="AL55" s="117"/>
      <c r="AM55" s="117"/>
      <c r="AN55" s="119">
        <f>SUM(AG55,AT55)</f>
        <v>0</v>
      </c>
      <c r="AO55" s="117"/>
      <c r="AP55" s="117"/>
      <c r="AQ55" s="120" t="s">
        <v>76</v>
      </c>
      <c r="AR55" s="121"/>
      <c r="AS55" s="122">
        <f>ROUND(SUM(AS56:AS62),2)</f>
        <v>0</v>
      </c>
      <c r="AT55" s="123">
        <f>ROUND(SUM(AV55:AW55),2)</f>
        <v>0</v>
      </c>
      <c r="AU55" s="124">
        <f>ROUND(SUM(AU56:AU62),5)</f>
        <v>0</v>
      </c>
      <c r="AV55" s="123">
        <f>ROUND(AZ55*L29,2)</f>
        <v>0</v>
      </c>
      <c r="AW55" s="123">
        <f>ROUND(BA55*L30,2)</f>
        <v>0</v>
      </c>
      <c r="AX55" s="123">
        <f>ROUND(BB55*L29,2)</f>
        <v>0</v>
      </c>
      <c r="AY55" s="123">
        <f>ROUND(BC55*L30,2)</f>
        <v>0</v>
      </c>
      <c r="AZ55" s="123">
        <f>ROUND(SUM(AZ56:AZ62),2)</f>
        <v>0</v>
      </c>
      <c r="BA55" s="123">
        <f>ROUND(SUM(BA56:BA62),2)</f>
        <v>0</v>
      </c>
      <c r="BB55" s="123">
        <f>ROUND(SUM(BB56:BB62),2)</f>
        <v>0</v>
      </c>
      <c r="BC55" s="123">
        <f>ROUND(SUM(BC56:BC62),2)</f>
        <v>0</v>
      </c>
      <c r="BD55" s="125">
        <f>ROUND(SUM(BD56:BD62),2)</f>
        <v>0</v>
      </c>
      <c r="BE55" s="7"/>
      <c r="BS55" s="126" t="s">
        <v>69</v>
      </c>
      <c r="BT55" s="126" t="s">
        <v>77</v>
      </c>
      <c r="BU55" s="126" t="s">
        <v>71</v>
      </c>
      <c r="BV55" s="126" t="s">
        <v>72</v>
      </c>
      <c r="BW55" s="126" t="s">
        <v>78</v>
      </c>
      <c r="BX55" s="126" t="s">
        <v>5</v>
      </c>
      <c r="CL55" s="126" t="s">
        <v>19</v>
      </c>
      <c r="CM55" s="126" t="s">
        <v>77</v>
      </c>
    </row>
    <row r="56" s="4" customFormat="1" ht="16.5" customHeight="1">
      <c r="A56" s="127" t="s">
        <v>79</v>
      </c>
      <c r="B56" s="66"/>
      <c r="C56" s="128"/>
      <c r="D56" s="128"/>
      <c r="E56" s="129" t="s">
        <v>80</v>
      </c>
      <c r="F56" s="129"/>
      <c r="G56" s="129"/>
      <c r="H56" s="129"/>
      <c r="I56" s="129"/>
      <c r="J56" s="128"/>
      <c r="K56" s="129" t="s">
        <v>81</v>
      </c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30">
        <f>'041 - Bytová jednotka 1, ...'!J32</f>
        <v>0</v>
      </c>
      <c r="AH56" s="128"/>
      <c r="AI56" s="128"/>
      <c r="AJ56" s="128"/>
      <c r="AK56" s="128"/>
      <c r="AL56" s="128"/>
      <c r="AM56" s="128"/>
      <c r="AN56" s="130">
        <f>SUM(AG56,AT56)</f>
        <v>0</v>
      </c>
      <c r="AO56" s="128"/>
      <c r="AP56" s="128"/>
      <c r="AQ56" s="131" t="s">
        <v>82</v>
      </c>
      <c r="AR56" s="68"/>
      <c r="AS56" s="132">
        <v>0</v>
      </c>
      <c r="AT56" s="133">
        <f>ROUND(SUM(AV56:AW56),2)</f>
        <v>0</v>
      </c>
      <c r="AU56" s="134">
        <f>'041 - Bytová jednotka 1, ...'!P97</f>
        <v>0</v>
      </c>
      <c r="AV56" s="133">
        <f>'041 - Bytová jednotka 1, ...'!J35</f>
        <v>0</v>
      </c>
      <c r="AW56" s="133">
        <f>'041 - Bytová jednotka 1, ...'!J36</f>
        <v>0</v>
      </c>
      <c r="AX56" s="133">
        <f>'041 - Bytová jednotka 1, ...'!J37</f>
        <v>0</v>
      </c>
      <c r="AY56" s="133">
        <f>'041 - Bytová jednotka 1, ...'!J38</f>
        <v>0</v>
      </c>
      <c r="AZ56" s="133">
        <f>'041 - Bytová jednotka 1, ...'!F35</f>
        <v>0</v>
      </c>
      <c r="BA56" s="133">
        <f>'041 - Bytová jednotka 1, ...'!F36</f>
        <v>0</v>
      </c>
      <c r="BB56" s="133">
        <f>'041 - Bytová jednotka 1, ...'!F37</f>
        <v>0</v>
      </c>
      <c r="BC56" s="133">
        <f>'041 - Bytová jednotka 1, ...'!F38</f>
        <v>0</v>
      </c>
      <c r="BD56" s="135">
        <f>'041 - Bytová jednotka 1, ...'!F39</f>
        <v>0</v>
      </c>
      <c r="BE56" s="4"/>
      <c r="BT56" s="136" t="s">
        <v>83</v>
      </c>
      <c r="BV56" s="136" t="s">
        <v>72</v>
      </c>
      <c r="BW56" s="136" t="s">
        <v>84</v>
      </c>
      <c r="BX56" s="136" t="s">
        <v>78</v>
      </c>
      <c r="CL56" s="136" t="s">
        <v>19</v>
      </c>
    </row>
    <row r="57" s="4" customFormat="1" ht="16.5" customHeight="1">
      <c r="A57" s="127" t="s">
        <v>79</v>
      </c>
      <c r="B57" s="66"/>
      <c r="C57" s="128"/>
      <c r="D57" s="128"/>
      <c r="E57" s="129" t="s">
        <v>85</v>
      </c>
      <c r="F57" s="129"/>
      <c r="G57" s="129"/>
      <c r="H57" s="129"/>
      <c r="I57" s="129"/>
      <c r="J57" s="128"/>
      <c r="K57" s="129" t="s">
        <v>86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'042 - Bytová jednotka 2, ...'!J32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82</v>
      </c>
      <c r="AR57" s="68"/>
      <c r="AS57" s="132">
        <v>0</v>
      </c>
      <c r="AT57" s="133">
        <f>ROUND(SUM(AV57:AW57),2)</f>
        <v>0</v>
      </c>
      <c r="AU57" s="134">
        <f>'042 - Bytová jednotka 2, ...'!P97</f>
        <v>0</v>
      </c>
      <c r="AV57" s="133">
        <f>'042 - Bytová jednotka 2, ...'!J35</f>
        <v>0</v>
      </c>
      <c r="AW57" s="133">
        <f>'042 - Bytová jednotka 2, ...'!J36</f>
        <v>0</v>
      </c>
      <c r="AX57" s="133">
        <f>'042 - Bytová jednotka 2, ...'!J37</f>
        <v>0</v>
      </c>
      <c r="AY57" s="133">
        <f>'042 - Bytová jednotka 2, ...'!J38</f>
        <v>0</v>
      </c>
      <c r="AZ57" s="133">
        <f>'042 - Bytová jednotka 2, ...'!F35</f>
        <v>0</v>
      </c>
      <c r="BA57" s="133">
        <f>'042 - Bytová jednotka 2, ...'!F36</f>
        <v>0</v>
      </c>
      <c r="BB57" s="133">
        <f>'042 - Bytová jednotka 2, ...'!F37</f>
        <v>0</v>
      </c>
      <c r="BC57" s="133">
        <f>'042 - Bytová jednotka 2, ...'!F38</f>
        <v>0</v>
      </c>
      <c r="BD57" s="135">
        <f>'042 - Bytová jednotka 2, ...'!F39</f>
        <v>0</v>
      </c>
      <c r="BE57" s="4"/>
      <c r="BT57" s="136" t="s">
        <v>83</v>
      </c>
      <c r="BV57" s="136" t="s">
        <v>72</v>
      </c>
      <c r="BW57" s="136" t="s">
        <v>87</v>
      </c>
      <c r="BX57" s="136" t="s">
        <v>78</v>
      </c>
      <c r="CL57" s="136" t="s">
        <v>19</v>
      </c>
    </row>
    <row r="58" s="4" customFormat="1" ht="16.5" customHeight="1">
      <c r="A58" s="127" t="s">
        <v>79</v>
      </c>
      <c r="B58" s="66"/>
      <c r="C58" s="128"/>
      <c r="D58" s="128"/>
      <c r="E58" s="129" t="s">
        <v>88</v>
      </c>
      <c r="F58" s="129"/>
      <c r="G58" s="129"/>
      <c r="H58" s="129"/>
      <c r="I58" s="129"/>
      <c r="J58" s="128"/>
      <c r="K58" s="129" t="s">
        <v>89</v>
      </c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30">
        <f>'043 - Bytová jednotka 3, ...'!J32</f>
        <v>0</v>
      </c>
      <c r="AH58" s="128"/>
      <c r="AI58" s="128"/>
      <c r="AJ58" s="128"/>
      <c r="AK58" s="128"/>
      <c r="AL58" s="128"/>
      <c r="AM58" s="128"/>
      <c r="AN58" s="130">
        <f>SUM(AG58,AT58)</f>
        <v>0</v>
      </c>
      <c r="AO58" s="128"/>
      <c r="AP58" s="128"/>
      <c r="AQ58" s="131" t="s">
        <v>82</v>
      </c>
      <c r="AR58" s="68"/>
      <c r="AS58" s="132">
        <v>0</v>
      </c>
      <c r="AT58" s="133">
        <f>ROUND(SUM(AV58:AW58),2)</f>
        <v>0</v>
      </c>
      <c r="AU58" s="134">
        <f>'043 - Bytová jednotka 3, ...'!P97</f>
        <v>0</v>
      </c>
      <c r="AV58" s="133">
        <f>'043 - Bytová jednotka 3, ...'!J35</f>
        <v>0</v>
      </c>
      <c r="AW58" s="133">
        <f>'043 - Bytová jednotka 3, ...'!J36</f>
        <v>0</v>
      </c>
      <c r="AX58" s="133">
        <f>'043 - Bytová jednotka 3, ...'!J37</f>
        <v>0</v>
      </c>
      <c r="AY58" s="133">
        <f>'043 - Bytová jednotka 3, ...'!J38</f>
        <v>0</v>
      </c>
      <c r="AZ58" s="133">
        <f>'043 - Bytová jednotka 3, ...'!F35</f>
        <v>0</v>
      </c>
      <c r="BA58" s="133">
        <f>'043 - Bytová jednotka 3, ...'!F36</f>
        <v>0</v>
      </c>
      <c r="BB58" s="133">
        <f>'043 - Bytová jednotka 3, ...'!F37</f>
        <v>0</v>
      </c>
      <c r="BC58" s="133">
        <f>'043 - Bytová jednotka 3, ...'!F38</f>
        <v>0</v>
      </c>
      <c r="BD58" s="135">
        <f>'043 - Bytová jednotka 3, ...'!F39</f>
        <v>0</v>
      </c>
      <c r="BE58" s="4"/>
      <c r="BT58" s="136" t="s">
        <v>83</v>
      </c>
      <c r="BV58" s="136" t="s">
        <v>72</v>
      </c>
      <c r="BW58" s="136" t="s">
        <v>90</v>
      </c>
      <c r="BX58" s="136" t="s">
        <v>78</v>
      </c>
      <c r="CL58" s="136" t="s">
        <v>19</v>
      </c>
    </row>
    <row r="59" s="4" customFormat="1" ht="16.5" customHeight="1">
      <c r="A59" s="127" t="s">
        <v>79</v>
      </c>
      <c r="B59" s="66"/>
      <c r="C59" s="128"/>
      <c r="D59" s="128"/>
      <c r="E59" s="129" t="s">
        <v>91</v>
      </c>
      <c r="F59" s="129"/>
      <c r="G59" s="129"/>
      <c r="H59" s="129"/>
      <c r="I59" s="129"/>
      <c r="J59" s="128"/>
      <c r="K59" s="129" t="s">
        <v>92</v>
      </c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30">
        <f>'044 - Bytová jednotka 4, ...'!J32</f>
        <v>0</v>
      </c>
      <c r="AH59" s="128"/>
      <c r="AI59" s="128"/>
      <c r="AJ59" s="128"/>
      <c r="AK59" s="128"/>
      <c r="AL59" s="128"/>
      <c r="AM59" s="128"/>
      <c r="AN59" s="130">
        <f>SUM(AG59,AT59)</f>
        <v>0</v>
      </c>
      <c r="AO59" s="128"/>
      <c r="AP59" s="128"/>
      <c r="AQ59" s="131" t="s">
        <v>82</v>
      </c>
      <c r="AR59" s="68"/>
      <c r="AS59" s="132">
        <v>0</v>
      </c>
      <c r="AT59" s="133">
        <f>ROUND(SUM(AV59:AW59),2)</f>
        <v>0</v>
      </c>
      <c r="AU59" s="134">
        <f>'044 - Bytová jednotka 4, ...'!P97</f>
        <v>0</v>
      </c>
      <c r="AV59" s="133">
        <f>'044 - Bytová jednotka 4, ...'!J35</f>
        <v>0</v>
      </c>
      <c r="AW59" s="133">
        <f>'044 - Bytová jednotka 4, ...'!J36</f>
        <v>0</v>
      </c>
      <c r="AX59" s="133">
        <f>'044 - Bytová jednotka 4, ...'!J37</f>
        <v>0</v>
      </c>
      <c r="AY59" s="133">
        <f>'044 - Bytová jednotka 4, ...'!J38</f>
        <v>0</v>
      </c>
      <c r="AZ59" s="133">
        <f>'044 - Bytová jednotka 4, ...'!F35</f>
        <v>0</v>
      </c>
      <c r="BA59" s="133">
        <f>'044 - Bytová jednotka 4, ...'!F36</f>
        <v>0</v>
      </c>
      <c r="BB59" s="133">
        <f>'044 - Bytová jednotka 4, ...'!F37</f>
        <v>0</v>
      </c>
      <c r="BC59" s="133">
        <f>'044 - Bytová jednotka 4, ...'!F38</f>
        <v>0</v>
      </c>
      <c r="BD59" s="135">
        <f>'044 - Bytová jednotka 4, ...'!F39</f>
        <v>0</v>
      </c>
      <c r="BE59" s="4"/>
      <c r="BT59" s="136" t="s">
        <v>83</v>
      </c>
      <c r="BV59" s="136" t="s">
        <v>72</v>
      </c>
      <c r="BW59" s="136" t="s">
        <v>93</v>
      </c>
      <c r="BX59" s="136" t="s">
        <v>78</v>
      </c>
      <c r="CL59" s="136" t="s">
        <v>19</v>
      </c>
    </row>
    <row r="60" s="4" customFormat="1" ht="16.5" customHeight="1">
      <c r="A60" s="127" t="s">
        <v>79</v>
      </c>
      <c r="B60" s="66"/>
      <c r="C60" s="128"/>
      <c r="D60" s="128"/>
      <c r="E60" s="129" t="s">
        <v>94</v>
      </c>
      <c r="F60" s="129"/>
      <c r="G60" s="129"/>
      <c r="H60" s="129"/>
      <c r="I60" s="129"/>
      <c r="J60" s="128"/>
      <c r="K60" s="129" t="s">
        <v>95</v>
      </c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30">
        <f>'045 - Bytová jednotka 5, ...'!J32</f>
        <v>0</v>
      </c>
      <c r="AH60" s="128"/>
      <c r="AI60" s="128"/>
      <c r="AJ60" s="128"/>
      <c r="AK60" s="128"/>
      <c r="AL60" s="128"/>
      <c r="AM60" s="128"/>
      <c r="AN60" s="130">
        <f>SUM(AG60,AT60)</f>
        <v>0</v>
      </c>
      <c r="AO60" s="128"/>
      <c r="AP60" s="128"/>
      <c r="AQ60" s="131" t="s">
        <v>82</v>
      </c>
      <c r="AR60" s="68"/>
      <c r="AS60" s="132">
        <v>0</v>
      </c>
      <c r="AT60" s="133">
        <f>ROUND(SUM(AV60:AW60),2)</f>
        <v>0</v>
      </c>
      <c r="AU60" s="134">
        <f>'045 - Bytová jednotka 5, ...'!P97</f>
        <v>0</v>
      </c>
      <c r="AV60" s="133">
        <f>'045 - Bytová jednotka 5, ...'!J35</f>
        <v>0</v>
      </c>
      <c r="AW60" s="133">
        <f>'045 - Bytová jednotka 5, ...'!J36</f>
        <v>0</v>
      </c>
      <c r="AX60" s="133">
        <f>'045 - Bytová jednotka 5, ...'!J37</f>
        <v>0</v>
      </c>
      <c r="AY60" s="133">
        <f>'045 - Bytová jednotka 5, ...'!J38</f>
        <v>0</v>
      </c>
      <c r="AZ60" s="133">
        <f>'045 - Bytová jednotka 5, ...'!F35</f>
        <v>0</v>
      </c>
      <c r="BA60" s="133">
        <f>'045 - Bytová jednotka 5, ...'!F36</f>
        <v>0</v>
      </c>
      <c r="BB60" s="133">
        <f>'045 - Bytová jednotka 5, ...'!F37</f>
        <v>0</v>
      </c>
      <c r="BC60" s="133">
        <f>'045 - Bytová jednotka 5, ...'!F38</f>
        <v>0</v>
      </c>
      <c r="BD60" s="135">
        <f>'045 - Bytová jednotka 5, ...'!F39</f>
        <v>0</v>
      </c>
      <c r="BE60" s="4"/>
      <c r="BT60" s="136" t="s">
        <v>83</v>
      </c>
      <c r="BV60" s="136" t="s">
        <v>72</v>
      </c>
      <c r="BW60" s="136" t="s">
        <v>96</v>
      </c>
      <c r="BX60" s="136" t="s">
        <v>78</v>
      </c>
      <c r="CL60" s="136" t="s">
        <v>19</v>
      </c>
    </row>
    <row r="61" s="4" customFormat="1" ht="16.5" customHeight="1">
      <c r="A61" s="127" t="s">
        <v>79</v>
      </c>
      <c r="B61" s="66"/>
      <c r="C61" s="128"/>
      <c r="D61" s="128"/>
      <c r="E61" s="129" t="s">
        <v>97</v>
      </c>
      <c r="F61" s="129"/>
      <c r="G61" s="129"/>
      <c r="H61" s="129"/>
      <c r="I61" s="129"/>
      <c r="J61" s="128"/>
      <c r="K61" s="129" t="s">
        <v>98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'046 - Bytová jednotka 6, ...'!J32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82</v>
      </c>
      <c r="AR61" s="68"/>
      <c r="AS61" s="132">
        <v>0</v>
      </c>
      <c r="AT61" s="133">
        <f>ROUND(SUM(AV61:AW61),2)</f>
        <v>0</v>
      </c>
      <c r="AU61" s="134">
        <f>'046 - Bytová jednotka 6, ...'!P97</f>
        <v>0</v>
      </c>
      <c r="AV61" s="133">
        <f>'046 - Bytová jednotka 6, ...'!J35</f>
        <v>0</v>
      </c>
      <c r="AW61" s="133">
        <f>'046 - Bytová jednotka 6, ...'!J36</f>
        <v>0</v>
      </c>
      <c r="AX61" s="133">
        <f>'046 - Bytová jednotka 6, ...'!J37</f>
        <v>0</v>
      </c>
      <c r="AY61" s="133">
        <f>'046 - Bytová jednotka 6, ...'!J38</f>
        <v>0</v>
      </c>
      <c r="AZ61" s="133">
        <f>'046 - Bytová jednotka 6, ...'!F35</f>
        <v>0</v>
      </c>
      <c r="BA61" s="133">
        <f>'046 - Bytová jednotka 6, ...'!F36</f>
        <v>0</v>
      </c>
      <c r="BB61" s="133">
        <f>'046 - Bytová jednotka 6, ...'!F37</f>
        <v>0</v>
      </c>
      <c r="BC61" s="133">
        <f>'046 - Bytová jednotka 6, ...'!F38</f>
        <v>0</v>
      </c>
      <c r="BD61" s="135">
        <f>'046 - Bytová jednotka 6, ...'!F39</f>
        <v>0</v>
      </c>
      <c r="BE61" s="4"/>
      <c r="BT61" s="136" t="s">
        <v>83</v>
      </c>
      <c r="BV61" s="136" t="s">
        <v>72</v>
      </c>
      <c r="BW61" s="136" t="s">
        <v>99</v>
      </c>
      <c r="BX61" s="136" t="s">
        <v>78</v>
      </c>
      <c r="CL61" s="136" t="s">
        <v>19</v>
      </c>
    </row>
    <row r="62" s="4" customFormat="1" ht="16.5" customHeight="1">
      <c r="A62" s="127" t="s">
        <v>79</v>
      </c>
      <c r="B62" s="66"/>
      <c r="C62" s="128"/>
      <c r="D62" s="128"/>
      <c r="E62" s="129" t="s">
        <v>100</v>
      </c>
      <c r="F62" s="129"/>
      <c r="G62" s="129"/>
      <c r="H62" s="129"/>
      <c r="I62" s="129"/>
      <c r="J62" s="128"/>
      <c r="K62" s="129" t="s">
        <v>101</v>
      </c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30">
        <f>'047 - Společné prostory 820'!J32</f>
        <v>0</v>
      </c>
      <c r="AH62" s="128"/>
      <c r="AI62" s="128"/>
      <c r="AJ62" s="128"/>
      <c r="AK62" s="128"/>
      <c r="AL62" s="128"/>
      <c r="AM62" s="128"/>
      <c r="AN62" s="130">
        <f>SUM(AG62,AT62)</f>
        <v>0</v>
      </c>
      <c r="AO62" s="128"/>
      <c r="AP62" s="128"/>
      <c r="AQ62" s="131" t="s">
        <v>82</v>
      </c>
      <c r="AR62" s="68"/>
      <c r="AS62" s="132">
        <v>0</v>
      </c>
      <c r="AT62" s="133">
        <f>ROUND(SUM(AV62:AW62),2)</f>
        <v>0</v>
      </c>
      <c r="AU62" s="134">
        <f>'047 - Společné prostory 820'!P96</f>
        <v>0</v>
      </c>
      <c r="AV62" s="133">
        <f>'047 - Společné prostory 820'!J35</f>
        <v>0</v>
      </c>
      <c r="AW62" s="133">
        <f>'047 - Společné prostory 820'!J36</f>
        <v>0</v>
      </c>
      <c r="AX62" s="133">
        <f>'047 - Společné prostory 820'!J37</f>
        <v>0</v>
      </c>
      <c r="AY62" s="133">
        <f>'047 - Společné prostory 820'!J38</f>
        <v>0</v>
      </c>
      <c r="AZ62" s="133">
        <f>'047 - Společné prostory 820'!F35</f>
        <v>0</v>
      </c>
      <c r="BA62" s="133">
        <f>'047 - Společné prostory 820'!F36</f>
        <v>0</v>
      </c>
      <c r="BB62" s="133">
        <f>'047 - Společné prostory 820'!F37</f>
        <v>0</v>
      </c>
      <c r="BC62" s="133">
        <f>'047 - Společné prostory 820'!F38</f>
        <v>0</v>
      </c>
      <c r="BD62" s="135">
        <f>'047 - Společné prostory 820'!F39</f>
        <v>0</v>
      </c>
      <c r="BE62" s="4"/>
      <c r="BT62" s="136" t="s">
        <v>83</v>
      </c>
      <c r="BV62" s="136" t="s">
        <v>72</v>
      </c>
      <c r="BW62" s="136" t="s">
        <v>102</v>
      </c>
      <c r="BX62" s="136" t="s">
        <v>78</v>
      </c>
      <c r="CL62" s="136" t="s">
        <v>19</v>
      </c>
    </row>
    <row r="63" s="7" customFormat="1" ht="16.5" customHeight="1">
      <c r="A63" s="7"/>
      <c r="B63" s="114"/>
      <c r="C63" s="115"/>
      <c r="D63" s="116" t="s">
        <v>103</v>
      </c>
      <c r="E63" s="116"/>
      <c r="F63" s="116"/>
      <c r="G63" s="116"/>
      <c r="H63" s="116"/>
      <c r="I63" s="117"/>
      <c r="J63" s="116" t="s">
        <v>104</v>
      </c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8">
        <f>ROUND(SUM(AG64:AG70),2)</f>
        <v>0</v>
      </c>
      <c r="AH63" s="117"/>
      <c r="AI63" s="117"/>
      <c r="AJ63" s="117"/>
      <c r="AK63" s="117"/>
      <c r="AL63" s="117"/>
      <c r="AM63" s="117"/>
      <c r="AN63" s="119">
        <f>SUM(AG63,AT63)</f>
        <v>0</v>
      </c>
      <c r="AO63" s="117"/>
      <c r="AP63" s="117"/>
      <c r="AQ63" s="120" t="s">
        <v>76</v>
      </c>
      <c r="AR63" s="121"/>
      <c r="AS63" s="122">
        <f>ROUND(SUM(AS64:AS70),2)</f>
        <v>0</v>
      </c>
      <c r="AT63" s="123">
        <f>ROUND(SUM(AV63:AW63),2)</f>
        <v>0</v>
      </c>
      <c r="AU63" s="124">
        <f>ROUND(SUM(AU64:AU70),5)</f>
        <v>0</v>
      </c>
      <c r="AV63" s="123">
        <f>ROUND(AZ63*L29,2)</f>
        <v>0</v>
      </c>
      <c r="AW63" s="123">
        <f>ROUND(BA63*L30,2)</f>
        <v>0</v>
      </c>
      <c r="AX63" s="123">
        <f>ROUND(BB63*L29,2)</f>
        <v>0</v>
      </c>
      <c r="AY63" s="123">
        <f>ROUND(BC63*L30,2)</f>
        <v>0</v>
      </c>
      <c r="AZ63" s="123">
        <f>ROUND(SUM(AZ64:AZ70),2)</f>
        <v>0</v>
      </c>
      <c r="BA63" s="123">
        <f>ROUND(SUM(BA64:BA70),2)</f>
        <v>0</v>
      </c>
      <c r="BB63" s="123">
        <f>ROUND(SUM(BB64:BB70),2)</f>
        <v>0</v>
      </c>
      <c r="BC63" s="123">
        <f>ROUND(SUM(BC64:BC70),2)</f>
        <v>0</v>
      </c>
      <c r="BD63" s="125">
        <f>ROUND(SUM(BD64:BD70),2)</f>
        <v>0</v>
      </c>
      <c r="BE63" s="7"/>
      <c r="BS63" s="126" t="s">
        <v>69</v>
      </c>
      <c r="BT63" s="126" t="s">
        <v>77</v>
      </c>
      <c r="BU63" s="126" t="s">
        <v>71</v>
      </c>
      <c r="BV63" s="126" t="s">
        <v>72</v>
      </c>
      <c r="BW63" s="126" t="s">
        <v>105</v>
      </c>
      <c r="BX63" s="126" t="s">
        <v>5</v>
      </c>
      <c r="CL63" s="126" t="s">
        <v>19</v>
      </c>
      <c r="CM63" s="126" t="s">
        <v>77</v>
      </c>
    </row>
    <row r="64" s="4" customFormat="1" ht="16.5" customHeight="1">
      <c r="A64" s="127" t="s">
        <v>79</v>
      </c>
      <c r="B64" s="66"/>
      <c r="C64" s="128"/>
      <c r="D64" s="128"/>
      <c r="E64" s="129" t="s">
        <v>106</v>
      </c>
      <c r="F64" s="129"/>
      <c r="G64" s="129"/>
      <c r="H64" s="129"/>
      <c r="I64" s="129"/>
      <c r="J64" s="128"/>
      <c r="K64" s="129" t="s">
        <v>107</v>
      </c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30">
        <f>'051 - Bytová jednotka 1, ...'!J32</f>
        <v>0</v>
      </c>
      <c r="AH64" s="128"/>
      <c r="AI64" s="128"/>
      <c r="AJ64" s="128"/>
      <c r="AK64" s="128"/>
      <c r="AL64" s="128"/>
      <c r="AM64" s="128"/>
      <c r="AN64" s="130">
        <f>SUM(AG64,AT64)</f>
        <v>0</v>
      </c>
      <c r="AO64" s="128"/>
      <c r="AP64" s="128"/>
      <c r="AQ64" s="131" t="s">
        <v>82</v>
      </c>
      <c r="AR64" s="68"/>
      <c r="AS64" s="132">
        <v>0</v>
      </c>
      <c r="AT64" s="133">
        <f>ROUND(SUM(AV64:AW64),2)</f>
        <v>0</v>
      </c>
      <c r="AU64" s="134">
        <f>'051 - Bytová jednotka 1, ...'!P97</f>
        <v>0</v>
      </c>
      <c r="AV64" s="133">
        <f>'051 - Bytová jednotka 1, ...'!J35</f>
        <v>0</v>
      </c>
      <c r="AW64" s="133">
        <f>'051 - Bytová jednotka 1, ...'!J36</f>
        <v>0</v>
      </c>
      <c r="AX64" s="133">
        <f>'051 - Bytová jednotka 1, ...'!J37</f>
        <v>0</v>
      </c>
      <c r="AY64" s="133">
        <f>'051 - Bytová jednotka 1, ...'!J38</f>
        <v>0</v>
      </c>
      <c r="AZ64" s="133">
        <f>'051 - Bytová jednotka 1, ...'!F35</f>
        <v>0</v>
      </c>
      <c r="BA64" s="133">
        <f>'051 - Bytová jednotka 1, ...'!F36</f>
        <v>0</v>
      </c>
      <c r="BB64" s="133">
        <f>'051 - Bytová jednotka 1, ...'!F37</f>
        <v>0</v>
      </c>
      <c r="BC64" s="133">
        <f>'051 - Bytová jednotka 1, ...'!F38</f>
        <v>0</v>
      </c>
      <c r="BD64" s="135">
        <f>'051 - Bytová jednotka 1, ...'!F39</f>
        <v>0</v>
      </c>
      <c r="BE64" s="4"/>
      <c r="BT64" s="136" t="s">
        <v>83</v>
      </c>
      <c r="BV64" s="136" t="s">
        <v>72</v>
      </c>
      <c r="BW64" s="136" t="s">
        <v>108</v>
      </c>
      <c r="BX64" s="136" t="s">
        <v>105</v>
      </c>
      <c r="CL64" s="136" t="s">
        <v>19</v>
      </c>
    </row>
    <row r="65" s="4" customFormat="1" ht="16.5" customHeight="1">
      <c r="A65" s="127" t="s">
        <v>79</v>
      </c>
      <c r="B65" s="66"/>
      <c r="C65" s="128"/>
      <c r="D65" s="128"/>
      <c r="E65" s="129" t="s">
        <v>109</v>
      </c>
      <c r="F65" s="129"/>
      <c r="G65" s="129"/>
      <c r="H65" s="129"/>
      <c r="I65" s="129"/>
      <c r="J65" s="128"/>
      <c r="K65" s="129" t="s">
        <v>110</v>
      </c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30">
        <f>'052 - Bytová jednotka 2, ...'!J32</f>
        <v>0</v>
      </c>
      <c r="AH65" s="128"/>
      <c r="AI65" s="128"/>
      <c r="AJ65" s="128"/>
      <c r="AK65" s="128"/>
      <c r="AL65" s="128"/>
      <c r="AM65" s="128"/>
      <c r="AN65" s="130">
        <f>SUM(AG65,AT65)</f>
        <v>0</v>
      </c>
      <c r="AO65" s="128"/>
      <c r="AP65" s="128"/>
      <c r="AQ65" s="131" t="s">
        <v>82</v>
      </c>
      <c r="AR65" s="68"/>
      <c r="AS65" s="132">
        <v>0</v>
      </c>
      <c r="AT65" s="133">
        <f>ROUND(SUM(AV65:AW65),2)</f>
        <v>0</v>
      </c>
      <c r="AU65" s="134">
        <f>'052 - Bytová jednotka 2, ...'!P97</f>
        <v>0</v>
      </c>
      <c r="AV65" s="133">
        <f>'052 - Bytová jednotka 2, ...'!J35</f>
        <v>0</v>
      </c>
      <c r="AW65" s="133">
        <f>'052 - Bytová jednotka 2, ...'!J36</f>
        <v>0</v>
      </c>
      <c r="AX65" s="133">
        <f>'052 - Bytová jednotka 2, ...'!J37</f>
        <v>0</v>
      </c>
      <c r="AY65" s="133">
        <f>'052 - Bytová jednotka 2, ...'!J38</f>
        <v>0</v>
      </c>
      <c r="AZ65" s="133">
        <f>'052 - Bytová jednotka 2, ...'!F35</f>
        <v>0</v>
      </c>
      <c r="BA65" s="133">
        <f>'052 - Bytová jednotka 2, ...'!F36</f>
        <v>0</v>
      </c>
      <c r="BB65" s="133">
        <f>'052 - Bytová jednotka 2, ...'!F37</f>
        <v>0</v>
      </c>
      <c r="BC65" s="133">
        <f>'052 - Bytová jednotka 2, ...'!F38</f>
        <v>0</v>
      </c>
      <c r="BD65" s="135">
        <f>'052 - Bytová jednotka 2, ...'!F39</f>
        <v>0</v>
      </c>
      <c r="BE65" s="4"/>
      <c r="BT65" s="136" t="s">
        <v>83</v>
      </c>
      <c r="BV65" s="136" t="s">
        <v>72</v>
      </c>
      <c r="BW65" s="136" t="s">
        <v>111</v>
      </c>
      <c r="BX65" s="136" t="s">
        <v>105</v>
      </c>
      <c r="CL65" s="136" t="s">
        <v>19</v>
      </c>
    </row>
    <row r="66" s="4" customFormat="1" ht="16.5" customHeight="1">
      <c r="A66" s="127" t="s">
        <v>79</v>
      </c>
      <c r="B66" s="66"/>
      <c r="C66" s="128"/>
      <c r="D66" s="128"/>
      <c r="E66" s="129" t="s">
        <v>112</v>
      </c>
      <c r="F66" s="129"/>
      <c r="G66" s="129"/>
      <c r="H66" s="129"/>
      <c r="I66" s="129"/>
      <c r="J66" s="128"/>
      <c r="K66" s="129" t="s">
        <v>113</v>
      </c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30">
        <f>'053 - Bytová jednotka 3, ...'!J32</f>
        <v>0</v>
      </c>
      <c r="AH66" s="128"/>
      <c r="AI66" s="128"/>
      <c r="AJ66" s="128"/>
      <c r="AK66" s="128"/>
      <c r="AL66" s="128"/>
      <c r="AM66" s="128"/>
      <c r="AN66" s="130">
        <f>SUM(AG66,AT66)</f>
        <v>0</v>
      </c>
      <c r="AO66" s="128"/>
      <c r="AP66" s="128"/>
      <c r="AQ66" s="131" t="s">
        <v>82</v>
      </c>
      <c r="AR66" s="68"/>
      <c r="AS66" s="132">
        <v>0</v>
      </c>
      <c r="AT66" s="133">
        <f>ROUND(SUM(AV66:AW66),2)</f>
        <v>0</v>
      </c>
      <c r="AU66" s="134">
        <f>'053 - Bytová jednotka 3, ...'!P97</f>
        <v>0</v>
      </c>
      <c r="AV66" s="133">
        <f>'053 - Bytová jednotka 3, ...'!J35</f>
        <v>0</v>
      </c>
      <c r="AW66" s="133">
        <f>'053 - Bytová jednotka 3, ...'!J36</f>
        <v>0</v>
      </c>
      <c r="AX66" s="133">
        <f>'053 - Bytová jednotka 3, ...'!J37</f>
        <v>0</v>
      </c>
      <c r="AY66" s="133">
        <f>'053 - Bytová jednotka 3, ...'!J38</f>
        <v>0</v>
      </c>
      <c r="AZ66" s="133">
        <f>'053 - Bytová jednotka 3, ...'!F35</f>
        <v>0</v>
      </c>
      <c r="BA66" s="133">
        <f>'053 - Bytová jednotka 3, ...'!F36</f>
        <v>0</v>
      </c>
      <c r="BB66" s="133">
        <f>'053 - Bytová jednotka 3, ...'!F37</f>
        <v>0</v>
      </c>
      <c r="BC66" s="133">
        <f>'053 - Bytová jednotka 3, ...'!F38</f>
        <v>0</v>
      </c>
      <c r="BD66" s="135">
        <f>'053 - Bytová jednotka 3, ...'!F39</f>
        <v>0</v>
      </c>
      <c r="BE66" s="4"/>
      <c r="BT66" s="136" t="s">
        <v>83</v>
      </c>
      <c r="BV66" s="136" t="s">
        <v>72</v>
      </c>
      <c r="BW66" s="136" t="s">
        <v>114</v>
      </c>
      <c r="BX66" s="136" t="s">
        <v>105</v>
      </c>
      <c r="CL66" s="136" t="s">
        <v>19</v>
      </c>
    </row>
    <row r="67" s="4" customFormat="1" ht="16.5" customHeight="1">
      <c r="A67" s="127" t="s">
        <v>79</v>
      </c>
      <c r="B67" s="66"/>
      <c r="C67" s="128"/>
      <c r="D67" s="128"/>
      <c r="E67" s="129" t="s">
        <v>115</v>
      </c>
      <c r="F67" s="129"/>
      <c r="G67" s="129"/>
      <c r="H67" s="129"/>
      <c r="I67" s="129"/>
      <c r="J67" s="128"/>
      <c r="K67" s="129" t="s">
        <v>116</v>
      </c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30">
        <f>'054 - Bytová jednotka 4, ...'!J32</f>
        <v>0</v>
      </c>
      <c r="AH67" s="128"/>
      <c r="AI67" s="128"/>
      <c r="AJ67" s="128"/>
      <c r="AK67" s="128"/>
      <c r="AL67" s="128"/>
      <c r="AM67" s="128"/>
      <c r="AN67" s="130">
        <f>SUM(AG67,AT67)</f>
        <v>0</v>
      </c>
      <c r="AO67" s="128"/>
      <c r="AP67" s="128"/>
      <c r="AQ67" s="131" t="s">
        <v>82</v>
      </c>
      <c r="AR67" s="68"/>
      <c r="AS67" s="132">
        <v>0</v>
      </c>
      <c r="AT67" s="133">
        <f>ROUND(SUM(AV67:AW67),2)</f>
        <v>0</v>
      </c>
      <c r="AU67" s="134">
        <f>'054 - Bytová jednotka 4, ...'!P97</f>
        <v>0</v>
      </c>
      <c r="AV67" s="133">
        <f>'054 - Bytová jednotka 4, ...'!J35</f>
        <v>0</v>
      </c>
      <c r="AW67" s="133">
        <f>'054 - Bytová jednotka 4, ...'!J36</f>
        <v>0</v>
      </c>
      <c r="AX67" s="133">
        <f>'054 - Bytová jednotka 4, ...'!J37</f>
        <v>0</v>
      </c>
      <c r="AY67" s="133">
        <f>'054 - Bytová jednotka 4, ...'!J38</f>
        <v>0</v>
      </c>
      <c r="AZ67" s="133">
        <f>'054 - Bytová jednotka 4, ...'!F35</f>
        <v>0</v>
      </c>
      <c r="BA67" s="133">
        <f>'054 - Bytová jednotka 4, ...'!F36</f>
        <v>0</v>
      </c>
      <c r="BB67" s="133">
        <f>'054 - Bytová jednotka 4, ...'!F37</f>
        <v>0</v>
      </c>
      <c r="BC67" s="133">
        <f>'054 - Bytová jednotka 4, ...'!F38</f>
        <v>0</v>
      </c>
      <c r="BD67" s="135">
        <f>'054 - Bytová jednotka 4, ...'!F39</f>
        <v>0</v>
      </c>
      <c r="BE67" s="4"/>
      <c r="BT67" s="136" t="s">
        <v>83</v>
      </c>
      <c r="BV67" s="136" t="s">
        <v>72</v>
      </c>
      <c r="BW67" s="136" t="s">
        <v>117</v>
      </c>
      <c r="BX67" s="136" t="s">
        <v>105</v>
      </c>
      <c r="CL67" s="136" t="s">
        <v>19</v>
      </c>
    </row>
    <row r="68" s="4" customFormat="1" ht="16.5" customHeight="1">
      <c r="A68" s="127" t="s">
        <v>79</v>
      </c>
      <c r="B68" s="66"/>
      <c r="C68" s="128"/>
      <c r="D68" s="128"/>
      <c r="E68" s="129" t="s">
        <v>118</v>
      </c>
      <c r="F68" s="129"/>
      <c r="G68" s="129"/>
      <c r="H68" s="129"/>
      <c r="I68" s="129"/>
      <c r="J68" s="128"/>
      <c r="K68" s="129" t="s">
        <v>119</v>
      </c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30">
        <f>'055 - Bytová jednotka 5, ...'!J32</f>
        <v>0</v>
      </c>
      <c r="AH68" s="128"/>
      <c r="AI68" s="128"/>
      <c r="AJ68" s="128"/>
      <c r="AK68" s="128"/>
      <c r="AL68" s="128"/>
      <c r="AM68" s="128"/>
      <c r="AN68" s="130">
        <f>SUM(AG68,AT68)</f>
        <v>0</v>
      </c>
      <c r="AO68" s="128"/>
      <c r="AP68" s="128"/>
      <c r="AQ68" s="131" t="s">
        <v>82</v>
      </c>
      <c r="AR68" s="68"/>
      <c r="AS68" s="132">
        <v>0</v>
      </c>
      <c r="AT68" s="133">
        <f>ROUND(SUM(AV68:AW68),2)</f>
        <v>0</v>
      </c>
      <c r="AU68" s="134">
        <f>'055 - Bytová jednotka 5, ...'!P97</f>
        <v>0</v>
      </c>
      <c r="AV68" s="133">
        <f>'055 - Bytová jednotka 5, ...'!J35</f>
        <v>0</v>
      </c>
      <c r="AW68" s="133">
        <f>'055 - Bytová jednotka 5, ...'!J36</f>
        <v>0</v>
      </c>
      <c r="AX68" s="133">
        <f>'055 - Bytová jednotka 5, ...'!J37</f>
        <v>0</v>
      </c>
      <c r="AY68" s="133">
        <f>'055 - Bytová jednotka 5, ...'!J38</f>
        <v>0</v>
      </c>
      <c r="AZ68" s="133">
        <f>'055 - Bytová jednotka 5, ...'!F35</f>
        <v>0</v>
      </c>
      <c r="BA68" s="133">
        <f>'055 - Bytová jednotka 5, ...'!F36</f>
        <v>0</v>
      </c>
      <c r="BB68" s="133">
        <f>'055 - Bytová jednotka 5, ...'!F37</f>
        <v>0</v>
      </c>
      <c r="BC68" s="133">
        <f>'055 - Bytová jednotka 5, ...'!F38</f>
        <v>0</v>
      </c>
      <c r="BD68" s="135">
        <f>'055 - Bytová jednotka 5, ...'!F39</f>
        <v>0</v>
      </c>
      <c r="BE68" s="4"/>
      <c r="BT68" s="136" t="s">
        <v>83</v>
      </c>
      <c r="BV68" s="136" t="s">
        <v>72</v>
      </c>
      <c r="BW68" s="136" t="s">
        <v>120</v>
      </c>
      <c r="BX68" s="136" t="s">
        <v>105</v>
      </c>
      <c r="CL68" s="136" t="s">
        <v>19</v>
      </c>
    </row>
    <row r="69" s="4" customFormat="1" ht="16.5" customHeight="1">
      <c r="A69" s="127" t="s">
        <v>79</v>
      </c>
      <c r="B69" s="66"/>
      <c r="C69" s="128"/>
      <c r="D69" s="128"/>
      <c r="E69" s="129" t="s">
        <v>121</v>
      </c>
      <c r="F69" s="129"/>
      <c r="G69" s="129"/>
      <c r="H69" s="129"/>
      <c r="I69" s="129"/>
      <c r="J69" s="128"/>
      <c r="K69" s="129" t="s">
        <v>122</v>
      </c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30">
        <f>'056 - Bytová jednotka 6, ...'!J32</f>
        <v>0</v>
      </c>
      <c r="AH69" s="128"/>
      <c r="AI69" s="128"/>
      <c r="AJ69" s="128"/>
      <c r="AK69" s="128"/>
      <c r="AL69" s="128"/>
      <c r="AM69" s="128"/>
      <c r="AN69" s="130">
        <f>SUM(AG69,AT69)</f>
        <v>0</v>
      </c>
      <c r="AO69" s="128"/>
      <c r="AP69" s="128"/>
      <c r="AQ69" s="131" t="s">
        <v>82</v>
      </c>
      <c r="AR69" s="68"/>
      <c r="AS69" s="132">
        <v>0</v>
      </c>
      <c r="AT69" s="133">
        <f>ROUND(SUM(AV69:AW69),2)</f>
        <v>0</v>
      </c>
      <c r="AU69" s="134">
        <f>'056 - Bytová jednotka 6, ...'!P97</f>
        <v>0</v>
      </c>
      <c r="AV69" s="133">
        <f>'056 - Bytová jednotka 6, ...'!J35</f>
        <v>0</v>
      </c>
      <c r="AW69" s="133">
        <f>'056 - Bytová jednotka 6, ...'!J36</f>
        <v>0</v>
      </c>
      <c r="AX69" s="133">
        <f>'056 - Bytová jednotka 6, ...'!J37</f>
        <v>0</v>
      </c>
      <c r="AY69" s="133">
        <f>'056 - Bytová jednotka 6, ...'!J38</f>
        <v>0</v>
      </c>
      <c r="AZ69" s="133">
        <f>'056 - Bytová jednotka 6, ...'!F35</f>
        <v>0</v>
      </c>
      <c r="BA69" s="133">
        <f>'056 - Bytová jednotka 6, ...'!F36</f>
        <v>0</v>
      </c>
      <c r="BB69" s="133">
        <f>'056 - Bytová jednotka 6, ...'!F37</f>
        <v>0</v>
      </c>
      <c r="BC69" s="133">
        <f>'056 - Bytová jednotka 6, ...'!F38</f>
        <v>0</v>
      </c>
      <c r="BD69" s="135">
        <f>'056 - Bytová jednotka 6, ...'!F39</f>
        <v>0</v>
      </c>
      <c r="BE69" s="4"/>
      <c r="BT69" s="136" t="s">
        <v>83</v>
      </c>
      <c r="BV69" s="136" t="s">
        <v>72</v>
      </c>
      <c r="BW69" s="136" t="s">
        <v>123</v>
      </c>
      <c r="BX69" s="136" t="s">
        <v>105</v>
      </c>
      <c r="CL69" s="136" t="s">
        <v>19</v>
      </c>
    </row>
    <row r="70" s="4" customFormat="1" ht="16.5" customHeight="1">
      <c r="A70" s="127" t="s">
        <v>79</v>
      </c>
      <c r="B70" s="66"/>
      <c r="C70" s="128"/>
      <c r="D70" s="128"/>
      <c r="E70" s="129" t="s">
        <v>124</v>
      </c>
      <c r="F70" s="129"/>
      <c r="G70" s="129"/>
      <c r="H70" s="129"/>
      <c r="I70" s="129"/>
      <c r="J70" s="128"/>
      <c r="K70" s="129" t="s">
        <v>125</v>
      </c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9"/>
      <c r="AF70" s="129"/>
      <c r="AG70" s="130">
        <f>'057 - Společné prostory 821'!J32</f>
        <v>0</v>
      </c>
      <c r="AH70" s="128"/>
      <c r="AI70" s="128"/>
      <c r="AJ70" s="128"/>
      <c r="AK70" s="128"/>
      <c r="AL70" s="128"/>
      <c r="AM70" s="128"/>
      <c r="AN70" s="130">
        <f>SUM(AG70,AT70)</f>
        <v>0</v>
      </c>
      <c r="AO70" s="128"/>
      <c r="AP70" s="128"/>
      <c r="AQ70" s="131" t="s">
        <v>82</v>
      </c>
      <c r="AR70" s="68"/>
      <c r="AS70" s="137">
        <v>0</v>
      </c>
      <c r="AT70" s="138">
        <f>ROUND(SUM(AV70:AW70),2)</f>
        <v>0</v>
      </c>
      <c r="AU70" s="139">
        <f>'057 - Společné prostory 821'!P96</f>
        <v>0</v>
      </c>
      <c r="AV70" s="138">
        <f>'057 - Společné prostory 821'!J35</f>
        <v>0</v>
      </c>
      <c r="AW70" s="138">
        <f>'057 - Společné prostory 821'!J36</f>
        <v>0</v>
      </c>
      <c r="AX70" s="138">
        <f>'057 - Společné prostory 821'!J37</f>
        <v>0</v>
      </c>
      <c r="AY70" s="138">
        <f>'057 - Společné prostory 821'!J38</f>
        <v>0</v>
      </c>
      <c r="AZ70" s="138">
        <f>'057 - Společné prostory 821'!F35</f>
        <v>0</v>
      </c>
      <c r="BA70" s="138">
        <f>'057 - Společné prostory 821'!F36</f>
        <v>0</v>
      </c>
      <c r="BB70" s="138">
        <f>'057 - Společné prostory 821'!F37</f>
        <v>0</v>
      </c>
      <c r="BC70" s="138">
        <f>'057 - Společné prostory 821'!F38</f>
        <v>0</v>
      </c>
      <c r="BD70" s="140">
        <f>'057 - Společné prostory 821'!F39</f>
        <v>0</v>
      </c>
      <c r="BE70" s="4"/>
      <c r="BT70" s="136" t="s">
        <v>83</v>
      </c>
      <c r="BV70" s="136" t="s">
        <v>72</v>
      </c>
      <c r="BW70" s="136" t="s">
        <v>126</v>
      </c>
      <c r="BX70" s="136" t="s">
        <v>105</v>
      </c>
      <c r="CL70" s="136" t="s">
        <v>19</v>
      </c>
    </row>
    <row r="71" s="2" customFormat="1" ht="30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7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47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</row>
  </sheetData>
  <sheetProtection sheet="1" formatColumns="0" formatRows="0" objects="1" scenarios="1" spinCount="100000" saltValue="jMW7g4AXKOlw53AXLp/woFBbOlpuQ3Ebv9gVgSw3yITJ58fQb5amLOTlPNvfYp1r/OoHJyclrpRkWUX0vo4ovg==" hashValue="tT19lEJN+FsY1rV1seHnXAZcY+BrHZOQF8cJM7Og6M14luCgQte/0hOca1YpU5yYs4zni7iab+fcdwgkuVvNNw==" algorithmName="SHA-512" password="CC35"/>
  <mergeCells count="102">
    <mergeCell ref="C52:G52"/>
    <mergeCell ref="D63:H63"/>
    <mergeCell ref="D55:H55"/>
    <mergeCell ref="E58:I58"/>
    <mergeCell ref="E57:I57"/>
    <mergeCell ref="E62:I62"/>
    <mergeCell ref="E64:I64"/>
    <mergeCell ref="E56:I56"/>
    <mergeCell ref="E61:I61"/>
    <mergeCell ref="E60:I60"/>
    <mergeCell ref="E59:I59"/>
    <mergeCell ref="I52:AF52"/>
    <mergeCell ref="J63:AF63"/>
    <mergeCell ref="J55:AF55"/>
    <mergeCell ref="K59:AF59"/>
    <mergeCell ref="K60:AF60"/>
    <mergeCell ref="K57:AF57"/>
    <mergeCell ref="K61:AF61"/>
    <mergeCell ref="K62:AF62"/>
    <mergeCell ref="K64:AF64"/>
    <mergeCell ref="K56:AF56"/>
    <mergeCell ref="K58:AF58"/>
    <mergeCell ref="L45:AO45"/>
    <mergeCell ref="E65:I65"/>
    <mergeCell ref="K65:AF65"/>
    <mergeCell ref="E66:I66"/>
    <mergeCell ref="K66:AF66"/>
    <mergeCell ref="E67:I67"/>
    <mergeCell ref="K67:AF67"/>
    <mergeCell ref="E68:I68"/>
    <mergeCell ref="K68:AF68"/>
    <mergeCell ref="E69:I69"/>
    <mergeCell ref="K69:AF69"/>
    <mergeCell ref="E70:I70"/>
    <mergeCell ref="K70:AF70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57:AM57"/>
    <mergeCell ref="AG63:AM63"/>
    <mergeCell ref="AG62:AM62"/>
    <mergeCell ref="AG52:AM52"/>
    <mergeCell ref="AG61:AM61"/>
    <mergeCell ref="AG60:AM60"/>
    <mergeCell ref="AG55:AM55"/>
    <mergeCell ref="AG64:AM64"/>
    <mergeCell ref="AG56:AM56"/>
    <mergeCell ref="AG59:AM59"/>
    <mergeCell ref="AG58:AM58"/>
    <mergeCell ref="AM47:AN47"/>
    <mergeCell ref="AM49:AP49"/>
    <mergeCell ref="AM50:AP50"/>
    <mergeCell ref="AN59:AP59"/>
    <mergeCell ref="AN64:AP64"/>
    <mergeCell ref="AN63:AP63"/>
    <mergeCell ref="AN58:AP58"/>
    <mergeCell ref="AN62:AP62"/>
    <mergeCell ref="AN55:AP55"/>
    <mergeCell ref="AN52:AP52"/>
    <mergeCell ref="AN57:AP57"/>
    <mergeCell ref="AN61:AP61"/>
    <mergeCell ref="AN60:AP60"/>
    <mergeCell ref="AN56:AP56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54:AP54"/>
  </mergeCells>
  <hyperlinks>
    <hyperlink ref="A56" location="'041 - Bytová jednotka 1, ...'!C2" display="/"/>
    <hyperlink ref="A57" location="'042 - Bytová jednotka 2, ...'!C2" display="/"/>
    <hyperlink ref="A58" location="'043 - Bytová jednotka 3, ...'!C2" display="/"/>
    <hyperlink ref="A59" location="'044 - Bytová jednotka 4, ...'!C2" display="/"/>
    <hyperlink ref="A60" location="'045 - Bytová jednotka 5, ...'!C2" display="/"/>
    <hyperlink ref="A61" location="'046 - Bytová jednotka 6, ...'!C2" display="/"/>
    <hyperlink ref="A62" location="'047 - Společné prostory 820'!C2" display="/"/>
    <hyperlink ref="A64" location="'051 - Bytová jednotka 1, ...'!C2" display="/"/>
    <hyperlink ref="A65" location="'052 - Bytová jednotka 2, ...'!C2" display="/"/>
    <hyperlink ref="A66" location="'053 - Bytová jednotka 3, ...'!C2" display="/"/>
    <hyperlink ref="A67" location="'054 - Bytová jednotka 4, ...'!C2" display="/"/>
    <hyperlink ref="A68" location="'055 - Bytová jednotka 5, ...'!C2" display="/"/>
    <hyperlink ref="A69" location="'056 - Bytová jednotka 6, ...'!C2" display="/"/>
    <hyperlink ref="A70" location="'057 - Společné prostory 821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111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555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558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ROUND((SUM(BE97:BE403)),  2)</f>
        <v>0</v>
      </c>
      <c r="G35" s="41"/>
      <c r="H35" s="41"/>
      <c r="I35" s="160">
        <v>0.20999999999999999</v>
      </c>
      <c r="J35" s="159">
        <f>ROUND(((SUM(BE97:BE403))*I35),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ROUND((SUM(BF97:BF403)),  2)</f>
        <v>0</v>
      </c>
      <c r="G36" s="41"/>
      <c r="H36" s="41"/>
      <c r="I36" s="160">
        <v>0.12</v>
      </c>
      <c r="J36" s="159">
        <f>ROUND(((SUM(BF97:BF403))*I36),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ROUND((SUM(BG97:BG403)),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ROUND((SUM(BH97:BH403)),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ROUND((SUM(BI97:BI403)),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555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052 - Bytová jednotka 2, byt 2+1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J207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J257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J269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J272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J273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J289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J337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J364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J378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J395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555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052 - Bytová jednotka 2, byt 2+1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P98+P272+P395</f>
        <v>0</v>
      </c>
      <c r="Q97" s="99"/>
      <c r="R97" s="196">
        <f>R98+R272+R395</f>
        <v>0.9054549300000001</v>
      </c>
      <c r="S97" s="99"/>
      <c r="T97" s="197">
        <f>T98+T272+T395</f>
        <v>1.0694524000000001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BK98+BK272+BK395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P99+P207+P257+P269</f>
        <v>0</v>
      </c>
      <c r="Q98" s="207"/>
      <c r="R98" s="208">
        <f>R99+R207+R257+R269</f>
        <v>0.39959726000000007</v>
      </c>
      <c r="S98" s="207"/>
      <c r="T98" s="209">
        <f>T99+T207+T257+T269</f>
        <v>1.0532524000000001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BK99+BK207+BK257+BK269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SUM(P100:P206)</f>
        <v>0</v>
      </c>
      <c r="Q99" s="207"/>
      <c r="R99" s="208">
        <f>SUM(R100:R206)</f>
        <v>0.39959726000000007</v>
      </c>
      <c r="S99" s="207"/>
      <c r="T99" s="209">
        <f>SUM(T100:T206)</f>
        <v>0.0067044000000000001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SUM(BK100:BK206)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9.1349999999999998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0.0400113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3" customFormat="1">
      <c r="A106" s="13"/>
      <c r="B106" s="233"/>
      <c r="C106" s="234"/>
      <c r="D106" s="235" t="s">
        <v>175</v>
      </c>
      <c r="E106" s="236" t="s">
        <v>19</v>
      </c>
      <c r="F106" s="237" t="s">
        <v>176</v>
      </c>
      <c r="G106" s="234"/>
      <c r="H106" s="238">
        <v>2.1480000000000001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83</v>
      </c>
      <c r="AV106" s="13" t="s">
        <v>83</v>
      </c>
      <c r="AW106" s="13" t="s">
        <v>32</v>
      </c>
      <c r="AX106" s="13" t="s">
        <v>70</v>
      </c>
      <c r="AY106" s="244" t="s">
        <v>163</v>
      </c>
    </row>
    <row r="107" s="14" customFormat="1">
      <c r="A107" s="14"/>
      <c r="B107" s="245"/>
      <c r="C107" s="246"/>
      <c r="D107" s="235" t="s">
        <v>175</v>
      </c>
      <c r="E107" s="247" t="s">
        <v>19</v>
      </c>
      <c r="F107" s="248" t="s">
        <v>179</v>
      </c>
      <c r="G107" s="246"/>
      <c r="H107" s="249">
        <v>9.1349999999999998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175</v>
      </c>
      <c r="AU107" s="255" t="s">
        <v>83</v>
      </c>
      <c r="AV107" s="14" t="s">
        <v>171</v>
      </c>
      <c r="AW107" s="14" t="s">
        <v>32</v>
      </c>
      <c r="AX107" s="14" t="s">
        <v>77</v>
      </c>
      <c r="AY107" s="255" t="s">
        <v>163</v>
      </c>
    </row>
    <row r="108" s="2" customFormat="1" ht="16.5" customHeight="1">
      <c r="A108" s="41"/>
      <c r="B108" s="42"/>
      <c r="C108" s="215" t="s">
        <v>83</v>
      </c>
      <c r="D108" s="215" t="s">
        <v>166</v>
      </c>
      <c r="E108" s="216" t="s">
        <v>180</v>
      </c>
      <c r="F108" s="217" t="s">
        <v>181</v>
      </c>
      <c r="G108" s="218" t="s">
        <v>169</v>
      </c>
      <c r="H108" s="219">
        <v>9.1349999999999998</v>
      </c>
      <c r="I108" s="220"/>
      <c r="J108" s="221">
        <f>ROUND(I108*H108,2)</f>
        <v>0</v>
      </c>
      <c r="K108" s="217" t="s">
        <v>170</v>
      </c>
      <c r="L108" s="47"/>
      <c r="M108" s="222" t="s">
        <v>19</v>
      </c>
      <c r="N108" s="223" t="s">
        <v>42</v>
      </c>
      <c r="O108" s="87"/>
      <c r="P108" s="224">
        <f>O108*H108</f>
        <v>0</v>
      </c>
      <c r="Q108" s="224">
        <v>0.034680000000000002</v>
      </c>
      <c r="R108" s="224">
        <f>Q108*H108</f>
        <v>0.31680180000000002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171</v>
      </c>
      <c r="AT108" s="226" t="s">
        <v>166</v>
      </c>
      <c r="AU108" s="226" t="s">
        <v>83</v>
      </c>
      <c r="AY108" s="20" t="s">
        <v>163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83</v>
      </c>
      <c r="BK108" s="227">
        <f>ROUND(I108*H108,2)</f>
        <v>0</v>
      </c>
      <c r="BL108" s="20" t="s">
        <v>171</v>
      </c>
      <c r="BM108" s="226" t="s">
        <v>182</v>
      </c>
    </row>
    <row r="109" s="2" customFormat="1">
      <c r="A109" s="41"/>
      <c r="B109" s="42"/>
      <c r="C109" s="43"/>
      <c r="D109" s="228" t="s">
        <v>173</v>
      </c>
      <c r="E109" s="43"/>
      <c r="F109" s="229" t="s">
        <v>183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173</v>
      </c>
      <c r="AU109" s="20" t="s">
        <v>83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176</v>
      </c>
      <c r="G111" s="234"/>
      <c r="H111" s="238">
        <v>2.1480000000000001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177</v>
      </c>
      <c r="G112" s="234"/>
      <c r="H112" s="238">
        <v>1.7609999999999999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178</v>
      </c>
      <c r="G113" s="234"/>
      <c r="H113" s="238">
        <v>0.93000000000000005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83</v>
      </c>
      <c r="AV113" s="13" t="s">
        <v>83</v>
      </c>
      <c r="AW113" s="13" t="s">
        <v>32</v>
      </c>
      <c r="AX113" s="13" t="s">
        <v>70</v>
      </c>
      <c r="AY113" s="244" t="s">
        <v>163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176</v>
      </c>
      <c r="G114" s="234"/>
      <c r="H114" s="238">
        <v>2.1480000000000001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83</v>
      </c>
      <c r="AV114" s="13" t="s">
        <v>83</v>
      </c>
      <c r="AW114" s="13" t="s">
        <v>32</v>
      </c>
      <c r="AX114" s="13" t="s">
        <v>70</v>
      </c>
      <c r="AY114" s="244" t="s">
        <v>163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179</v>
      </c>
      <c r="G115" s="246"/>
      <c r="H115" s="249">
        <v>9.1349999999999998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83</v>
      </c>
      <c r="AV115" s="14" t="s">
        <v>171</v>
      </c>
      <c r="AW115" s="14" t="s">
        <v>32</v>
      </c>
      <c r="AX115" s="14" t="s">
        <v>77</v>
      </c>
      <c r="AY115" s="255" t="s">
        <v>163</v>
      </c>
    </row>
    <row r="116" s="2" customFormat="1" ht="16.5" customHeight="1">
      <c r="A116" s="41"/>
      <c r="B116" s="42"/>
      <c r="C116" s="215" t="s">
        <v>184</v>
      </c>
      <c r="D116" s="215" t="s">
        <v>166</v>
      </c>
      <c r="E116" s="216" t="s">
        <v>185</v>
      </c>
      <c r="F116" s="217" t="s">
        <v>186</v>
      </c>
      <c r="G116" s="218" t="s">
        <v>169</v>
      </c>
      <c r="H116" s="219">
        <v>100</v>
      </c>
      <c r="I116" s="220"/>
      <c r="J116" s="221">
        <f>ROUND(I116*H116,2)</f>
        <v>0</v>
      </c>
      <c r="K116" s="217" t="s">
        <v>170</v>
      </c>
      <c r="L116" s="47"/>
      <c r="M116" s="222" t="s">
        <v>19</v>
      </c>
      <c r="N116" s="223" t="s">
        <v>42</v>
      </c>
      <c r="O116" s="87"/>
      <c r="P116" s="224">
        <f>O116*H116</f>
        <v>0</v>
      </c>
      <c r="Q116" s="224">
        <v>4.0000000000000003E-05</v>
      </c>
      <c r="R116" s="224">
        <f>Q116*H116</f>
        <v>0.0040000000000000001</v>
      </c>
      <c r="S116" s="224">
        <v>6.0000000000000002E-05</v>
      </c>
      <c r="T116" s="225">
        <f>S116*H116</f>
        <v>0.0060000000000000001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171</v>
      </c>
      <c r="AT116" s="226" t="s">
        <v>166</v>
      </c>
      <c r="AU116" s="226" t="s">
        <v>83</v>
      </c>
      <c r="AY116" s="20" t="s">
        <v>163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83</v>
      </c>
      <c r="BK116" s="227">
        <f>ROUND(I116*H116,2)</f>
        <v>0</v>
      </c>
      <c r="BL116" s="20" t="s">
        <v>171</v>
      </c>
      <c r="BM116" s="226" t="s">
        <v>187</v>
      </c>
    </row>
    <row r="117" s="2" customFormat="1">
      <c r="A117" s="41"/>
      <c r="B117" s="42"/>
      <c r="C117" s="43"/>
      <c r="D117" s="228" t="s">
        <v>173</v>
      </c>
      <c r="E117" s="43"/>
      <c r="F117" s="229" t="s">
        <v>188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173</v>
      </c>
      <c r="AU117" s="20" t="s">
        <v>83</v>
      </c>
    </row>
    <row r="118" s="13" customFormat="1">
      <c r="A118" s="13"/>
      <c r="B118" s="233"/>
      <c r="C118" s="234"/>
      <c r="D118" s="235" t="s">
        <v>175</v>
      </c>
      <c r="E118" s="236" t="s">
        <v>19</v>
      </c>
      <c r="F118" s="237" t="s">
        <v>189</v>
      </c>
      <c r="G118" s="234"/>
      <c r="H118" s="238">
        <v>100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83</v>
      </c>
      <c r="AV118" s="13" t="s">
        <v>83</v>
      </c>
      <c r="AW118" s="13" t="s">
        <v>32</v>
      </c>
      <c r="AX118" s="13" t="s">
        <v>70</v>
      </c>
      <c r="AY118" s="244" t="s">
        <v>163</v>
      </c>
    </row>
    <row r="119" s="14" customFormat="1">
      <c r="A119" s="14"/>
      <c r="B119" s="245"/>
      <c r="C119" s="246"/>
      <c r="D119" s="235" t="s">
        <v>175</v>
      </c>
      <c r="E119" s="247" t="s">
        <v>19</v>
      </c>
      <c r="F119" s="248" t="s">
        <v>179</v>
      </c>
      <c r="G119" s="246"/>
      <c r="H119" s="249">
        <v>100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175</v>
      </c>
      <c r="AU119" s="255" t="s">
        <v>83</v>
      </c>
      <c r="AV119" s="14" t="s">
        <v>171</v>
      </c>
      <c r="AW119" s="14" t="s">
        <v>32</v>
      </c>
      <c r="AX119" s="14" t="s">
        <v>77</v>
      </c>
      <c r="AY119" s="255" t="s">
        <v>163</v>
      </c>
    </row>
    <row r="120" s="2" customFormat="1" ht="21.75" customHeight="1">
      <c r="A120" s="41"/>
      <c r="B120" s="42"/>
      <c r="C120" s="215" t="s">
        <v>171</v>
      </c>
      <c r="D120" s="215" t="s">
        <v>166</v>
      </c>
      <c r="E120" s="216" t="s">
        <v>190</v>
      </c>
      <c r="F120" s="217" t="s">
        <v>191</v>
      </c>
      <c r="G120" s="218" t="s">
        <v>169</v>
      </c>
      <c r="H120" s="219">
        <v>11.74</v>
      </c>
      <c r="I120" s="220"/>
      <c r="J120" s="221">
        <f>ROUND(I120*H120,2)</f>
        <v>0</v>
      </c>
      <c r="K120" s="217" t="s">
        <v>170</v>
      </c>
      <c r="L120" s="47"/>
      <c r="M120" s="222" t="s">
        <v>19</v>
      </c>
      <c r="N120" s="223" t="s">
        <v>42</v>
      </c>
      <c r="O120" s="87"/>
      <c r="P120" s="224">
        <f>O120*H120</f>
        <v>0</v>
      </c>
      <c r="Q120" s="224">
        <v>9.0000000000000006E-05</v>
      </c>
      <c r="R120" s="224">
        <f>Q120*H120</f>
        <v>0.0010566</v>
      </c>
      <c r="S120" s="224">
        <v>6.0000000000000002E-05</v>
      </c>
      <c r="T120" s="225">
        <f>S120*H120</f>
        <v>0.00070439999999999999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171</v>
      </c>
      <c r="AT120" s="226" t="s">
        <v>166</v>
      </c>
      <c r="AU120" s="226" t="s">
        <v>83</v>
      </c>
      <c r="AY120" s="20" t="s">
        <v>163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83</v>
      </c>
      <c r="BK120" s="227">
        <f>ROUND(I120*H120,2)</f>
        <v>0</v>
      </c>
      <c r="BL120" s="20" t="s">
        <v>171</v>
      </c>
      <c r="BM120" s="226" t="s">
        <v>192</v>
      </c>
    </row>
    <row r="121" s="2" customFormat="1">
      <c r="A121" s="41"/>
      <c r="B121" s="42"/>
      <c r="C121" s="43"/>
      <c r="D121" s="228" t="s">
        <v>173</v>
      </c>
      <c r="E121" s="43"/>
      <c r="F121" s="229" t="s">
        <v>193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173</v>
      </c>
      <c r="AU121" s="20" t="s">
        <v>83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194</v>
      </c>
      <c r="G122" s="234"/>
      <c r="H122" s="238">
        <v>3.1139999999999999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194</v>
      </c>
      <c r="G123" s="234"/>
      <c r="H123" s="238">
        <v>3.1139999999999999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195</v>
      </c>
      <c r="G124" s="234"/>
      <c r="H124" s="238">
        <v>1.7969999999999999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83</v>
      </c>
      <c r="AV124" s="13" t="s">
        <v>83</v>
      </c>
      <c r="AW124" s="13" t="s">
        <v>32</v>
      </c>
      <c r="AX124" s="13" t="s">
        <v>70</v>
      </c>
      <c r="AY124" s="244" t="s">
        <v>163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196</v>
      </c>
      <c r="G125" s="234"/>
      <c r="H125" s="238">
        <v>0.60099999999999998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83</v>
      </c>
      <c r="AV125" s="13" t="s">
        <v>83</v>
      </c>
      <c r="AW125" s="13" t="s">
        <v>32</v>
      </c>
      <c r="AX125" s="13" t="s">
        <v>70</v>
      </c>
      <c r="AY125" s="244" t="s">
        <v>163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194</v>
      </c>
      <c r="G126" s="234"/>
      <c r="H126" s="238">
        <v>3.1139999999999999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83</v>
      </c>
      <c r="AV126" s="13" t="s">
        <v>83</v>
      </c>
      <c r="AW126" s="13" t="s">
        <v>32</v>
      </c>
      <c r="AX126" s="13" t="s">
        <v>70</v>
      </c>
      <c r="AY126" s="244" t="s">
        <v>163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179</v>
      </c>
      <c r="G127" s="246"/>
      <c r="H127" s="249">
        <v>11.740000000000002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83</v>
      </c>
      <c r="AV127" s="14" t="s">
        <v>171</v>
      </c>
      <c r="AW127" s="14" t="s">
        <v>32</v>
      </c>
      <c r="AX127" s="14" t="s">
        <v>77</v>
      </c>
      <c r="AY127" s="255" t="s">
        <v>163</v>
      </c>
    </row>
    <row r="128" s="2" customFormat="1" ht="16.5" customHeight="1">
      <c r="A128" s="41"/>
      <c r="B128" s="42"/>
      <c r="C128" s="215" t="s">
        <v>197</v>
      </c>
      <c r="D128" s="215" t="s">
        <v>166</v>
      </c>
      <c r="E128" s="216" t="s">
        <v>198</v>
      </c>
      <c r="F128" s="217" t="s">
        <v>199</v>
      </c>
      <c r="G128" s="218" t="s">
        <v>169</v>
      </c>
      <c r="H128" s="219">
        <v>3.3809999999999998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42</v>
      </c>
      <c r="O128" s="87"/>
      <c r="P128" s="224">
        <f>O128*H128</f>
        <v>0</v>
      </c>
      <c r="Q128" s="224">
        <v>0.00025999999999999998</v>
      </c>
      <c r="R128" s="224">
        <f>Q128*H128</f>
        <v>0.00087905999999999987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83</v>
      </c>
      <c r="AY128" s="20" t="s">
        <v>163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83</v>
      </c>
      <c r="BK128" s="227">
        <f>ROUND(I128*H128,2)</f>
        <v>0</v>
      </c>
      <c r="BL128" s="20" t="s">
        <v>171</v>
      </c>
      <c r="BM128" s="226" t="s">
        <v>200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201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83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202</v>
      </c>
      <c r="G130" s="234"/>
      <c r="H130" s="238">
        <v>0.76100000000000001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202</v>
      </c>
      <c r="G131" s="234"/>
      <c r="H131" s="238">
        <v>0.76100000000000001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83</v>
      </c>
      <c r="AV131" s="13" t="s">
        <v>83</v>
      </c>
      <c r="AW131" s="13" t="s">
        <v>32</v>
      </c>
      <c r="AX131" s="13" t="s">
        <v>70</v>
      </c>
      <c r="AY131" s="244" t="s">
        <v>163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203</v>
      </c>
      <c r="G132" s="234"/>
      <c r="H132" s="238">
        <v>0.75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83</v>
      </c>
      <c r="AV132" s="13" t="s">
        <v>83</v>
      </c>
      <c r="AW132" s="13" t="s">
        <v>32</v>
      </c>
      <c r="AX132" s="13" t="s">
        <v>70</v>
      </c>
      <c r="AY132" s="244" t="s">
        <v>163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204</v>
      </c>
      <c r="G133" s="234"/>
      <c r="H133" s="238">
        <v>0.34799999999999998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83</v>
      </c>
      <c r="AV133" s="13" t="s">
        <v>83</v>
      </c>
      <c r="AW133" s="13" t="s">
        <v>32</v>
      </c>
      <c r="AX133" s="13" t="s">
        <v>70</v>
      </c>
      <c r="AY133" s="244" t="s">
        <v>163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4" customFormat="1">
      <c r="A135" s="14"/>
      <c r="B135" s="245"/>
      <c r="C135" s="246"/>
      <c r="D135" s="235" t="s">
        <v>175</v>
      </c>
      <c r="E135" s="247" t="s">
        <v>19</v>
      </c>
      <c r="F135" s="248" t="s">
        <v>179</v>
      </c>
      <c r="G135" s="246"/>
      <c r="H135" s="249">
        <v>3.3810000000000002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175</v>
      </c>
      <c r="AU135" s="255" t="s">
        <v>83</v>
      </c>
      <c r="AV135" s="14" t="s">
        <v>171</v>
      </c>
      <c r="AW135" s="14" t="s">
        <v>32</v>
      </c>
      <c r="AX135" s="14" t="s">
        <v>77</v>
      </c>
      <c r="AY135" s="255" t="s">
        <v>163</v>
      </c>
    </row>
    <row r="136" s="2" customFormat="1" ht="21.75" customHeight="1">
      <c r="A136" s="41"/>
      <c r="B136" s="42"/>
      <c r="C136" s="215" t="s">
        <v>164</v>
      </c>
      <c r="D136" s="215" t="s">
        <v>166</v>
      </c>
      <c r="E136" s="216" t="s">
        <v>205</v>
      </c>
      <c r="F136" s="217" t="s">
        <v>206</v>
      </c>
      <c r="G136" s="218" t="s">
        <v>169</v>
      </c>
      <c r="H136" s="219">
        <v>3.3809999999999998</v>
      </c>
      <c r="I136" s="220"/>
      <c r="J136" s="221">
        <f>ROUND(I136*H136,2)</f>
        <v>0</v>
      </c>
      <c r="K136" s="217" t="s">
        <v>170</v>
      </c>
      <c r="L136" s="47"/>
      <c r="M136" s="222" t="s">
        <v>19</v>
      </c>
      <c r="N136" s="223" t="s">
        <v>42</v>
      </c>
      <c r="O136" s="87"/>
      <c r="P136" s="224">
        <f>O136*H136</f>
        <v>0</v>
      </c>
      <c r="Q136" s="224">
        <v>0.0043800000000000002</v>
      </c>
      <c r="R136" s="224">
        <f>Q136*H136</f>
        <v>0.014808780000000001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171</v>
      </c>
      <c r="AT136" s="226" t="s">
        <v>166</v>
      </c>
      <c r="AU136" s="226" t="s">
        <v>83</v>
      </c>
      <c r="AY136" s="20" t="s">
        <v>163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83</v>
      </c>
      <c r="BK136" s="227">
        <f>ROUND(I136*H136,2)</f>
        <v>0</v>
      </c>
      <c r="BL136" s="20" t="s">
        <v>171</v>
      </c>
      <c r="BM136" s="226" t="s">
        <v>207</v>
      </c>
    </row>
    <row r="137" s="2" customFormat="1">
      <c r="A137" s="41"/>
      <c r="B137" s="42"/>
      <c r="C137" s="43"/>
      <c r="D137" s="228" t="s">
        <v>173</v>
      </c>
      <c r="E137" s="43"/>
      <c r="F137" s="229" t="s">
        <v>208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173</v>
      </c>
      <c r="AU137" s="20" t="s">
        <v>83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202</v>
      </c>
      <c r="G138" s="234"/>
      <c r="H138" s="238">
        <v>0.76100000000000001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83</v>
      </c>
      <c r="AV138" s="13" t="s">
        <v>83</v>
      </c>
      <c r="AW138" s="13" t="s">
        <v>32</v>
      </c>
      <c r="AX138" s="13" t="s">
        <v>70</v>
      </c>
      <c r="AY138" s="244" t="s">
        <v>163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202</v>
      </c>
      <c r="G139" s="234"/>
      <c r="H139" s="238">
        <v>0.76100000000000001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83</v>
      </c>
      <c r="AV139" s="13" t="s">
        <v>83</v>
      </c>
      <c r="AW139" s="13" t="s">
        <v>32</v>
      </c>
      <c r="AX139" s="13" t="s">
        <v>70</v>
      </c>
      <c r="AY139" s="244" t="s">
        <v>163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203</v>
      </c>
      <c r="G140" s="234"/>
      <c r="H140" s="238">
        <v>0.75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83</v>
      </c>
      <c r="AV140" s="13" t="s">
        <v>83</v>
      </c>
      <c r="AW140" s="13" t="s">
        <v>32</v>
      </c>
      <c r="AX140" s="13" t="s">
        <v>70</v>
      </c>
      <c r="AY140" s="244" t="s">
        <v>163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204</v>
      </c>
      <c r="G141" s="234"/>
      <c r="H141" s="238">
        <v>0.34799999999999998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202</v>
      </c>
      <c r="G142" s="234"/>
      <c r="H142" s="238">
        <v>0.76100000000000001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179</v>
      </c>
      <c r="G143" s="246"/>
      <c r="H143" s="249">
        <v>3.3810000000000002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83</v>
      </c>
      <c r="AV143" s="14" t="s">
        <v>171</v>
      </c>
      <c r="AW143" s="14" t="s">
        <v>32</v>
      </c>
      <c r="AX143" s="14" t="s">
        <v>77</v>
      </c>
      <c r="AY143" s="255" t="s">
        <v>163</v>
      </c>
    </row>
    <row r="144" s="2" customFormat="1" ht="24.15" customHeight="1">
      <c r="A144" s="41"/>
      <c r="B144" s="42"/>
      <c r="C144" s="215" t="s">
        <v>209</v>
      </c>
      <c r="D144" s="215" t="s">
        <v>166</v>
      </c>
      <c r="E144" s="216" t="s">
        <v>210</v>
      </c>
      <c r="F144" s="217" t="s">
        <v>211</v>
      </c>
      <c r="G144" s="218" t="s">
        <v>212</v>
      </c>
      <c r="H144" s="219">
        <v>22.530000000000001</v>
      </c>
      <c r="I144" s="220"/>
      <c r="J144" s="221">
        <f>ROUND(I144*H144,2)</f>
        <v>0</v>
      </c>
      <c r="K144" s="217" t="s">
        <v>170</v>
      </c>
      <c r="L144" s="47"/>
      <c r="M144" s="222" t="s">
        <v>19</v>
      </c>
      <c r="N144" s="223" t="s">
        <v>42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83</v>
      </c>
      <c r="AY144" s="20" t="s">
        <v>163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83</v>
      </c>
      <c r="BK144" s="227">
        <f>ROUND(I144*H144,2)</f>
        <v>0</v>
      </c>
      <c r="BL144" s="20" t="s">
        <v>171</v>
      </c>
      <c r="BM144" s="226" t="s">
        <v>213</v>
      </c>
    </row>
    <row r="145" s="2" customFormat="1">
      <c r="A145" s="41"/>
      <c r="B145" s="42"/>
      <c r="C145" s="43"/>
      <c r="D145" s="228" t="s">
        <v>173</v>
      </c>
      <c r="E145" s="43"/>
      <c r="F145" s="229" t="s">
        <v>214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173</v>
      </c>
      <c r="AU145" s="20" t="s">
        <v>83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215</v>
      </c>
      <c r="G146" s="234"/>
      <c r="H146" s="238">
        <v>5.0700000000000003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83</v>
      </c>
      <c r="AV146" s="13" t="s">
        <v>83</v>
      </c>
      <c r="AW146" s="13" t="s">
        <v>32</v>
      </c>
      <c r="AX146" s="13" t="s">
        <v>70</v>
      </c>
      <c r="AY146" s="244" t="s">
        <v>163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216</v>
      </c>
      <c r="G148" s="234"/>
      <c r="H148" s="238">
        <v>5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217</v>
      </c>
      <c r="G149" s="234"/>
      <c r="H149" s="238">
        <v>2.3199999999999998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215</v>
      </c>
      <c r="G150" s="234"/>
      <c r="H150" s="238">
        <v>5.0700000000000003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22.530000000000001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2" customFormat="1" ht="16.5" customHeight="1">
      <c r="A152" s="41"/>
      <c r="B152" s="42"/>
      <c r="C152" s="256" t="s">
        <v>218</v>
      </c>
      <c r="D152" s="256" t="s">
        <v>219</v>
      </c>
      <c r="E152" s="257" t="s">
        <v>220</v>
      </c>
      <c r="F152" s="258" t="s">
        <v>221</v>
      </c>
      <c r="G152" s="259" t="s">
        <v>212</v>
      </c>
      <c r="H152" s="260">
        <v>23.657</v>
      </c>
      <c r="I152" s="261"/>
      <c r="J152" s="262">
        <f>ROUND(I152*H152,2)</f>
        <v>0</v>
      </c>
      <c r="K152" s="258" t="s">
        <v>170</v>
      </c>
      <c r="L152" s="263"/>
      <c r="M152" s="264" t="s">
        <v>19</v>
      </c>
      <c r="N152" s="265" t="s">
        <v>42</v>
      </c>
      <c r="O152" s="87"/>
      <c r="P152" s="224">
        <f>O152*H152</f>
        <v>0</v>
      </c>
      <c r="Q152" s="224">
        <v>0.00010000000000000001</v>
      </c>
      <c r="R152" s="224">
        <f>Q152*H152</f>
        <v>0.0023657000000000001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218</v>
      </c>
      <c r="AT152" s="226" t="s">
        <v>219</v>
      </c>
      <c r="AU152" s="226" t="s">
        <v>83</v>
      </c>
      <c r="AY152" s="20" t="s">
        <v>163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83</v>
      </c>
      <c r="BK152" s="227">
        <f>ROUND(I152*H152,2)</f>
        <v>0</v>
      </c>
      <c r="BL152" s="20" t="s">
        <v>171</v>
      </c>
      <c r="BM152" s="226" t="s">
        <v>222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215</v>
      </c>
      <c r="G153" s="234"/>
      <c r="H153" s="238">
        <v>5.0700000000000003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83</v>
      </c>
      <c r="AV153" s="13" t="s">
        <v>83</v>
      </c>
      <c r="AW153" s="13" t="s">
        <v>32</v>
      </c>
      <c r="AX153" s="13" t="s">
        <v>70</v>
      </c>
      <c r="AY153" s="244" t="s">
        <v>163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215</v>
      </c>
      <c r="G154" s="234"/>
      <c r="H154" s="238">
        <v>5.0700000000000003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83</v>
      </c>
      <c r="AV154" s="13" t="s">
        <v>83</v>
      </c>
      <c r="AW154" s="13" t="s">
        <v>32</v>
      </c>
      <c r="AX154" s="13" t="s">
        <v>70</v>
      </c>
      <c r="AY154" s="244" t="s">
        <v>163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216</v>
      </c>
      <c r="G155" s="234"/>
      <c r="H155" s="238">
        <v>5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217</v>
      </c>
      <c r="G156" s="234"/>
      <c r="H156" s="238">
        <v>2.3199999999999998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215</v>
      </c>
      <c r="G157" s="234"/>
      <c r="H157" s="238">
        <v>5.0700000000000003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179</v>
      </c>
      <c r="G158" s="246"/>
      <c r="H158" s="249">
        <v>22.530000000000001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83</v>
      </c>
      <c r="AV158" s="14" t="s">
        <v>171</v>
      </c>
      <c r="AW158" s="14" t="s">
        <v>32</v>
      </c>
      <c r="AX158" s="14" t="s">
        <v>77</v>
      </c>
      <c r="AY158" s="255" t="s">
        <v>163</v>
      </c>
    </row>
    <row r="159" s="13" customFormat="1">
      <c r="A159" s="13"/>
      <c r="B159" s="233"/>
      <c r="C159" s="234"/>
      <c r="D159" s="235" t="s">
        <v>175</v>
      </c>
      <c r="E159" s="234"/>
      <c r="F159" s="237" t="s">
        <v>223</v>
      </c>
      <c r="G159" s="234"/>
      <c r="H159" s="238">
        <v>23.657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83</v>
      </c>
      <c r="AV159" s="13" t="s">
        <v>83</v>
      </c>
      <c r="AW159" s="13" t="s">
        <v>4</v>
      </c>
      <c r="AX159" s="13" t="s">
        <v>77</v>
      </c>
      <c r="AY159" s="244" t="s">
        <v>163</v>
      </c>
    </row>
    <row r="160" s="2" customFormat="1" ht="33" customHeight="1">
      <c r="A160" s="41"/>
      <c r="B160" s="42"/>
      <c r="C160" s="215" t="s">
        <v>224</v>
      </c>
      <c r="D160" s="215" t="s">
        <v>166</v>
      </c>
      <c r="E160" s="216" t="s">
        <v>225</v>
      </c>
      <c r="F160" s="217" t="s">
        <v>226</v>
      </c>
      <c r="G160" s="218" t="s">
        <v>212</v>
      </c>
      <c r="H160" s="219">
        <v>45.060000000000002</v>
      </c>
      <c r="I160" s="220"/>
      <c r="J160" s="221">
        <f>ROUND(I160*H160,2)</f>
        <v>0</v>
      </c>
      <c r="K160" s="217" t="s">
        <v>170</v>
      </c>
      <c r="L160" s="47"/>
      <c r="M160" s="222" t="s">
        <v>19</v>
      </c>
      <c r="N160" s="223" t="s">
        <v>42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171</v>
      </c>
      <c r="AT160" s="226" t="s">
        <v>166</v>
      </c>
      <c r="AU160" s="226" t="s">
        <v>83</v>
      </c>
      <c r="AY160" s="20" t="s">
        <v>163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83</v>
      </c>
      <c r="BK160" s="227">
        <f>ROUND(I160*H160,2)</f>
        <v>0</v>
      </c>
      <c r="BL160" s="20" t="s">
        <v>171</v>
      </c>
      <c r="BM160" s="226" t="s">
        <v>227</v>
      </c>
    </row>
    <row r="161" s="2" customFormat="1">
      <c r="A161" s="41"/>
      <c r="B161" s="42"/>
      <c r="C161" s="43"/>
      <c r="D161" s="228" t="s">
        <v>173</v>
      </c>
      <c r="E161" s="43"/>
      <c r="F161" s="229" t="s">
        <v>228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173</v>
      </c>
      <c r="AU161" s="20" t="s">
        <v>83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215</v>
      </c>
      <c r="G162" s="234"/>
      <c r="H162" s="238">
        <v>5.0700000000000003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215</v>
      </c>
      <c r="G163" s="234"/>
      <c r="H163" s="238">
        <v>5.0700000000000003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216</v>
      </c>
      <c r="G164" s="234"/>
      <c r="H164" s="238">
        <v>5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83</v>
      </c>
      <c r="AV164" s="13" t="s">
        <v>83</v>
      </c>
      <c r="AW164" s="13" t="s">
        <v>32</v>
      </c>
      <c r="AX164" s="13" t="s">
        <v>70</v>
      </c>
      <c r="AY164" s="244" t="s">
        <v>163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217</v>
      </c>
      <c r="G165" s="234"/>
      <c r="H165" s="238">
        <v>2.3199999999999998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83</v>
      </c>
      <c r="AV165" s="13" t="s">
        <v>83</v>
      </c>
      <c r="AW165" s="13" t="s">
        <v>32</v>
      </c>
      <c r="AX165" s="13" t="s">
        <v>70</v>
      </c>
      <c r="AY165" s="244" t="s">
        <v>163</v>
      </c>
    </row>
    <row r="166" s="13" customFormat="1">
      <c r="A166" s="13"/>
      <c r="B166" s="233"/>
      <c r="C166" s="234"/>
      <c r="D166" s="235" t="s">
        <v>175</v>
      </c>
      <c r="E166" s="236" t="s">
        <v>19</v>
      </c>
      <c r="F166" s="237" t="s">
        <v>215</v>
      </c>
      <c r="G166" s="234"/>
      <c r="H166" s="238">
        <v>5.0700000000000003</v>
      </c>
      <c r="I166" s="239"/>
      <c r="J166" s="234"/>
      <c r="K166" s="234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175</v>
      </c>
      <c r="AU166" s="244" t="s">
        <v>83</v>
      </c>
      <c r="AV166" s="13" t="s">
        <v>83</v>
      </c>
      <c r="AW166" s="13" t="s">
        <v>32</v>
      </c>
      <c r="AX166" s="13" t="s">
        <v>70</v>
      </c>
      <c r="AY166" s="244" t="s">
        <v>163</v>
      </c>
    </row>
    <row r="167" s="15" customFormat="1">
      <c r="A167" s="15"/>
      <c r="B167" s="266"/>
      <c r="C167" s="267"/>
      <c r="D167" s="235" t="s">
        <v>175</v>
      </c>
      <c r="E167" s="268" t="s">
        <v>19</v>
      </c>
      <c r="F167" s="269" t="s">
        <v>229</v>
      </c>
      <c r="G167" s="267"/>
      <c r="H167" s="270">
        <v>22.530000000000001</v>
      </c>
      <c r="I167" s="271"/>
      <c r="J167" s="267"/>
      <c r="K167" s="267"/>
      <c r="L167" s="272"/>
      <c r="M167" s="273"/>
      <c r="N167" s="274"/>
      <c r="O167" s="274"/>
      <c r="P167" s="274"/>
      <c r="Q167" s="274"/>
      <c r="R167" s="274"/>
      <c r="S167" s="274"/>
      <c r="T167" s="27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6" t="s">
        <v>175</v>
      </c>
      <c r="AU167" s="276" t="s">
        <v>83</v>
      </c>
      <c r="AV167" s="15" t="s">
        <v>184</v>
      </c>
      <c r="AW167" s="15" t="s">
        <v>32</v>
      </c>
      <c r="AX167" s="15" t="s">
        <v>70</v>
      </c>
      <c r="AY167" s="276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215</v>
      </c>
      <c r="G169" s="234"/>
      <c r="H169" s="238">
        <v>5.0700000000000003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216</v>
      </c>
      <c r="G170" s="234"/>
      <c r="H170" s="238">
        <v>5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217</v>
      </c>
      <c r="G171" s="234"/>
      <c r="H171" s="238">
        <v>2.3199999999999998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83</v>
      </c>
      <c r="AV171" s="13" t="s">
        <v>83</v>
      </c>
      <c r="AW171" s="13" t="s">
        <v>32</v>
      </c>
      <c r="AX171" s="13" t="s">
        <v>70</v>
      </c>
      <c r="AY171" s="244" t="s">
        <v>163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215</v>
      </c>
      <c r="G172" s="234"/>
      <c r="H172" s="238">
        <v>5.0700000000000003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32</v>
      </c>
      <c r="AX172" s="13" t="s">
        <v>70</v>
      </c>
      <c r="AY172" s="244" t="s">
        <v>163</v>
      </c>
    </row>
    <row r="173" s="15" customFormat="1">
      <c r="A173" s="15"/>
      <c r="B173" s="266"/>
      <c r="C173" s="267"/>
      <c r="D173" s="235" t="s">
        <v>175</v>
      </c>
      <c r="E173" s="268" t="s">
        <v>19</v>
      </c>
      <c r="F173" s="269" t="s">
        <v>229</v>
      </c>
      <c r="G173" s="267"/>
      <c r="H173" s="270">
        <v>22.530000000000001</v>
      </c>
      <c r="I173" s="271"/>
      <c r="J173" s="267"/>
      <c r="K173" s="267"/>
      <c r="L173" s="272"/>
      <c r="M173" s="273"/>
      <c r="N173" s="274"/>
      <c r="O173" s="274"/>
      <c r="P173" s="274"/>
      <c r="Q173" s="274"/>
      <c r="R173" s="274"/>
      <c r="S173" s="274"/>
      <c r="T173" s="27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6" t="s">
        <v>175</v>
      </c>
      <c r="AU173" s="276" t="s">
        <v>83</v>
      </c>
      <c r="AV173" s="15" t="s">
        <v>184</v>
      </c>
      <c r="AW173" s="15" t="s">
        <v>32</v>
      </c>
      <c r="AX173" s="15" t="s">
        <v>70</v>
      </c>
      <c r="AY173" s="276" t="s">
        <v>163</v>
      </c>
    </row>
    <row r="174" s="14" customFormat="1">
      <c r="A174" s="14"/>
      <c r="B174" s="245"/>
      <c r="C174" s="246"/>
      <c r="D174" s="235" t="s">
        <v>175</v>
      </c>
      <c r="E174" s="247" t="s">
        <v>19</v>
      </c>
      <c r="F174" s="248" t="s">
        <v>179</v>
      </c>
      <c r="G174" s="246"/>
      <c r="H174" s="249">
        <v>45.060000000000002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175</v>
      </c>
      <c r="AU174" s="255" t="s">
        <v>83</v>
      </c>
      <c r="AV174" s="14" t="s">
        <v>171</v>
      </c>
      <c r="AW174" s="14" t="s">
        <v>32</v>
      </c>
      <c r="AX174" s="14" t="s">
        <v>77</v>
      </c>
      <c r="AY174" s="255" t="s">
        <v>163</v>
      </c>
    </row>
    <row r="175" s="2" customFormat="1" ht="16.5" customHeight="1">
      <c r="A175" s="41"/>
      <c r="B175" s="42"/>
      <c r="C175" s="256" t="s">
        <v>230</v>
      </c>
      <c r="D175" s="256" t="s">
        <v>219</v>
      </c>
      <c r="E175" s="257" t="s">
        <v>231</v>
      </c>
      <c r="F175" s="258" t="s">
        <v>232</v>
      </c>
      <c r="G175" s="259" t="s">
        <v>212</v>
      </c>
      <c r="H175" s="260">
        <v>23.657</v>
      </c>
      <c r="I175" s="261"/>
      <c r="J175" s="262">
        <f>ROUND(I175*H175,2)</f>
        <v>0</v>
      </c>
      <c r="K175" s="258" t="s">
        <v>170</v>
      </c>
      <c r="L175" s="263"/>
      <c r="M175" s="264" t="s">
        <v>19</v>
      </c>
      <c r="N175" s="265" t="s">
        <v>42</v>
      </c>
      <c r="O175" s="87"/>
      <c r="P175" s="224">
        <f>O175*H175</f>
        <v>0</v>
      </c>
      <c r="Q175" s="224">
        <v>4.0000000000000003E-05</v>
      </c>
      <c r="R175" s="224">
        <f>Q175*H175</f>
        <v>0.00094628000000000008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218</v>
      </c>
      <c r="AT175" s="226" t="s">
        <v>219</v>
      </c>
      <c r="AU175" s="226" t="s">
        <v>83</v>
      </c>
      <c r="AY175" s="20" t="s">
        <v>163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83</v>
      </c>
      <c r="BK175" s="227">
        <f>ROUND(I175*H175,2)</f>
        <v>0</v>
      </c>
      <c r="BL175" s="20" t="s">
        <v>171</v>
      </c>
      <c r="BM175" s="226" t="s">
        <v>233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215</v>
      </c>
      <c r="G176" s="234"/>
      <c r="H176" s="238">
        <v>5.0700000000000003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215</v>
      </c>
      <c r="G177" s="234"/>
      <c r="H177" s="238">
        <v>5.0700000000000003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216</v>
      </c>
      <c r="G178" s="234"/>
      <c r="H178" s="238">
        <v>5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83</v>
      </c>
      <c r="AV178" s="13" t="s">
        <v>83</v>
      </c>
      <c r="AW178" s="13" t="s">
        <v>32</v>
      </c>
      <c r="AX178" s="13" t="s">
        <v>70</v>
      </c>
      <c r="AY178" s="244" t="s">
        <v>163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217</v>
      </c>
      <c r="G179" s="234"/>
      <c r="H179" s="238">
        <v>2.3199999999999998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32</v>
      </c>
      <c r="AX179" s="13" t="s">
        <v>70</v>
      </c>
      <c r="AY179" s="244" t="s">
        <v>163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215</v>
      </c>
      <c r="G180" s="234"/>
      <c r="H180" s="238">
        <v>5.0700000000000003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83</v>
      </c>
      <c r="AV180" s="13" t="s">
        <v>83</v>
      </c>
      <c r="AW180" s="13" t="s">
        <v>32</v>
      </c>
      <c r="AX180" s="13" t="s">
        <v>70</v>
      </c>
      <c r="AY180" s="244" t="s">
        <v>163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179</v>
      </c>
      <c r="G181" s="246"/>
      <c r="H181" s="249">
        <v>22.530000000000001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83</v>
      </c>
      <c r="AV181" s="14" t="s">
        <v>171</v>
      </c>
      <c r="AW181" s="14" t="s">
        <v>32</v>
      </c>
      <c r="AX181" s="14" t="s">
        <v>77</v>
      </c>
      <c r="AY181" s="255" t="s">
        <v>163</v>
      </c>
    </row>
    <row r="182" s="13" customFormat="1">
      <c r="A182" s="13"/>
      <c r="B182" s="233"/>
      <c r="C182" s="234"/>
      <c r="D182" s="235" t="s">
        <v>175</v>
      </c>
      <c r="E182" s="234"/>
      <c r="F182" s="237" t="s">
        <v>223</v>
      </c>
      <c r="G182" s="234"/>
      <c r="H182" s="238">
        <v>23.657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4</v>
      </c>
      <c r="AX182" s="13" t="s">
        <v>77</v>
      </c>
      <c r="AY182" s="244" t="s">
        <v>163</v>
      </c>
    </row>
    <row r="183" s="2" customFormat="1" ht="16.5" customHeight="1">
      <c r="A183" s="41"/>
      <c r="B183" s="42"/>
      <c r="C183" s="256" t="s">
        <v>234</v>
      </c>
      <c r="D183" s="256" t="s">
        <v>219</v>
      </c>
      <c r="E183" s="257" t="s">
        <v>235</v>
      </c>
      <c r="F183" s="258" t="s">
        <v>236</v>
      </c>
      <c r="G183" s="259" t="s">
        <v>212</v>
      </c>
      <c r="H183" s="260">
        <v>23.657</v>
      </c>
      <c r="I183" s="261"/>
      <c r="J183" s="262">
        <f>ROUND(I183*H183,2)</f>
        <v>0</v>
      </c>
      <c r="K183" s="258" t="s">
        <v>170</v>
      </c>
      <c r="L183" s="263"/>
      <c r="M183" s="264" t="s">
        <v>19</v>
      </c>
      <c r="N183" s="265" t="s">
        <v>42</v>
      </c>
      <c r="O183" s="87"/>
      <c r="P183" s="224">
        <f>O183*H183</f>
        <v>0</v>
      </c>
      <c r="Q183" s="224">
        <v>0.00029999999999999997</v>
      </c>
      <c r="R183" s="224">
        <f>Q183*H183</f>
        <v>0.0070970999999999994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218</v>
      </c>
      <c r="AT183" s="226" t="s">
        <v>219</v>
      </c>
      <c r="AU183" s="226" t="s">
        <v>83</v>
      </c>
      <c r="AY183" s="20" t="s">
        <v>163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83</v>
      </c>
      <c r="BK183" s="227">
        <f>ROUND(I183*H183,2)</f>
        <v>0</v>
      </c>
      <c r="BL183" s="20" t="s">
        <v>171</v>
      </c>
      <c r="BM183" s="226" t="s">
        <v>237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215</v>
      </c>
      <c r="G184" s="234"/>
      <c r="H184" s="238">
        <v>5.0700000000000003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215</v>
      </c>
      <c r="G185" s="234"/>
      <c r="H185" s="238">
        <v>5.0700000000000003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216</v>
      </c>
      <c r="G186" s="234"/>
      <c r="H186" s="238">
        <v>5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83</v>
      </c>
      <c r="AV186" s="13" t="s">
        <v>83</v>
      </c>
      <c r="AW186" s="13" t="s">
        <v>32</v>
      </c>
      <c r="AX186" s="13" t="s">
        <v>70</v>
      </c>
      <c r="AY186" s="244" t="s">
        <v>163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217</v>
      </c>
      <c r="G187" s="234"/>
      <c r="H187" s="238">
        <v>2.3199999999999998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83</v>
      </c>
      <c r="AV187" s="13" t="s">
        <v>83</v>
      </c>
      <c r="AW187" s="13" t="s">
        <v>32</v>
      </c>
      <c r="AX187" s="13" t="s">
        <v>70</v>
      </c>
      <c r="AY187" s="244" t="s">
        <v>163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215</v>
      </c>
      <c r="G188" s="234"/>
      <c r="H188" s="238">
        <v>5.0700000000000003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83</v>
      </c>
      <c r="AV188" s="13" t="s">
        <v>83</v>
      </c>
      <c r="AW188" s="13" t="s">
        <v>32</v>
      </c>
      <c r="AX188" s="13" t="s">
        <v>70</v>
      </c>
      <c r="AY188" s="244" t="s">
        <v>163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179</v>
      </c>
      <c r="G189" s="246"/>
      <c r="H189" s="249">
        <v>22.530000000000001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83</v>
      </c>
      <c r="AV189" s="14" t="s">
        <v>171</v>
      </c>
      <c r="AW189" s="14" t="s">
        <v>32</v>
      </c>
      <c r="AX189" s="14" t="s">
        <v>77</v>
      </c>
      <c r="AY189" s="255" t="s">
        <v>163</v>
      </c>
    </row>
    <row r="190" s="13" customFormat="1">
      <c r="A190" s="13"/>
      <c r="B190" s="233"/>
      <c r="C190" s="234"/>
      <c r="D190" s="235" t="s">
        <v>175</v>
      </c>
      <c r="E190" s="234"/>
      <c r="F190" s="237" t="s">
        <v>223</v>
      </c>
      <c r="G190" s="234"/>
      <c r="H190" s="238">
        <v>23.657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4</v>
      </c>
      <c r="AX190" s="13" t="s">
        <v>77</v>
      </c>
      <c r="AY190" s="244" t="s">
        <v>163</v>
      </c>
    </row>
    <row r="191" s="2" customFormat="1" ht="16.5" customHeight="1">
      <c r="A191" s="41"/>
      <c r="B191" s="42"/>
      <c r="C191" s="215" t="s">
        <v>8</v>
      </c>
      <c r="D191" s="215" t="s">
        <v>166</v>
      </c>
      <c r="E191" s="216" t="s">
        <v>238</v>
      </c>
      <c r="F191" s="217" t="s">
        <v>239</v>
      </c>
      <c r="G191" s="218" t="s">
        <v>169</v>
      </c>
      <c r="H191" s="219">
        <v>3.3809999999999998</v>
      </c>
      <c r="I191" s="220"/>
      <c r="J191" s="221">
        <f>ROUND(I191*H191,2)</f>
        <v>0</v>
      </c>
      <c r="K191" s="217" t="s">
        <v>170</v>
      </c>
      <c r="L191" s="47"/>
      <c r="M191" s="222" t="s">
        <v>19</v>
      </c>
      <c r="N191" s="223" t="s">
        <v>42</v>
      </c>
      <c r="O191" s="87"/>
      <c r="P191" s="224">
        <f>O191*H191</f>
        <v>0</v>
      </c>
      <c r="Q191" s="224">
        <v>0.00013999999999999999</v>
      </c>
      <c r="R191" s="224">
        <f>Q191*H191</f>
        <v>0.00047333999999999994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171</v>
      </c>
      <c r="AT191" s="226" t="s">
        <v>166</v>
      </c>
      <c r="AU191" s="226" t="s">
        <v>83</v>
      </c>
      <c r="AY191" s="20" t="s">
        <v>163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83</v>
      </c>
      <c r="BK191" s="227">
        <f>ROUND(I191*H191,2)</f>
        <v>0</v>
      </c>
      <c r="BL191" s="20" t="s">
        <v>171</v>
      </c>
      <c r="BM191" s="226" t="s">
        <v>240</v>
      </c>
    </row>
    <row r="192" s="2" customFormat="1">
      <c r="A192" s="41"/>
      <c r="B192" s="42"/>
      <c r="C192" s="43"/>
      <c r="D192" s="228" t="s">
        <v>173</v>
      </c>
      <c r="E192" s="43"/>
      <c r="F192" s="229" t="s">
        <v>241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173</v>
      </c>
      <c r="AU192" s="20" t="s">
        <v>83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202</v>
      </c>
      <c r="G193" s="234"/>
      <c r="H193" s="238">
        <v>0.76100000000000001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83</v>
      </c>
      <c r="AV193" s="13" t="s">
        <v>83</v>
      </c>
      <c r="AW193" s="13" t="s">
        <v>32</v>
      </c>
      <c r="AX193" s="13" t="s">
        <v>70</v>
      </c>
      <c r="AY193" s="244" t="s">
        <v>163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202</v>
      </c>
      <c r="G194" s="234"/>
      <c r="H194" s="238">
        <v>0.76100000000000001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83</v>
      </c>
      <c r="AV194" s="13" t="s">
        <v>83</v>
      </c>
      <c r="AW194" s="13" t="s">
        <v>32</v>
      </c>
      <c r="AX194" s="13" t="s">
        <v>70</v>
      </c>
      <c r="AY194" s="244" t="s">
        <v>163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203</v>
      </c>
      <c r="G195" s="234"/>
      <c r="H195" s="238">
        <v>0.75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83</v>
      </c>
      <c r="AV195" s="13" t="s">
        <v>83</v>
      </c>
      <c r="AW195" s="13" t="s">
        <v>32</v>
      </c>
      <c r="AX195" s="13" t="s">
        <v>70</v>
      </c>
      <c r="AY195" s="244" t="s">
        <v>163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204</v>
      </c>
      <c r="G196" s="234"/>
      <c r="H196" s="238">
        <v>0.34799999999999998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83</v>
      </c>
      <c r="AV196" s="13" t="s">
        <v>83</v>
      </c>
      <c r="AW196" s="13" t="s">
        <v>32</v>
      </c>
      <c r="AX196" s="13" t="s">
        <v>70</v>
      </c>
      <c r="AY196" s="244" t="s">
        <v>163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202</v>
      </c>
      <c r="G197" s="234"/>
      <c r="H197" s="238">
        <v>0.76100000000000001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4" customFormat="1">
      <c r="A198" s="14"/>
      <c r="B198" s="245"/>
      <c r="C198" s="246"/>
      <c r="D198" s="235" t="s">
        <v>175</v>
      </c>
      <c r="E198" s="247" t="s">
        <v>19</v>
      </c>
      <c r="F198" s="248" t="s">
        <v>179</v>
      </c>
      <c r="G198" s="246"/>
      <c r="H198" s="249">
        <v>3.3810000000000002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175</v>
      </c>
      <c r="AU198" s="255" t="s">
        <v>83</v>
      </c>
      <c r="AV198" s="14" t="s">
        <v>171</v>
      </c>
      <c r="AW198" s="14" t="s">
        <v>32</v>
      </c>
      <c r="AX198" s="14" t="s">
        <v>77</v>
      </c>
      <c r="AY198" s="255" t="s">
        <v>163</v>
      </c>
    </row>
    <row r="199" s="2" customFormat="1" ht="24.15" customHeight="1">
      <c r="A199" s="41"/>
      <c r="B199" s="42"/>
      <c r="C199" s="215" t="s">
        <v>242</v>
      </c>
      <c r="D199" s="215" t="s">
        <v>166</v>
      </c>
      <c r="E199" s="216" t="s">
        <v>243</v>
      </c>
      <c r="F199" s="217" t="s">
        <v>244</v>
      </c>
      <c r="G199" s="218" t="s">
        <v>169</v>
      </c>
      <c r="H199" s="219">
        <v>3.3809999999999998</v>
      </c>
      <c r="I199" s="220"/>
      <c r="J199" s="221">
        <f>ROUND(I199*H199,2)</f>
        <v>0</v>
      </c>
      <c r="K199" s="217" t="s">
        <v>170</v>
      </c>
      <c r="L199" s="47"/>
      <c r="M199" s="222" t="s">
        <v>19</v>
      </c>
      <c r="N199" s="223" t="s">
        <v>42</v>
      </c>
      <c r="O199" s="87"/>
      <c r="P199" s="224">
        <f>O199*H199</f>
        <v>0</v>
      </c>
      <c r="Q199" s="224">
        <v>0.0033</v>
      </c>
      <c r="R199" s="224">
        <f>Q199*H199</f>
        <v>0.011157299999999999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171</v>
      </c>
      <c r="AT199" s="226" t="s">
        <v>166</v>
      </c>
      <c r="AU199" s="226" t="s">
        <v>83</v>
      </c>
      <c r="AY199" s="20" t="s">
        <v>163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83</v>
      </c>
      <c r="BK199" s="227">
        <f>ROUND(I199*H199,2)</f>
        <v>0</v>
      </c>
      <c r="BL199" s="20" t="s">
        <v>171</v>
      </c>
      <c r="BM199" s="226" t="s">
        <v>245</v>
      </c>
    </row>
    <row r="200" s="2" customFormat="1">
      <c r="A200" s="41"/>
      <c r="B200" s="42"/>
      <c r="C200" s="43"/>
      <c r="D200" s="228" t="s">
        <v>173</v>
      </c>
      <c r="E200" s="43"/>
      <c r="F200" s="229" t="s">
        <v>246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173</v>
      </c>
      <c r="AU200" s="20" t="s">
        <v>83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202</v>
      </c>
      <c r="G201" s="234"/>
      <c r="H201" s="238">
        <v>0.76100000000000001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83</v>
      </c>
      <c r="AV201" s="13" t="s">
        <v>83</v>
      </c>
      <c r="AW201" s="13" t="s">
        <v>32</v>
      </c>
      <c r="AX201" s="13" t="s">
        <v>70</v>
      </c>
      <c r="AY201" s="244" t="s">
        <v>163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202</v>
      </c>
      <c r="G202" s="234"/>
      <c r="H202" s="238">
        <v>0.76100000000000001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83</v>
      </c>
      <c r="AV202" s="13" t="s">
        <v>83</v>
      </c>
      <c r="AW202" s="13" t="s">
        <v>32</v>
      </c>
      <c r="AX202" s="13" t="s">
        <v>70</v>
      </c>
      <c r="AY202" s="244" t="s">
        <v>163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203</v>
      </c>
      <c r="G203" s="234"/>
      <c r="H203" s="238">
        <v>0.75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83</v>
      </c>
      <c r="AV203" s="13" t="s">
        <v>83</v>
      </c>
      <c r="AW203" s="13" t="s">
        <v>32</v>
      </c>
      <c r="AX203" s="13" t="s">
        <v>70</v>
      </c>
      <c r="AY203" s="244" t="s">
        <v>163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204</v>
      </c>
      <c r="G204" s="234"/>
      <c r="H204" s="238">
        <v>0.34799999999999998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3" customFormat="1">
      <c r="A205" s="13"/>
      <c r="B205" s="233"/>
      <c r="C205" s="234"/>
      <c r="D205" s="235" t="s">
        <v>175</v>
      </c>
      <c r="E205" s="236" t="s">
        <v>19</v>
      </c>
      <c r="F205" s="237" t="s">
        <v>202</v>
      </c>
      <c r="G205" s="234"/>
      <c r="H205" s="238">
        <v>0.76100000000000001</v>
      </c>
      <c r="I205" s="239"/>
      <c r="J205" s="234"/>
      <c r="K205" s="234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175</v>
      </c>
      <c r="AU205" s="244" t="s">
        <v>83</v>
      </c>
      <c r="AV205" s="13" t="s">
        <v>83</v>
      </c>
      <c r="AW205" s="13" t="s">
        <v>32</v>
      </c>
      <c r="AX205" s="13" t="s">
        <v>70</v>
      </c>
      <c r="AY205" s="244" t="s">
        <v>163</v>
      </c>
    </row>
    <row r="206" s="14" customFormat="1">
      <c r="A206" s="14"/>
      <c r="B206" s="245"/>
      <c r="C206" s="246"/>
      <c r="D206" s="235" t="s">
        <v>175</v>
      </c>
      <c r="E206" s="247" t="s">
        <v>19</v>
      </c>
      <c r="F206" s="248" t="s">
        <v>179</v>
      </c>
      <c r="G206" s="246"/>
      <c r="H206" s="249">
        <v>3.3810000000000002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175</v>
      </c>
      <c r="AU206" s="255" t="s">
        <v>83</v>
      </c>
      <c r="AV206" s="14" t="s">
        <v>171</v>
      </c>
      <c r="AW206" s="14" t="s">
        <v>32</v>
      </c>
      <c r="AX206" s="14" t="s">
        <v>77</v>
      </c>
      <c r="AY206" s="255" t="s">
        <v>163</v>
      </c>
    </row>
    <row r="207" s="12" customFormat="1" ht="22.8" customHeight="1">
      <c r="A207" s="12"/>
      <c r="B207" s="199"/>
      <c r="C207" s="200"/>
      <c r="D207" s="201" t="s">
        <v>69</v>
      </c>
      <c r="E207" s="213" t="s">
        <v>224</v>
      </c>
      <c r="F207" s="213" t="s">
        <v>247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SUM(P208:P256)</f>
        <v>0</v>
      </c>
      <c r="Q207" s="207"/>
      <c r="R207" s="208">
        <f>SUM(R208:R256)</f>
        <v>0</v>
      </c>
      <c r="S207" s="207"/>
      <c r="T207" s="209">
        <f>SUM(T208:T256)</f>
        <v>1.046548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77</v>
      </c>
      <c r="AT207" s="211" t="s">
        <v>69</v>
      </c>
      <c r="AU207" s="211" t="s">
        <v>77</v>
      </c>
      <c r="AY207" s="210" t="s">
        <v>163</v>
      </c>
      <c r="BK207" s="212">
        <f>SUM(BK208:BK256)</f>
        <v>0</v>
      </c>
    </row>
    <row r="208" s="2" customFormat="1" ht="24.15" customHeight="1">
      <c r="A208" s="41"/>
      <c r="B208" s="42"/>
      <c r="C208" s="215" t="s">
        <v>248</v>
      </c>
      <c r="D208" s="215" t="s">
        <v>166</v>
      </c>
      <c r="E208" s="216" t="s">
        <v>249</v>
      </c>
      <c r="F208" s="217" t="s">
        <v>250</v>
      </c>
      <c r="G208" s="218" t="s">
        <v>169</v>
      </c>
      <c r="H208" s="219">
        <v>11.880000000000001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83</v>
      </c>
      <c r="AY208" s="20" t="s">
        <v>163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83</v>
      </c>
      <c r="BK208" s="227">
        <f>ROUND(I208*H208,2)</f>
        <v>0</v>
      </c>
      <c r="BL208" s="20" t="s">
        <v>171</v>
      </c>
      <c r="BM208" s="226" t="s">
        <v>251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252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83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253</v>
      </c>
      <c r="G210" s="234"/>
      <c r="H210" s="238">
        <v>3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83</v>
      </c>
      <c r="AV210" s="13" t="s">
        <v>83</v>
      </c>
      <c r="AW210" s="13" t="s">
        <v>32</v>
      </c>
      <c r="AX210" s="13" t="s">
        <v>70</v>
      </c>
      <c r="AY210" s="244" t="s">
        <v>163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253</v>
      </c>
      <c r="G211" s="234"/>
      <c r="H211" s="238">
        <v>3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83</v>
      </c>
      <c r="AV211" s="13" t="s">
        <v>83</v>
      </c>
      <c r="AW211" s="13" t="s">
        <v>32</v>
      </c>
      <c r="AX211" s="13" t="s">
        <v>70</v>
      </c>
      <c r="AY211" s="244" t="s">
        <v>163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254</v>
      </c>
      <c r="G212" s="234"/>
      <c r="H212" s="238">
        <v>1.44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83</v>
      </c>
      <c r="AV212" s="13" t="s">
        <v>83</v>
      </c>
      <c r="AW212" s="13" t="s">
        <v>32</v>
      </c>
      <c r="AX212" s="13" t="s">
        <v>70</v>
      </c>
      <c r="AY212" s="244" t="s">
        <v>163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254</v>
      </c>
      <c r="G213" s="234"/>
      <c r="H213" s="238">
        <v>1.44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253</v>
      </c>
      <c r="G214" s="234"/>
      <c r="H214" s="238">
        <v>3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11.879999999999999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1.75" customHeight="1">
      <c r="A216" s="41"/>
      <c r="B216" s="42"/>
      <c r="C216" s="215" t="s">
        <v>255</v>
      </c>
      <c r="D216" s="215" t="s">
        <v>166</v>
      </c>
      <c r="E216" s="216" t="s">
        <v>256</v>
      </c>
      <c r="F216" s="217" t="s">
        <v>257</v>
      </c>
      <c r="G216" s="218" t="s">
        <v>169</v>
      </c>
      <c r="H216" s="219">
        <v>0.60099999999999998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0.072999999999999995</v>
      </c>
      <c r="T216" s="225">
        <f>S216*H216</f>
        <v>0.043872999999999995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258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259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196</v>
      </c>
      <c r="G218" s="234"/>
      <c r="H218" s="238">
        <v>0.60099999999999998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4" customFormat="1">
      <c r="A219" s="14"/>
      <c r="B219" s="245"/>
      <c r="C219" s="246"/>
      <c r="D219" s="235" t="s">
        <v>175</v>
      </c>
      <c r="E219" s="247" t="s">
        <v>19</v>
      </c>
      <c r="F219" s="248" t="s">
        <v>179</v>
      </c>
      <c r="G219" s="246"/>
      <c r="H219" s="249">
        <v>0.60099999999999998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175</v>
      </c>
      <c r="AU219" s="255" t="s">
        <v>83</v>
      </c>
      <c r="AV219" s="14" t="s">
        <v>171</v>
      </c>
      <c r="AW219" s="14" t="s">
        <v>32</v>
      </c>
      <c r="AX219" s="14" t="s">
        <v>77</v>
      </c>
      <c r="AY219" s="255" t="s">
        <v>163</v>
      </c>
    </row>
    <row r="220" s="2" customFormat="1" ht="21.75" customHeight="1">
      <c r="A220" s="41"/>
      <c r="B220" s="42"/>
      <c r="C220" s="215" t="s">
        <v>260</v>
      </c>
      <c r="D220" s="215" t="s">
        <v>166</v>
      </c>
      <c r="E220" s="216" t="s">
        <v>261</v>
      </c>
      <c r="F220" s="217" t="s">
        <v>262</v>
      </c>
      <c r="G220" s="218" t="s">
        <v>169</v>
      </c>
      <c r="H220" s="219">
        <v>1.7969999999999999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0.058999999999999997</v>
      </c>
      <c r="T220" s="225">
        <f>S220*H220</f>
        <v>0.10602299999999999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83</v>
      </c>
      <c r="AY220" s="20" t="s">
        <v>163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83</v>
      </c>
      <c r="BK220" s="227">
        <f>ROUND(I220*H220,2)</f>
        <v>0</v>
      </c>
      <c r="BL220" s="20" t="s">
        <v>171</v>
      </c>
      <c r="BM220" s="226" t="s">
        <v>263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264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83</v>
      </c>
    </row>
    <row r="222" s="16" customFormat="1">
      <c r="A222" s="16"/>
      <c r="B222" s="277"/>
      <c r="C222" s="278"/>
      <c r="D222" s="235" t="s">
        <v>175</v>
      </c>
      <c r="E222" s="279" t="s">
        <v>19</v>
      </c>
      <c r="F222" s="280" t="s">
        <v>265</v>
      </c>
      <c r="G222" s="278"/>
      <c r="H222" s="279" t="s">
        <v>19</v>
      </c>
      <c r="I222" s="281"/>
      <c r="J222" s="278"/>
      <c r="K222" s="278"/>
      <c r="L222" s="282"/>
      <c r="M222" s="283"/>
      <c r="N222" s="284"/>
      <c r="O222" s="284"/>
      <c r="P222" s="284"/>
      <c r="Q222" s="284"/>
      <c r="R222" s="284"/>
      <c r="S222" s="284"/>
      <c r="T222" s="285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T222" s="286" t="s">
        <v>175</v>
      </c>
      <c r="AU222" s="286" t="s">
        <v>83</v>
      </c>
      <c r="AV222" s="16" t="s">
        <v>77</v>
      </c>
      <c r="AW222" s="16" t="s">
        <v>32</v>
      </c>
      <c r="AX222" s="16" t="s">
        <v>70</v>
      </c>
      <c r="AY222" s="286" t="s">
        <v>163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195</v>
      </c>
      <c r="G223" s="234"/>
      <c r="H223" s="238">
        <v>1.7969999999999999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83</v>
      </c>
      <c r="AV223" s="13" t="s">
        <v>83</v>
      </c>
      <c r="AW223" s="13" t="s">
        <v>32</v>
      </c>
      <c r="AX223" s="13" t="s">
        <v>70</v>
      </c>
      <c r="AY223" s="244" t="s">
        <v>163</v>
      </c>
    </row>
    <row r="224" s="14" customFormat="1">
      <c r="A224" s="14"/>
      <c r="B224" s="245"/>
      <c r="C224" s="246"/>
      <c r="D224" s="235" t="s">
        <v>175</v>
      </c>
      <c r="E224" s="247" t="s">
        <v>19</v>
      </c>
      <c r="F224" s="248" t="s">
        <v>179</v>
      </c>
      <c r="G224" s="246"/>
      <c r="H224" s="249">
        <v>1.7969999999999999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175</v>
      </c>
      <c r="AU224" s="255" t="s">
        <v>83</v>
      </c>
      <c r="AV224" s="14" t="s">
        <v>171</v>
      </c>
      <c r="AW224" s="14" t="s">
        <v>32</v>
      </c>
      <c r="AX224" s="14" t="s">
        <v>77</v>
      </c>
      <c r="AY224" s="255" t="s">
        <v>163</v>
      </c>
    </row>
    <row r="225" s="2" customFormat="1" ht="21.75" customHeight="1">
      <c r="A225" s="41"/>
      <c r="B225" s="42"/>
      <c r="C225" s="215" t="s">
        <v>266</v>
      </c>
      <c r="D225" s="215" t="s">
        <v>166</v>
      </c>
      <c r="E225" s="216" t="s">
        <v>267</v>
      </c>
      <c r="F225" s="217" t="s">
        <v>268</v>
      </c>
      <c r="G225" s="218" t="s">
        <v>169</v>
      </c>
      <c r="H225" s="219">
        <v>9.3420000000000005</v>
      </c>
      <c r="I225" s="220"/>
      <c r="J225" s="221">
        <f>ROUND(I225*H225,2)</f>
        <v>0</v>
      </c>
      <c r="K225" s="217" t="s">
        <v>170</v>
      </c>
      <c r="L225" s="47"/>
      <c r="M225" s="222" t="s">
        <v>19</v>
      </c>
      <c r="N225" s="223" t="s">
        <v>42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0.050999999999999997</v>
      </c>
      <c r="T225" s="225">
        <f>S225*H225</f>
        <v>0.47644199999999998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171</v>
      </c>
      <c r="AT225" s="226" t="s">
        <v>166</v>
      </c>
      <c r="AU225" s="226" t="s">
        <v>83</v>
      </c>
      <c r="AY225" s="20" t="s">
        <v>163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83</v>
      </c>
      <c r="BK225" s="227">
        <f>ROUND(I225*H225,2)</f>
        <v>0</v>
      </c>
      <c r="BL225" s="20" t="s">
        <v>171</v>
      </c>
      <c r="BM225" s="226" t="s">
        <v>269</v>
      </c>
    </row>
    <row r="226" s="2" customFormat="1">
      <c r="A226" s="41"/>
      <c r="B226" s="42"/>
      <c r="C226" s="43"/>
      <c r="D226" s="228" t="s">
        <v>173</v>
      </c>
      <c r="E226" s="43"/>
      <c r="F226" s="229" t="s">
        <v>270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173</v>
      </c>
      <c r="AU226" s="20" t="s">
        <v>83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194</v>
      </c>
      <c r="G227" s="234"/>
      <c r="H227" s="238">
        <v>3.1139999999999999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194</v>
      </c>
      <c r="G228" s="234"/>
      <c r="H228" s="238">
        <v>3.1139999999999999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194</v>
      </c>
      <c r="G229" s="234"/>
      <c r="H229" s="238">
        <v>3.1139999999999999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9.3419999999999987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24.15" customHeight="1">
      <c r="A231" s="41"/>
      <c r="B231" s="42"/>
      <c r="C231" s="215" t="s">
        <v>271</v>
      </c>
      <c r="D231" s="215" t="s">
        <v>166</v>
      </c>
      <c r="E231" s="216" t="s">
        <v>272</v>
      </c>
      <c r="F231" s="217" t="s">
        <v>273</v>
      </c>
      <c r="G231" s="218" t="s">
        <v>169</v>
      </c>
      <c r="H231" s="219">
        <v>9.1349999999999998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0.045999999999999999</v>
      </c>
      <c r="T231" s="225">
        <f>S231*H231</f>
        <v>0.42020999999999997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274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275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176</v>
      </c>
      <c r="G233" s="234"/>
      <c r="H233" s="238">
        <v>2.1480000000000001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83</v>
      </c>
      <c r="AV233" s="13" t="s">
        <v>83</v>
      </c>
      <c r="AW233" s="13" t="s">
        <v>32</v>
      </c>
      <c r="AX233" s="13" t="s">
        <v>70</v>
      </c>
      <c r="AY233" s="244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176</v>
      </c>
      <c r="G234" s="234"/>
      <c r="H234" s="238">
        <v>2.1480000000000001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177</v>
      </c>
      <c r="G235" s="234"/>
      <c r="H235" s="238">
        <v>1.7609999999999999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178</v>
      </c>
      <c r="G236" s="234"/>
      <c r="H236" s="238">
        <v>0.93000000000000005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176</v>
      </c>
      <c r="G237" s="234"/>
      <c r="H237" s="238">
        <v>2.1480000000000001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9.1349999999999998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2" customFormat="1" ht="16.5" customHeight="1">
      <c r="A239" s="41"/>
      <c r="B239" s="42"/>
      <c r="C239" s="215" t="s">
        <v>276</v>
      </c>
      <c r="D239" s="215" t="s">
        <v>166</v>
      </c>
      <c r="E239" s="216" t="s">
        <v>277</v>
      </c>
      <c r="F239" s="217" t="s">
        <v>278</v>
      </c>
      <c r="G239" s="218" t="s">
        <v>169</v>
      </c>
      <c r="H239" s="219">
        <v>3.3809999999999998</v>
      </c>
      <c r="I239" s="220"/>
      <c r="J239" s="221">
        <f>ROUND(I239*H239,2)</f>
        <v>0</v>
      </c>
      <c r="K239" s="217" t="s">
        <v>170</v>
      </c>
      <c r="L239" s="47"/>
      <c r="M239" s="222" t="s">
        <v>19</v>
      </c>
      <c r="N239" s="223" t="s">
        <v>42</v>
      </c>
      <c r="O239" s="87"/>
      <c r="P239" s="224">
        <f>O239*H239</f>
        <v>0</v>
      </c>
      <c r="Q239" s="224">
        <v>0</v>
      </c>
      <c r="R239" s="224">
        <f>Q239*H239</f>
        <v>0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83</v>
      </c>
      <c r="AY239" s="20" t="s">
        <v>163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83</v>
      </c>
      <c r="BK239" s="227">
        <f>ROUND(I239*H239,2)</f>
        <v>0</v>
      </c>
      <c r="BL239" s="20" t="s">
        <v>171</v>
      </c>
      <c r="BM239" s="226" t="s">
        <v>279</v>
      </c>
    </row>
    <row r="240" s="2" customFormat="1">
      <c r="A240" s="41"/>
      <c r="B240" s="42"/>
      <c r="C240" s="43"/>
      <c r="D240" s="228" t="s">
        <v>173</v>
      </c>
      <c r="E240" s="43"/>
      <c r="F240" s="229" t="s">
        <v>280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173</v>
      </c>
      <c r="AU240" s="20" t="s">
        <v>83</v>
      </c>
    </row>
    <row r="241" s="16" customFormat="1">
      <c r="A241" s="16"/>
      <c r="B241" s="277"/>
      <c r="C241" s="278"/>
      <c r="D241" s="235" t="s">
        <v>175</v>
      </c>
      <c r="E241" s="279" t="s">
        <v>19</v>
      </c>
      <c r="F241" s="280" t="s">
        <v>281</v>
      </c>
      <c r="G241" s="278"/>
      <c r="H241" s="279" t="s">
        <v>19</v>
      </c>
      <c r="I241" s="281"/>
      <c r="J241" s="278"/>
      <c r="K241" s="278"/>
      <c r="L241" s="282"/>
      <c r="M241" s="283"/>
      <c r="N241" s="284"/>
      <c r="O241" s="284"/>
      <c r="P241" s="284"/>
      <c r="Q241" s="284"/>
      <c r="R241" s="284"/>
      <c r="S241" s="284"/>
      <c r="T241" s="285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86" t="s">
        <v>175</v>
      </c>
      <c r="AU241" s="286" t="s">
        <v>83</v>
      </c>
      <c r="AV241" s="16" t="s">
        <v>77</v>
      </c>
      <c r="AW241" s="16" t="s">
        <v>32</v>
      </c>
      <c r="AX241" s="16" t="s">
        <v>70</v>
      </c>
      <c r="AY241" s="286" t="s">
        <v>163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202</v>
      </c>
      <c r="G242" s="234"/>
      <c r="H242" s="238">
        <v>0.76100000000000001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83</v>
      </c>
      <c r="AV242" s="13" t="s">
        <v>83</v>
      </c>
      <c r="AW242" s="13" t="s">
        <v>32</v>
      </c>
      <c r="AX242" s="13" t="s">
        <v>70</v>
      </c>
      <c r="AY242" s="244" t="s">
        <v>163</v>
      </c>
    </row>
    <row r="243" s="13" customFormat="1">
      <c r="A243" s="13"/>
      <c r="B243" s="233"/>
      <c r="C243" s="234"/>
      <c r="D243" s="235" t="s">
        <v>175</v>
      </c>
      <c r="E243" s="236" t="s">
        <v>19</v>
      </c>
      <c r="F243" s="237" t="s">
        <v>202</v>
      </c>
      <c r="G243" s="234"/>
      <c r="H243" s="238">
        <v>0.76100000000000001</v>
      </c>
      <c r="I243" s="239"/>
      <c r="J243" s="234"/>
      <c r="K243" s="234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175</v>
      </c>
      <c r="AU243" s="244" t="s">
        <v>83</v>
      </c>
      <c r="AV243" s="13" t="s">
        <v>83</v>
      </c>
      <c r="AW243" s="13" t="s">
        <v>32</v>
      </c>
      <c r="AX243" s="13" t="s">
        <v>70</v>
      </c>
      <c r="AY243" s="244" t="s">
        <v>163</v>
      </c>
    </row>
    <row r="244" s="13" customFormat="1">
      <c r="A244" s="13"/>
      <c r="B244" s="233"/>
      <c r="C244" s="234"/>
      <c r="D244" s="235" t="s">
        <v>175</v>
      </c>
      <c r="E244" s="236" t="s">
        <v>19</v>
      </c>
      <c r="F244" s="237" t="s">
        <v>203</v>
      </c>
      <c r="G244" s="234"/>
      <c r="H244" s="238">
        <v>0.75</v>
      </c>
      <c r="I244" s="239"/>
      <c r="J244" s="234"/>
      <c r="K244" s="234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175</v>
      </c>
      <c r="AU244" s="244" t="s">
        <v>83</v>
      </c>
      <c r="AV244" s="13" t="s">
        <v>83</v>
      </c>
      <c r="AW244" s="13" t="s">
        <v>32</v>
      </c>
      <c r="AX244" s="13" t="s">
        <v>70</v>
      </c>
      <c r="AY244" s="244" t="s">
        <v>163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204</v>
      </c>
      <c r="G245" s="234"/>
      <c r="H245" s="238">
        <v>0.34799999999999998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83</v>
      </c>
      <c r="AV245" s="13" t="s">
        <v>83</v>
      </c>
      <c r="AW245" s="13" t="s">
        <v>32</v>
      </c>
      <c r="AX245" s="13" t="s">
        <v>70</v>
      </c>
      <c r="AY245" s="244" t="s">
        <v>163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202</v>
      </c>
      <c r="G246" s="234"/>
      <c r="H246" s="238">
        <v>0.76100000000000001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83</v>
      </c>
      <c r="AV246" s="13" t="s">
        <v>83</v>
      </c>
      <c r="AW246" s="13" t="s">
        <v>32</v>
      </c>
      <c r="AX246" s="13" t="s">
        <v>70</v>
      </c>
      <c r="AY246" s="244" t="s">
        <v>163</v>
      </c>
    </row>
    <row r="247" s="14" customFormat="1">
      <c r="A247" s="14"/>
      <c r="B247" s="245"/>
      <c r="C247" s="246"/>
      <c r="D247" s="235" t="s">
        <v>175</v>
      </c>
      <c r="E247" s="247" t="s">
        <v>19</v>
      </c>
      <c r="F247" s="248" t="s">
        <v>179</v>
      </c>
      <c r="G247" s="246"/>
      <c r="H247" s="249">
        <v>3.3810000000000002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175</v>
      </c>
      <c r="AU247" s="255" t="s">
        <v>83</v>
      </c>
      <c r="AV247" s="14" t="s">
        <v>171</v>
      </c>
      <c r="AW247" s="14" t="s">
        <v>32</v>
      </c>
      <c r="AX247" s="14" t="s">
        <v>77</v>
      </c>
      <c r="AY247" s="255" t="s">
        <v>163</v>
      </c>
    </row>
    <row r="248" s="2" customFormat="1" ht="16.5" customHeight="1">
      <c r="A248" s="41"/>
      <c r="B248" s="42"/>
      <c r="C248" s="215" t="s">
        <v>282</v>
      </c>
      <c r="D248" s="215" t="s">
        <v>166</v>
      </c>
      <c r="E248" s="216" t="s">
        <v>283</v>
      </c>
      <c r="F248" s="217" t="s">
        <v>284</v>
      </c>
      <c r="G248" s="218" t="s">
        <v>169</v>
      </c>
      <c r="H248" s="219">
        <v>3.3809999999999998</v>
      </c>
      <c r="I248" s="220"/>
      <c r="J248" s="221">
        <f>ROUND(I248*H248,2)</f>
        <v>0</v>
      </c>
      <c r="K248" s="217" t="s">
        <v>170</v>
      </c>
      <c r="L248" s="47"/>
      <c r="M248" s="222" t="s">
        <v>19</v>
      </c>
      <c r="N248" s="223" t="s">
        <v>42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171</v>
      </c>
      <c r="AT248" s="226" t="s">
        <v>166</v>
      </c>
      <c r="AU248" s="226" t="s">
        <v>83</v>
      </c>
      <c r="AY248" s="20" t="s">
        <v>163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83</v>
      </c>
      <c r="BK248" s="227">
        <f>ROUND(I248*H248,2)</f>
        <v>0</v>
      </c>
      <c r="BL248" s="20" t="s">
        <v>171</v>
      </c>
      <c r="BM248" s="226" t="s">
        <v>285</v>
      </c>
    </row>
    <row r="249" s="2" customFormat="1">
      <c r="A249" s="41"/>
      <c r="B249" s="42"/>
      <c r="C249" s="43"/>
      <c r="D249" s="228" t="s">
        <v>173</v>
      </c>
      <c r="E249" s="43"/>
      <c r="F249" s="229" t="s">
        <v>286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173</v>
      </c>
      <c r="AU249" s="20" t="s">
        <v>83</v>
      </c>
    </row>
    <row r="250" s="16" customFormat="1">
      <c r="A250" s="16"/>
      <c r="B250" s="277"/>
      <c r="C250" s="278"/>
      <c r="D250" s="235" t="s">
        <v>175</v>
      </c>
      <c r="E250" s="279" t="s">
        <v>19</v>
      </c>
      <c r="F250" s="280" t="s">
        <v>281</v>
      </c>
      <c r="G250" s="278"/>
      <c r="H250" s="279" t="s">
        <v>19</v>
      </c>
      <c r="I250" s="281"/>
      <c r="J250" s="278"/>
      <c r="K250" s="278"/>
      <c r="L250" s="282"/>
      <c r="M250" s="283"/>
      <c r="N250" s="284"/>
      <c r="O250" s="284"/>
      <c r="P250" s="284"/>
      <c r="Q250" s="284"/>
      <c r="R250" s="284"/>
      <c r="S250" s="284"/>
      <c r="T250" s="285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86" t="s">
        <v>175</v>
      </c>
      <c r="AU250" s="286" t="s">
        <v>83</v>
      </c>
      <c r="AV250" s="16" t="s">
        <v>77</v>
      </c>
      <c r="AW250" s="16" t="s">
        <v>32</v>
      </c>
      <c r="AX250" s="16" t="s">
        <v>70</v>
      </c>
      <c r="AY250" s="286" t="s">
        <v>163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202</v>
      </c>
      <c r="G251" s="234"/>
      <c r="H251" s="238">
        <v>0.76100000000000001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83</v>
      </c>
      <c r="AV251" s="13" t="s">
        <v>83</v>
      </c>
      <c r="AW251" s="13" t="s">
        <v>32</v>
      </c>
      <c r="AX251" s="13" t="s">
        <v>70</v>
      </c>
      <c r="AY251" s="244" t="s">
        <v>163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202</v>
      </c>
      <c r="G252" s="234"/>
      <c r="H252" s="238">
        <v>0.76100000000000001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83</v>
      </c>
      <c r="AV252" s="13" t="s">
        <v>83</v>
      </c>
      <c r="AW252" s="13" t="s">
        <v>32</v>
      </c>
      <c r="AX252" s="13" t="s">
        <v>70</v>
      </c>
      <c r="AY252" s="244" t="s">
        <v>163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203</v>
      </c>
      <c r="G253" s="234"/>
      <c r="H253" s="238">
        <v>0.75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83</v>
      </c>
      <c r="AV253" s="13" t="s">
        <v>83</v>
      </c>
      <c r="AW253" s="13" t="s">
        <v>32</v>
      </c>
      <c r="AX253" s="13" t="s">
        <v>70</v>
      </c>
      <c r="AY253" s="244" t="s">
        <v>163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204</v>
      </c>
      <c r="G254" s="234"/>
      <c r="H254" s="238">
        <v>0.34799999999999998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83</v>
      </c>
      <c r="AV254" s="13" t="s">
        <v>83</v>
      </c>
      <c r="AW254" s="13" t="s">
        <v>32</v>
      </c>
      <c r="AX254" s="13" t="s">
        <v>70</v>
      </c>
      <c r="AY254" s="244" t="s">
        <v>163</v>
      </c>
    </row>
    <row r="255" s="13" customFormat="1">
      <c r="A255" s="13"/>
      <c r="B255" s="233"/>
      <c r="C255" s="234"/>
      <c r="D255" s="235" t="s">
        <v>175</v>
      </c>
      <c r="E255" s="236" t="s">
        <v>19</v>
      </c>
      <c r="F255" s="237" t="s">
        <v>202</v>
      </c>
      <c r="G255" s="234"/>
      <c r="H255" s="238">
        <v>0.76100000000000001</v>
      </c>
      <c r="I255" s="239"/>
      <c r="J255" s="234"/>
      <c r="K255" s="234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175</v>
      </c>
      <c r="AU255" s="244" t="s">
        <v>83</v>
      </c>
      <c r="AV255" s="13" t="s">
        <v>83</v>
      </c>
      <c r="AW255" s="13" t="s">
        <v>32</v>
      </c>
      <c r="AX255" s="13" t="s">
        <v>70</v>
      </c>
      <c r="AY255" s="244" t="s">
        <v>163</v>
      </c>
    </row>
    <row r="256" s="14" customFormat="1">
      <c r="A256" s="14"/>
      <c r="B256" s="245"/>
      <c r="C256" s="246"/>
      <c r="D256" s="235" t="s">
        <v>175</v>
      </c>
      <c r="E256" s="247" t="s">
        <v>19</v>
      </c>
      <c r="F256" s="248" t="s">
        <v>179</v>
      </c>
      <c r="G256" s="246"/>
      <c r="H256" s="249">
        <v>3.3810000000000002</v>
      </c>
      <c r="I256" s="250"/>
      <c r="J256" s="246"/>
      <c r="K256" s="246"/>
      <c r="L256" s="251"/>
      <c r="M256" s="252"/>
      <c r="N256" s="253"/>
      <c r="O256" s="253"/>
      <c r="P256" s="253"/>
      <c r="Q256" s="253"/>
      <c r="R256" s="253"/>
      <c r="S256" s="253"/>
      <c r="T256" s="25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5" t="s">
        <v>175</v>
      </c>
      <c r="AU256" s="255" t="s">
        <v>83</v>
      </c>
      <c r="AV256" s="14" t="s">
        <v>171</v>
      </c>
      <c r="AW256" s="14" t="s">
        <v>32</v>
      </c>
      <c r="AX256" s="14" t="s">
        <v>77</v>
      </c>
      <c r="AY256" s="255" t="s">
        <v>163</v>
      </c>
    </row>
    <row r="257" s="12" customFormat="1" ht="22.8" customHeight="1">
      <c r="A257" s="12"/>
      <c r="B257" s="199"/>
      <c r="C257" s="200"/>
      <c r="D257" s="201" t="s">
        <v>69</v>
      </c>
      <c r="E257" s="213" t="s">
        <v>287</v>
      </c>
      <c r="F257" s="213" t="s">
        <v>288</v>
      </c>
      <c r="G257" s="200"/>
      <c r="H257" s="200"/>
      <c r="I257" s="203"/>
      <c r="J257" s="214">
        <f>BK257</f>
        <v>0</v>
      </c>
      <c r="K257" s="200"/>
      <c r="L257" s="205"/>
      <c r="M257" s="206"/>
      <c r="N257" s="207"/>
      <c r="O257" s="207"/>
      <c r="P257" s="208">
        <f>SUM(P258:P268)</f>
        <v>0</v>
      </c>
      <c r="Q257" s="207"/>
      <c r="R257" s="208">
        <f>SUM(R258:R268)</f>
        <v>0</v>
      </c>
      <c r="S257" s="207"/>
      <c r="T257" s="209">
        <f>SUM(T258:T268)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10" t="s">
        <v>77</v>
      </c>
      <c r="AT257" s="211" t="s">
        <v>69</v>
      </c>
      <c r="AU257" s="211" t="s">
        <v>77</v>
      </c>
      <c r="AY257" s="210" t="s">
        <v>163</v>
      </c>
      <c r="BK257" s="212">
        <f>SUM(BK258:BK268)</f>
        <v>0</v>
      </c>
    </row>
    <row r="258" s="2" customFormat="1" ht="24.15" customHeight="1">
      <c r="A258" s="41"/>
      <c r="B258" s="42"/>
      <c r="C258" s="215" t="s">
        <v>7</v>
      </c>
      <c r="D258" s="215" t="s">
        <v>166</v>
      </c>
      <c r="E258" s="216" t="s">
        <v>289</v>
      </c>
      <c r="F258" s="217" t="s">
        <v>290</v>
      </c>
      <c r="G258" s="218" t="s">
        <v>291</v>
      </c>
      <c r="H258" s="219">
        <v>1.069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83</v>
      </c>
      <c r="AY258" s="20" t="s">
        <v>163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83</v>
      </c>
      <c r="BK258" s="227">
        <f>ROUND(I258*H258,2)</f>
        <v>0</v>
      </c>
      <c r="BL258" s="20" t="s">
        <v>171</v>
      </c>
      <c r="BM258" s="226" t="s">
        <v>292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293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83</v>
      </c>
    </row>
    <row r="260" s="2" customFormat="1" ht="21.75" customHeight="1">
      <c r="A260" s="41"/>
      <c r="B260" s="42"/>
      <c r="C260" s="215" t="s">
        <v>294</v>
      </c>
      <c r="D260" s="215" t="s">
        <v>166</v>
      </c>
      <c r="E260" s="216" t="s">
        <v>295</v>
      </c>
      <c r="F260" s="217" t="s">
        <v>296</v>
      </c>
      <c r="G260" s="218" t="s">
        <v>291</v>
      </c>
      <c r="H260" s="219">
        <v>1.069</v>
      </c>
      <c r="I260" s="220"/>
      <c r="J260" s="221">
        <f>ROUND(I260*H260,2)</f>
        <v>0</v>
      </c>
      <c r="K260" s="217" t="s">
        <v>170</v>
      </c>
      <c r="L260" s="47"/>
      <c r="M260" s="222" t="s">
        <v>19</v>
      </c>
      <c r="N260" s="223" t="s">
        <v>42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171</v>
      </c>
      <c r="AT260" s="226" t="s">
        <v>166</v>
      </c>
      <c r="AU260" s="226" t="s">
        <v>83</v>
      </c>
      <c r="AY260" s="20" t="s">
        <v>163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83</v>
      </c>
      <c r="BK260" s="227">
        <f>ROUND(I260*H260,2)</f>
        <v>0</v>
      </c>
      <c r="BL260" s="20" t="s">
        <v>171</v>
      </c>
      <c r="BM260" s="226" t="s">
        <v>297</v>
      </c>
    </row>
    <row r="261" s="2" customFormat="1">
      <c r="A261" s="41"/>
      <c r="B261" s="42"/>
      <c r="C261" s="43"/>
      <c r="D261" s="228" t="s">
        <v>173</v>
      </c>
      <c r="E261" s="43"/>
      <c r="F261" s="229" t="s">
        <v>298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173</v>
      </c>
      <c r="AU261" s="20" t="s">
        <v>83</v>
      </c>
    </row>
    <row r="262" s="2" customFormat="1" ht="24.15" customHeight="1">
      <c r="A262" s="41"/>
      <c r="B262" s="42"/>
      <c r="C262" s="215" t="s">
        <v>299</v>
      </c>
      <c r="D262" s="215" t="s">
        <v>166</v>
      </c>
      <c r="E262" s="216" t="s">
        <v>300</v>
      </c>
      <c r="F262" s="217" t="s">
        <v>301</v>
      </c>
      <c r="G262" s="218" t="s">
        <v>291</v>
      </c>
      <c r="H262" s="219">
        <v>9.6210000000000004</v>
      </c>
      <c r="I262" s="220"/>
      <c r="J262" s="221">
        <f>ROUND(I262*H262,2)</f>
        <v>0</v>
      </c>
      <c r="K262" s="217" t="s">
        <v>170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171</v>
      </c>
      <c r="AT262" s="226" t="s">
        <v>166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171</v>
      </c>
      <c r="BM262" s="226" t="s">
        <v>302</v>
      </c>
    </row>
    <row r="263" s="2" customFormat="1">
      <c r="A263" s="41"/>
      <c r="B263" s="42"/>
      <c r="C263" s="43"/>
      <c r="D263" s="228" t="s">
        <v>173</v>
      </c>
      <c r="E263" s="43"/>
      <c r="F263" s="229" t="s">
        <v>303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173</v>
      </c>
      <c r="AU263" s="20" t="s">
        <v>83</v>
      </c>
    </row>
    <row r="264" s="16" customFormat="1">
      <c r="A264" s="16"/>
      <c r="B264" s="277"/>
      <c r="C264" s="278"/>
      <c r="D264" s="235" t="s">
        <v>175</v>
      </c>
      <c r="E264" s="279" t="s">
        <v>19</v>
      </c>
      <c r="F264" s="280" t="s">
        <v>304</v>
      </c>
      <c r="G264" s="278"/>
      <c r="H264" s="279" t="s">
        <v>19</v>
      </c>
      <c r="I264" s="281"/>
      <c r="J264" s="278"/>
      <c r="K264" s="278"/>
      <c r="L264" s="282"/>
      <c r="M264" s="283"/>
      <c r="N264" s="284"/>
      <c r="O264" s="284"/>
      <c r="P264" s="284"/>
      <c r="Q264" s="284"/>
      <c r="R264" s="284"/>
      <c r="S264" s="284"/>
      <c r="T264" s="285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86" t="s">
        <v>175</v>
      </c>
      <c r="AU264" s="286" t="s">
        <v>83</v>
      </c>
      <c r="AV264" s="16" t="s">
        <v>77</v>
      </c>
      <c r="AW264" s="16" t="s">
        <v>32</v>
      </c>
      <c r="AX264" s="16" t="s">
        <v>70</v>
      </c>
      <c r="AY264" s="286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305</v>
      </c>
      <c r="G265" s="234"/>
      <c r="H265" s="238">
        <v>9.6210000000000004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9.6210000000000004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306</v>
      </c>
      <c r="D267" s="215" t="s">
        <v>166</v>
      </c>
      <c r="E267" s="216" t="s">
        <v>307</v>
      </c>
      <c r="F267" s="217" t="s">
        <v>308</v>
      </c>
      <c r="G267" s="218" t="s">
        <v>291</v>
      </c>
      <c r="H267" s="219">
        <v>1.069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171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171</v>
      </c>
      <c r="BM267" s="226" t="s">
        <v>309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310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311</v>
      </c>
      <c r="F269" s="213" t="s">
        <v>312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SUM(P270:P271)</f>
        <v>0</v>
      </c>
      <c r="Q269" s="207"/>
      <c r="R269" s="208">
        <f>SUM(R270:R271)</f>
        <v>0</v>
      </c>
      <c r="S269" s="207"/>
      <c r="T269" s="209">
        <f>SUM(T270:T271)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77</v>
      </c>
      <c r="AT269" s="211" t="s">
        <v>69</v>
      </c>
      <c r="AU269" s="211" t="s">
        <v>77</v>
      </c>
      <c r="AY269" s="210" t="s">
        <v>163</v>
      </c>
      <c r="BK269" s="212">
        <f>SUM(BK270:BK271)</f>
        <v>0</v>
      </c>
    </row>
    <row r="270" s="2" customFormat="1" ht="33" customHeight="1">
      <c r="A270" s="41"/>
      <c r="B270" s="42"/>
      <c r="C270" s="215" t="s">
        <v>313</v>
      </c>
      <c r="D270" s="215" t="s">
        <v>166</v>
      </c>
      <c r="E270" s="216" t="s">
        <v>314</v>
      </c>
      <c r="F270" s="217" t="s">
        <v>315</v>
      </c>
      <c r="G270" s="218" t="s">
        <v>291</v>
      </c>
      <c r="H270" s="219">
        <v>0.40000000000000002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171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171</v>
      </c>
      <c r="BM270" s="226" t="s">
        <v>316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317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2" customFormat="1" ht="25.92" customHeight="1">
      <c r="A272" s="12"/>
      <c r="B272" s="199"/>
      <c r="C272" s="200"/>
      <c r="D272" s="201" t="s">
        <v>69</v>
      </c>
      <c r="E272" s="202" t="s">
        <v>318</v>
      </c>
      <c r="F272" s="202" t="s">
        <v>319</v>
      </c>
      <c r="G272" s="200"/>
      <c r="H272" s="200"/>
      <c r="I272" s="203"/>
      <c r="J272" s="204">
        <f>BK272</f>
        <v>0</v>
      </c>
      <c r="K272" s="200"/>
      <c r="L272" s="205"/>
      <c r="M272" s="206"/>
      <c r="N272" s="207"/>
      <c r="O272" s="207"/>
      <c r="P272" s="208">
        <f>P273+P289+P337+P364+P378</f>
        <v>0</v>
      </c>
      <c r="Q272" s="207"/>
      <c r="R272" s="208">
        <f>R273+R289+R337+R364+R378</f>
        <v>0.50585767000000004</v>
      </c>
      <c r="S272" s="207"/>
      <c r="T272" s="209">
        <f>T273+T289+T337+T364+T378</f>
        <v>0.016199999999999999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10" t="s">
        <v>83</v>
      </c>
      <c r="AT272" s="211" t="s">
        <v>69</v>
      </c>
      <c r="AU272" s="211" t="s">
        <v>70</v>
      </c>
      <c r="AY272" s="210" t="s">
        <v>163</v>
      </c>
      <c r="BK272" s="212">
        <f>BK273+BK289+BK337+BK364+BK378</f>
        <v>0</v>
      </c>
    </row>
    <row r="273" s="12" customFormat="1" ht="22.8" customHeight="1">
      <c r="A273" s="12"/>
      <c r="B273" s="199"/>
      <c r="C273" s="200"/>
      <c r="D273" s="201" t="s">
        <v>69</v>
      </c>
      <c r="E273" s="213" t="s">
        <v>320</v>
      </c>
      <c r="F273" s="213" t="s">
        <v>321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SUM(P274:P288)</f>
        <v>0</v>
      </c>
      <c r="Q273" s="207"/>
      <c r="R273" s="208">
        <f>SUM(R274:R288)</f>
        <v>0.0062794600000000006</v>
      </c>
      <c r="S273" s="207"/>
      <c r="T273" s="209">
        <f>SUM(T274:T288)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83</v>
      </c>
      <c r="AT273" s="211" t="s">
        <v>69</v>
      </c>
      <c r="AU273" s="211" t="s">
        <v>77</v>
      </c>
      <c r="AY273" s="210" t="s">
        <v>163</v>
      </c>
      <c r="BK273" s="212">
        <f>SUM(BK274:BK288)</f>
        <v>0</v>
      </c>
    </row>
    <row r="274" s="2" customFormat="1" ht="16.5" customHeight="1">
      <c r="A274" s="41"/>
      <c r="B274" s="42"/>
      <c r="C274" s="215" t="s">
        <v>322</v>
      </c>
      <c r="D274" s="215" t="s">
        <v>166</v>
      </c>
      <c r="E274" s="216" t="s">
        <v>323</v>
      </c>
      <c r="F274" s="217" t="s">
        <v>324</v>
      </c>
      <c r="G274" s="218" t="s">
        <v>212</v>
      </c>
      <c r="H274" s="219">
        <v>8.0299999999999994</v>
      </c>
      <c r="I274" s="220"/>
      <c r="J274" s="221">
        <f>ROUND(I274*H274,2)</f>
        <v>0</v>
      </c>
      <c r="K274" s="217" t="s">
        <v>170</v>
      </c>
      <c r="L274" s="47"/>
      <c r="M274" s="222" t="s">
        <v>19</v>
      </c>
      <c r="N274" s="223" t="s">
        <v>42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260</v>
      </c>
      <c r="AT274" s="226" t="s">
        <v>166</v>
      </c>
      <c r="AU274" s="226" t="s">
        <v>83</v>
      </c>
      <c r="AY274" s="20" t="s">
        <v>163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83</v>
      </c>
      <c r="BK274" s="227">
        <f>ROUND(I274*H274,2)</f>
        <v>0</v>
      </c>
      <c r="BL274" s="20" t="s">
        <v>260</v>
      </c>
      <c r="BM274" s="226" t="s">
        <v>559</v>
      </c>
    </row>
    <row r="275" s="2" customFormat="1">
      <c r="A275" s="41"/>
      <c r="B275" s="42"/>
      <c r="C275" s="43"/>
      <c r="D275" s="228" t="s">
        <v>173</v>
      </c>
      <c r="E275" s="43"/>
      <c r="F275" s="229" t="s">
        <v>326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173</v>
      </c>
      <c r="AU275" s="20" t="s">
        <v>83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327</v>
      </c>
      <c r="G276" s="234"/>
      <c r="H276" s="238">
        <v>2.54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328</v>
      </c>
      <c r="G277" s="234"/>
      <c r="H277" s="238">
        <v>2.1299999999999999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3" customFormat="1">
      <c r="A278" s="13"/>
      <c r="B278" s="233"/>
      <c r="C278" s="234"/>
      <c r="D278" s="235" t="s">
        <v>175</v>
      </c>
      <c r="E278" s="236" t="s">
        <v>19</v>
      </c>
      <c r="F278" s="237" t="s">
        <v>329</v>
      </c>
      <c r="G278" s="234"/>
      <c r="H278" s="238">
        <v>0.81999999999999995</v>
      </c>
      <c r="I278" s="239"/>
      <c r="J278" s="234"/>
      <c r="K278" s="234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175</v>
      </c>
      <c r="AU278" s="244" t="s">
        <v>83</v>
      </c>
      <c r="AV278" s="13" t="s">
        <v>83</v>
      </c>
      <c r="AW278" s="13" t="s">
        <v>32</v>
      </c>
      <c r="AX278" s="13" t="s">
        <v>70</v>
      </c>
      <c r="AY278" s="244" t="s">
        <v>163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327</v>
      </c>
      <c r="G279" s="234"/>
      <c r="H279" s="238">
        <v>2.54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83</v>
      </c>
      <c r="AV279" s="13" t="s">
        <v>83</v>
      </c>
      <c r="AW279" s="13" t="s">
        <v>32</v>
      </c>
      <c r="AX279" s="13" t="s">
        <v>70</v>
      </c>
      <c r="AY279" s="244" t="s">
        <v>163</v>
      </c>
    </row>
    <row r="280" s="14" customFormat="1">
      <c r="A280" s="14"/>
      <c r="B280" s="245"/>
      <c r="C280" s="246"/>
      <c r="D280" s="235" t="s">
        <v>175</v>
      </c>
      <c r="E280" s="247" t="s">
        <v>19</v>
      </c>
      <c r="F280" s="248" t="s">
        <v>179</v>
      </c>
      <c r="G280" s="246"/>
      <c r="H280" s="249">
        <v>8.0300000000000011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175</v>
      </c>
      <c r="AU280" s="255" t="s">
        <v>83</v>
      </c>
      <c r="AV280" s="14" t="s">
        <v>171</v>
      </c>
      <c r="AW280" s="14" t="s">
        <v>32</v>
      </c>
      <c r="AX280" s="14" t="s">
        <v>77</v>
      </c>
      <c r="AY280" s="255" t="s">
        <v>163</v>
      </c>
    </row>
    <row r="281" s="2" customFormat="1" ht="16.5" customHeight="1">
      <c r="A281" s="41"/>
      <c r="B281" s="42"/>
      <c r="C281" s="256" t="s">
        <v>330</v>
      </c>
      <c r="D281" s="256" t="s">
        <v>219</v>
      </c>
      <c r="E281" s="257" t="s">
        <v>331</v>
      </c>
      <c r="F281" s="258" t="s">
        <v>332</v>
      </c>
      <c r="G281" s="259" t="s">
        <v>169</v>
      </c>
      <c r="H281" s="260">
        <v>1.6060000000000001</v>
      </c>
      <c r="I281" s="261"/>
      <c r="J281" s="262">
        <f>ROUND(I281*H281,2)</f>
        <v>0</v>
      </c>
      <c r="K281" s="258" t="s">
        <v>170</v>
      </c>
      <c r="L281" s="263"/>
      <c r="M281" s="264" t="s">
        <v>19</v>
      </c>
      <c r="N281" s="265" t="s">
        <v>42</v>
      </c>
      <c r="O281" s="87"/>
      <c r="P281" s="224">
        <f>O281*H281</f>
        <v>0</v>
      </c>
      <c r="Q281" s="224">
        <v>0.0039100000000000003</v>
      </c>
      <c r="R281" s="224">
        <f>Q281*H281</f>
        <v>0.0062794600000000006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333</v>
      </c>
      <c r="AT281" s="226" t="s">
        <v>219</v>
      </c>
      <c r="AU281" s="226" t="s">
        <v>83</v>
      </c>
      <c r="AY281" s="20" t="s">
        <v>163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83</v>
      </c>
      <c r="BK281" s="227">
        <f>ROUND(I281*H281,2)</f>
        <v>0</v>
      </c>
      <c r="BL281" s="20" t="s">
        <v>260</v>
      </c>
      <c r="BM281" s="226" t="s">
        <v>334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335</v>
      </c>
      <c r="G282" s="234"/>
      <c r="H282" s="238">
        <v>0.50800000000000001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83</v>
      </c>
      <c r="AV282" s="13" t="s">
        <v>83</v>
      </c>
      <c r="AW282" s="13" t="s">
        <v>32</v>
      </c>
      <c r="AX282" s="13" t="s">
        <v>70</v>
      </c>
      <c r="AY282" s="244" t="s">
        <v>163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336</v>
      </c>
      <c r="G283" s="234"/>
      <c r="H283" s="238">
        <v>0.42599999999999999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83</v>
      </c>
      <c r="AV283" s="13" t="s">
        <v>83</v>
      </c>
      <c r="AW283" s="13" t="s">
        <v>32</v>
      </c>
      <c r="AX283" s="13" t="s">
        <v>70</v>
      </c>
      <c r="AY283" s="244" t="s">
        <v>163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337</v>
      </c>
      <c r="G284" s="234"/>
      <c r="H284" s="238">
        <v>0.16400000000000001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335</v>
      </c>
      <c r="G285" s="234"/>
      <c r="H285" s="238">
        <v>0.50800000000000001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83</v>
      </c>
      <c r="AV285" s="13" t="s">
        <v>83</v>
      </c>
      <c r="AW285" s="13" t="s">
        <v>32</v>
      </c>
      <c r="AX285" s="13" t="s">
        <v>70</v>
      </c>
      <c r="AY285" s="244" t="s">
        <v>163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179</v>
      </c>
      <c r="G286" s="246"/>
      <c r="H286" s="249">
        <v>1.6059999999999999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83</v>
      </c>
      <c r="AV286" s="14" t="s">
        <v>171</v>
      </c>
      <c r="AW286" s="14" t="s">
        <v>32</v>
      </c>
      <c r="AX286" s="14" t="s">
        <v>77</v>
      </c>
      <c r="AY286" s="255" t="s">
        <v>163</v>
      </c>
    </row>
    <row r="287" s="2" customFormat="1" ht="24.15" customHeight="1">
      <c r="A287" s="41"/>
      <c r="B287" s="42"/>
      <c r="C287" s="215" t="s">
        <v>338</v>
      </c>
      <c r="D287" s="215" t="s">
        <v>166</v>
      </c>
      <c r="E287" s="216" t="s">
        <v>339</v>
      </c>
      <c r="F287" s="217" t="s">
        <v>340</v>
      </c>
      <c r="G287" s="218" t="s">
        <v>291</v>
      </c>
      <c r="H287" s="219">
        <v>0.0060000000000000001</v>
      </c>
      <c r="I287" s="220"/>
      <c r="J287" s="221">
        <f>ROUND(I287*H287,2)</f>
        <v>0</v>
      </c>
      <c r="K287" s="217" t="s">
        <v>170</v>
      </c>
      <c r="L287" s="47"/>
      <c r="M287" s="222" t="s">
        <v>19</v>
      </c>
      <c r="N287" s="223" t="s">
        <v>42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260</v>
      </c>
      <c r="AT287" s="226" t="s">
        <v>166</v>
      </c>
      <c r="AU287" s="226" t="s">
        <v>83</v>
      </c>
      <c r="AY287" s="20" t="s">
        <v>163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83</v>
      </c>
      <c r="BK287" s="227">
        <f>ROUND(I287*H287,2)</f>
        <v>0</v>
      </c>
      <c r="BL287" s="20" t="s">
        <v>260</v>
      </c>
      <c r="BM287" s="226" t="s">
        <v>341</v>
      </c>
    </row>
    <row r="288" s="2" customFormat="1">
      <c r="A288" s="41"/>
      <c r="B288" s="42"/>
      <c r="C288" s="43"/>
      <c r="D288" s="228" t="s">
        <v>173</v>
      </c>
      <c r="E288" s="43"/>
      <c r="F288" s="229" t="s">
        <v>342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173</v>
      </c>
      <c r="AU288" s="20" t="s">
        <v>83</v>
      </c>
    </row>
    <row r="289" s="12" customFormat="1" ht="22.8" customHeight="1">
      <c r="A289" s="12"/>
      <c r="B289" s="199"/>
      <c r="C289" s="200"/>
      <c r="D289" s="201" t="s">
        <v>69</v>
      </c>
      <c r="E289" s="213" t="s">
        <v>343</v>
      </c>
      <c r="F289" s="213" t="s">
        <v>344</v>
      </c>
      <c r="G289" s="200"/>
      <c r="H289" s="200"/>
      <c r="I289" s="203"/>
      <c r="J289" s="214">
        <f>BK289</f>
        <v>0</v>
      </c>
      <c r="K289" s="200"/>
      <c r="L289" s="205"/>
      <c r="M289" s="206"/>
      <c r="N289" s="207"/>
      <c r="O289" s="207"/>
      <c r="P289" s="208">
        <f>SUM(P290:P336)</f>
        <v>0</v>
      </c>
      <c r="Q289" s="207"/>
      <c r="R289" s="208">
        <f>SUM(R290:R336)</f>
        <v>0.45216710000000004</v>
      </c>
      <c r="S289" s="207"/>
      <c r="T289" s="209">
        <f>SUM(T290:T336)</f>
        <v>0.016199999999999999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0" t="s">
        <v>83</v>
      </c>
      <c r="AT289" s="211" t="s">
        <v>69</v>
      </c>
      <c r="AU289" s="211" t="s">
        <v>77</v>
      </c>
      <c r="AY289" s="210" t="s">
        <v>163</v>
      </c>
      <c r="BK289" s="212">
        <f>SUM(BK290:BK336)</f>
        <v>0</v>
      </c>
    </row>
    <row r="290" s="2" customFormat="1" ht="21.75" customHeight="1">
      <c r="A290" s="41"/>
      <c r="B290" s="42"/>
      <c r="C290" s="215" t="s">
        <v>345</v>
      </c>
      <c r="D290" s="215" t="s">
        <v>166</v>
      </c>
      <c r="E290" s="216" t="s">
        <v>346</v>
      </c>
      <c r="F290" s="217" t="s">
        <v>347</v>
      </c>
      <c r="G290" s="218" t="s">
        <v>169</v>
      </c>
      <c r="H290" s="219">
        <v>9.3420000000000005</v>
      </c>
      <c r="I290" s="220"/>
      <c r="J290" s="221">
        <f>ROUND(I290*H290,2)</f>
        <v>0</v>
      </c>
      <c r="K290" s="217" t="s">
        <v>170</v>
      </c>
      <c r="L290" s="47"/>
      <c r="M290" s="222" t="s">
        <v>19</v>
      </c>
      <c r="N290" s="223" t="s">
        <v>42</v>
      </c>
      <c r="O290" s="87"/>
      <c r="P290" s="224">
        <f>O290*H290</f>
        <v>0</v>
      </c>
      <c r="Q290" s="224">
        <v>0.00025999999999999998</v>
      </c>
      <c r="R290" s="224">
        <f>Q290*H290</f>
        <v>0.0024289199999999998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260</v>
      </c>
      <c r="AT290" s="226" t="s">
        <v>166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348</v>
      </c>
    </row>
    <row r="291" s="2" customFormat="1">
      <c r="A291" s="41"/>
      <c r="B291" s="42"/>
      <c r="C291" s="43"/>
      <c r="D291" s="228" t="s">
        <v>173</v>
      </c>
      <c r="E291" s="43"/>
      <c r="F291" s="229" t="s">
        <v>349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173</v>
      </c>
      <c r="AU291" s="20" t="s">
        <v>83</v>
      </c>
    </row>
    <row r="292" s="13" customFormat="1">
      <c r="A292" s="13"/>
      <c r="B292" s="233"/>
      <c r="C292" s="234"/>
      <c r="D292" s="235" t="s">
        <v>175</v>
      </c>
      <c r="E292" s="236" t="s">
        <v>19</v>
      </c>
      <c r="F292" s="237" t="s">
        <v>194</v>
      </c>
      <c r="G292" s="234"/>
      <c r="H292" s="238">
        <v>3.1139999999999999</v>
      </c>
      <c r="I292" s="239"/>
      <c r="J292" s="234"/>
      <c r="K292" s="234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175</v>
      </c>
      <c r="AU292" s="244" t="s">
        <v>83</v>
      </c>
      <c r="AV292" s="13" t="s">
        <v>83</v>
      </c>
      <c r="AW292" s="13" t="s">
        <v>32</v>
      </c>
      <c r="AX292" s="13" t="s">
        <v>70</v>
      </c>
      <c r="AY292" s="244" t="s">
        <v>163</v>
      </c>
    </row>
    <row r="293" s="13" customFormat="1">
      <c r="A293" s="13"/>
      <c r="B293" s="233"/>
      <c r="C293" s="234"/>
      <c r="D293" s="235" t="s">
        <v>175</v>
      </c>
      <c r="E293" s="236" t="s">
        <v>19</v>
      </c>
      <c r="F293" s="237" t="s">
        <v>194</v>
      </c>
      <c r="G293" s="234"/>
      <c r="H293" s="238">
        <v>3.1139999999999999</v>
      </c>
      <c r="I293" s="239"/>
      <c r="J293" s="234"/>
      <c r="K293" s="234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175</v>
      </c>
      <c r="AU293" s="244" t="s">
        <v>83</v>
      </c>
      <c r="AV293" s="13" t="s">
        <v>83</v>
      </c>
      <c r="AW293" s="13" t="s">
        <v>32</v>
      </c>
      <c r="AX293" s="13" t="s">
        <v>70</v>
      </c>
      <c r="AY293" s="244" t="s">
        <v>163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194</v>
      </c>
      <c r="G294" s="234"/>
      <c r="H294" s="238">
        <v>3.1139999999999999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83</v>
      </c>
      <c r="AV294" s="13" t="s">
        <v>83</v>
      </c>
      <c r="AW294" s="13" t="s">
        <v>32</v>
      </c>
      <c r="AX294" s="13" t="s">
        <v>70</v>
      </c>
      <c r="AY294" s="244" t="s">
        <v>163</v>
      </c>
    </row>
    <row r="295" s="14" customFormat="1">
      <c r="A295" s="14"/>
      <c r="B295" s="245"/>
      <c r="C295" s="246"/>
      <c r="D295" s="235" t="s">
        <v>175</v>
      </c>
      <c r="E295" s="247" t="s">
        <v>19</v>
      </c>
      <c r="F295" s="248" t="s">
        <v>179</v>
      </c>
      <c r="G295" s="246"/>
      <c r="H295" s="249">
        <v>9.3419999999999987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175</v>
      </c>
      <c r="AU295" s="255" t="s">
        <v>83</v>
      </c>
      <c r="AV295" s="14" t="s">
        <v>171</v>
      </c>
      <c r="AW295" s="14" t="s">
        <v>32</v>
      </c>
      <c r="AX295" s="14" t="s">
        <v>77</v>
      </c>
      <c r="AY295" s="255" t="s">
        <v>163</v>
      </c>
    </row>
    <row r="296" s="2" customFormat="1" ht="16.5" customHeight="1">
      <c r="A296" s="41"/>
      <c r="B296" s="42"/>
      <c r="C296" s="256" t="s">
        <v>350</v>
      </c>
      <c r="D296" s="256" t="s">
        <v>219</v>
      </c>
      <c r="E296" s="257" t="s">
        <v>351</v>
      </c>
      <c r="F296" s="258" t="s">
        <v>352</v>
      </c>
      <c r="G296" s="259" t="s">
        <v>169</v>
      </c>
      <c r="H296" s="260">
        <v>9.3420000000000005</v>
      </c>
      <c r="I296" s="261"/>
      <c r="J296" s="262">
        <f>ROUND(I296*H296,2)</f>
        <v>0</v>
      </c>
      <c r="K296" s="258" t="s">
        <v>170</v>
      </c>
      <c r="L296" s="263"/>
      <c r="M296" s="264" t="s">
        <v>19</v>
      </c>
      <c r="N296" s="265" t="s">
        <v>42</v>
      </c>
      <c r="O296" s="87"/>
      <c r="P296" s="224">
        <f>O296*H296</f>
        <v>0</v>
      </c>
      <c r="Q296" s="224">
        <v>0.036810000000000002</v>
      </c>
      <c r="R296" s="224">
        <f>Q296*H296</f>
        <v>0.34387902000000004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333</v>
      </c>
      <c r="AT296" s="226" t="s">
        <v>219</v>
      </c>
      <c r="AU296" s="226" t="s">
        <v>83</v>
      </c>
      <c r="AY296" s="20" t="s">
        <v>163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83</v>
      </c>
      <c r="BK296" s="227">
        <f>ROUND(I296*H296,2)</f>
        <v>0</v>
      </c>
      <c r="BL296" s="20" t="s">
        <v>260</v>
      </c>
      <c r="BM296" s="226" t="s">
        <v>353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194</v>
      </c>
      <c r="G297" s="234"/>
      <c r="H297" s="238">
        <v>3.1139999999999999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3" customFormat="1">
      <c r="A298" s="13"/>
      <c r="B298" s="233"/>
      <c r="C298" s="234"/>
      <c r="D298" s="235" t="s">
        <v>175</v>
      </c>
      <c r="E298" s="236" t="s">
        <v>19</v>
      </c>
      <c r="F298" s="237" t="s">
        <v>194</v>
      </c>
      <c r="G298" s="234"/>
      <c r="H298" s="238">
        <v>3.1139999999999999</v>
      </c>
      <c r="I298" s="239"/>
      <c r="J298" s="234"/>
      <c r="K298" s="234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175</v>
      </c>
      <c r="AU298" s="244" t="s">
        <v>83</v>
      </c>
      <c r="AV298" s="13" t="s">
        <v>83</v>
      </c>
      <c r="AW298" s="13" t="s">
        <v>32</v>
      </c>
      <c r="AX298" s="13" t="s">
        <v>70</v>
      </c>
      <c r="AY298" s="244" t="s">
        <v>163</v>
      </c>
    </row>
    <row r="299" s="13" customFormat="1">
      <c r="A299" s="13"/>
      <c r="B299" s="233"/>
      <c r="C299" s="234"/>
      <c r="D299" s="235" t="s">
        <v>175</v>
      </c>
      <c r="E299" s="236" t="s">
        <v>19</v>
      </c>
      <c r="F299" s="237" t="s">
        <v>194</v>
      </c>
      <c r="G299" s="234"/>
      <c r="H299" s="238">
        <v>3.1139999999999999</v>
      </c>
      <c r="I299" s="239"/>
      <c r="J299" s="234"/>
      <c r="K299" s="234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175</v>
      </c>
      <c r="AU299" s="244" t="s">
        <v>83</v>
      </c>
      <c r="AV299" s="13" t="s">
        <v>83</v>
      </c>
      <c r="AW299" s="13" t="s">
        <v>32</v>
      </c>
      <c r="AX299" s="13" t="s">
        <v>70</v>
      </c>
      <c r="AY299" s="244" t="s">
        <v>163</v>
      </c>
    </row>
    <row r="300" s="14" customFormat="1">
      <c r="A300" s="14"/>
      <c r="B300" s="245"/>
      <c r="C300" s="246"/>
      <c r="D300" s="235" t="s">
        <v>175</v>
      </c>
      <c r="E300" s="247" t="s">
        <v>19</v>
      </c>
      <c r="F300" s="248" t="s">
        <v>179</v>
      </c>
      <c r="G300" s="246"/>
      <c r="H300" s="249">
        <v>9.3419999999999987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175</v>
      </c>
      <c r="AU300" s="255" t="s">
        <v>83</v>
      </c>
      <c r="AV300" s="14" t="s">
        <v>171</v>
      </c>
      <c r="AW300" s="14" t="s">
        <v>32</v>
      </c>
      <c r="AX300" s="14" t="s">
        <v>77</v>
      </c>
      <c r="AY300" s="255" t="s">
        <v>163</v>
      </c>
    </row>
    <row r="301" s="2" customFormat="1" ht="16.5" customHeight="1">
      <c r="A301" s="41"/>
      <c r="B301" s="42"/>
      <c r="C301" s="215" t="s">
        <v>354</v>
      </c>
      <c r="D301" s="215" t="s">
        <v>166</v>
      </c>
      <c r="E301" s="216" t="s">
        <v>355</v>
      </c>
      <c r="F301" s="217" t="s">
        <v>356</v>
      </c>
      <c r="G301" s="218" t="s">
        <v>357</v>
      </c>
      <c r="H301" s="219">
        <v>1</v>
      </c>
      <c r="I301" s="220"/>
      <c r="J301" s="221">
        <f>ROUND(I301*H301,2)</f>
        <v>0</v>
      </c>
      <c r="K301" s="217" t="s">
        <v>170</v>
      </c>
      <c r="L301" s="47"/>
      <c r="M301" s="222" t="s">
        <v>19</v>
      </c>
      <c r="N301" s="223" t="s">
        <v>42</v>
      </c>
      <c r="O301" s="87"/>
      <c r="P301" s="224">
        <f>O301*H301</f>
        <v>0</v>
      </c>
      <c r="Q301" s="224">
        <v>0.00025999999999999998</v>
      </c>
      <c r="R301" s="224">
        <f>Q301*H301</f>
        <v>0.00025999999999999998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260</v>
      </c>
      <c r="AT301" s="226" t="s">
        <v>166</v>
      </c>
      <c r="AU301" s="226" t="s">
        <v>83</v>
      </c>
      <c r="AY301" s="20" t="s">
        <v>163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83</v>
      </c>
      <c r="BK301" s="227">
        <f>ROUND(I301*H301,2)</f>
        <v>0</v>
      </c>
      <c r="BL301" s="20" t="s">
        <v>260</v>
      </c>
      <c r="BM301" s="226" t="s">
        <v>358</v>
      </c>
    </row>
    <row r="302" s="2" customFormat="1">
      <c r="A302" s="41"/>
      <c r="B302" s="42"/>
      <c r="C302" s="43"/>
      <c r="D302" s="228" t="s">
        <v>173</v>
      </c>
      <c r="E302" s="43"/>
      <c r="F302" s="229" t="s">
        <v>359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173</v>
      </c>
      <c r="AU302" s="20" t="s">
        <v>83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77</v>
      </c>
      <c r="G303" s="234"/>
      <c r="H303" s="238">
        <v>1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1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333</v>
      </c>
      <c r="D305" s="256" t="s">
        <v>219</v>
      </c>
      <c r="E305" s="257" t="s">
        <v>360</v>
      </c>
      <c r="F305" s="258" t="s">
        <v>361</v>
      </c>
      <c r="G305" s="259" t="s">
        <v>169</v>
      </c>
      <c r="H305" s="260">
        <v>0.60099999999999998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0.040280000000000003</v>
      </c>
      <c r="R305" s="224">
        <f>Q305*H305</f>
        <v>0.024208280000000002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362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196</v>
      </c>
      <c r="G306" s="234"/>
      <c r="H306" s="238">
        <v>0.60099999999999998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4" customFormat="1">
      <c r="A307" s="14"/>
      <c r="B307" s="245"/>
      <c r="C307" s="246"/>
      <c r="D307" s="235" t="s">
        <v>175</v>
      </c>
      <c r="E307" s="247" t="s">
        <v>19</v>
      </c>
      <c r="F307" s="248" t="s">
        <v>179</v>
      </c>
      <c r="G307" s="246"/>
      <c r="H307" s="249">
        <v>0.60099999999999998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175</v>
      </c>
      <c r="AU307" s="255" t="s">
        <v>83</v>
      </c>
      <c r="AV307" s="14" t="s">
        <v>171</v>
      </c>
      <c r="AW307" s="14" t="s">
        <v>32</v>
      </c>
      <c r="AX307" s="14" t="s">
        <v>77</v>
      </c>
      <c r="AY307" s="255" t="s">
        <v>163</v>
      </c>
    </row>
    <row r="308" s="2" customFormat="1" ht="24.15" customHeight="1">
      <c r="A308" s="41"/>
      <c r="B308" s="42"/>
      <c r="C308" s="215" t="s">
        <v>363</v>
      </c>
      <c r="D308" s="215" t="s">
        <v>166</v>
      </c>
      <c r="E308" s="216" t="s">
        <v>364</v>
      </c>
      <c r="F308" s="217" t="s">
        <v>365</v>
      </c>
      <c r="G308" s="218" t="s">
        <v>357</v>
      </c>
      <c r="H308" s="219">
        <v>1</v>
      </c>
      <c r="I308" s="220"/>
      <c r="J308" s="221">
        <f>ROUND(I308*H308,2)</f>
        <v>0</v>
      </c>
      <c r="K308" s="217" t="s">
        <v>170</v>
      </c>
      <c r="L308" s="47"/>
      <c r="M308" s="222" t="s">
        <v>19</v>
      </c>
      <c r="N308" s="223" t="s">
        <v>42</v>
      </c>
      <c r="O308" s="87"/>
      <c r="P308" s="224">
        <f>O308*H308</f>
        <v>0</v>
      </c>
      <c r="Q308" s="224">
        <v>0.00025000000000000001</v>
      </c>
      <c r="R308" s="224">
        <f>Q308*H308</f>
        <v>0.00025000000000000001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260</v>
      </c>
      <c r="AT308" s="226" t="s">
        <v>166</v>
      </c>
      <c r="AU308" s="226" t="s">
        <v>83</v>
      </c>
      <c r="AY308" s="20" t="s">
        <v>163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83</v>
      </c>
      <c r="BK308" s="227">
        <f>ROUND(I308*H308,2)</f>
        <v>0</v>
      </c>
      <c r="BL308" s="20" t="s">
        <v>260</v>
      </c>
      <c r="BM308" s="226" t="s">
        <v>366</v>
      </c>
    </row>
    <row r="309" s="2" customFormat="1">
      <c r="A309" s="41"/>
      <c r="B309" s="42"/>
      <c r="C309" s="43"/>
      <c r="D309" s="228" t="s">
        <v>173</v>
      </c>
      <c r="E309" s="43"/>
      <c r="F309" s="229" t="s">
        <v>367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173</v>
      </c>
      <c r="AU309" s="20" t="s">
        <v>83</v>
      </c>
    </row>
    <row r="310" s="13" customFormat="1">
      <c r="A310" s="13"/>
      <c r="B310" s="233"/>
      <c r="C310" s="234"/>
      <c r="D310" s="235" t="s">
        <v>175</v>
      </c>
      <c r="E310" s="236" t="s">
        <v>19</v>
      </c>
      <c r="F310" s="237" t="s">
        <v>77</v>
      </c>
      <c r="G310" s="234"/>
      <c r="H310" s="238">
        <v>1</v>
      </c>
      <c r="I310" s="239"/>
      <c r="J310" s="234"/>
      <c r="K310" s="234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175</v>
      </c>
      <c r="AU310" s="244" t="s">
        <v>83</v>
      </c>
      <c r="AV310" s="13" t="s">
        <v>83</v>
      </c>
      <c r="AW310" s="13" t="s">
        <v>32</v>
      </c>
      <c r="AX310" s="13" t="s">
        <v>70</v>
      </c>
      <c r="AY310" s="244" t="s">
        <v>163</v>
      </c>
    </row>
    <row r="311" s="14" customFormat="1">
      <c r="A311" s="14"/>
      <c r="B311" s="245"/>
      <c r="C311" s="246"/>
      <c r="D311" s="235" t="s">
        <v>175</v>
      </c>
      <c r="E311" s="247" t="s">
        <v>19</v>
      </c>
      <c r="F311" s="248" t="s">
        <v>179</v>
      </c>
      <c r="G311" s="246"/>
      <c r="H311" s="249">
        <v>1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175</v>
      </c>
      <c r="AU311" s="255" t="s">
        <v>83</v>
      </c>
      <c r="AV311" s="14" t="s">
        <v>171</v>
      </c>
      <c r="AW311" s="14" t="s">
        <v>32</v>
      </c>
      <c r="AX311" s="14" t="s">
        <v>77</v>
      </c>
      <c r="AY311" s="255" t="s">
        <v>163</v>
      </c>
    </row>
    <row r="312" s="2" customFormat="1" ht="16.5" customHeight="1">
      <c r="A312" s="41"/>
      <c r="B312" s="42"/>
      <c r="C312" s="256" t="s">
        <v>368</v>
      </c>
      <c r="D312" s="256" t="s">
        <v>219</v>
      </c>
      <c r="E312" s="257" t="s">
        <v>369</v>
      </c>
      <c r="F312" s="258" t="s">
        <v>370</v>
      </c>
      <c r="G312" s="259" t="s">
        <v>169</v>
      </c>
      <c r="H312" s="260">
        <v>1.7969999999999999</v>
      </c>
      <c r="I312" s="261"/>
      <c r="J312" s="262">
        <f>ROUND(I312*H312,2)</f>
        <v>0</v>
      </c>
      <c r="K312" s="258" t="s">
        <v>170</v>
      </c>
      <c r="L312" s="263"/>
      <c r="M312" s="264" t="s">
        <v>19</v>
      </c>
      <c r="N312" s="265" t="s">
        <v>42</v>
      </c>
      <c r="O312" s="87"/>
      <c r="P312" s="224">
        <f>O312*H312</f>
        <v>0</v>
      </c>
      <c r="Q312" s="224">
        <v>0.037039999999999997</v>
      </c>
      <c r="R312" s="224">
        <f>Q312*H312</f>
        <v>0.066560879999999989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333</v>
      </c>
      <c r="AT312" s="226" t="s">
        <v>219</v>
      </c>
      <c r="AU312" s="226" t="s">
        <v>83</v>
      </c>
      <c r="AY312" s="20" t="s">
        <v>163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83</v>
      </c>
      <c r="BK312" s="227">
        <f>ROUND(I312*H312,2)</f>
        <v>0</v>
      </c>
      <c r="BL312" s="20" t="s">
        <v>260</v>
      </c>
      <c r="BM312" s="226" t="s">
        <v>371</v>
      </c>
    </row>
    <row r="313" s="13" customFormat="1">
      <c r="A313" s="13"/>
      <c r="B313" s="233"/>
      <c r="C313" s="234"/>
      <c r="D313" s="235" t="s">
        <v>175</v>
      </c>
      <c r="E313" s="236" t="s">
        <v>19</v>
      </c>
      <c r="F313" s="237" t="s">
        <v>195</v>
      </c>
      <c r="G313" s="234"/>
      <c r="H313" s="238">
        <v>1.7969999999999999</v>
      </c>
      <c r="I313" s="239"/>
      <c r="J313" s="234"/>
      <c r="K313" s="234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175</v>
      </c>
      <c r="AU313" s="244" t="s">
        <v>83</v>
      </c>
      <c r="AV313" s="13" t="s">
        <v>83</v>
      </c>
      <c r="AW313" s="13" t="s">
        <v>32</v>
      </c>
      <c r="AX313" s="13" t="s">
        <v>70</v>
      </c>
      <c r="AY313" s="244" t="s">
        <v>163</v>
      </c>
    </row>
    <row r="314" s="14" customFormat="1">
      <c r="A314" s="14"/>
      <c r="B314" s="245"/>
      <c r="C314" s="246"/>
      <c r="D314" s="235" t="s">
        <v>175</v>
      </c>
      <c r="E314" s="247" t="s">
        <v>19</v>
      </c>
      <c r="F314" s="248" t="s">
        <v>179</v>
      </c>
      <c r="G314" s="246"/>
      <c r="H314" s="249">
        <v>1.7969999999999999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175</v>
      </c>
      <c r="AU314" s="255" t="s">
        <v>83</v>
      </c>
      <c r="AV314" s="14" t="s">
        <v>171</v>
      </c>
      <c r="AW314" s="14" t="s">
        <v>32</v>
      </c>
      <c r="AX314" s="14" t="s">
        <v>77</v>
      </c>
      <c r="AY314" s="255" t="s">
        <v>163</v>
      </c>
    </row>
    <row r="315" s="2" customFormat="1" ht="16.5" customHeight="1">
      <c r="A315" s="41"/>
      <c r="B315" s="42"/>
      <c r="C315" s="215" t="s">
        <v>372</v>
      </c>
      <c r="D315" s="215" t="s">
        <v>166</v>
      </c>
      <c r="E315" s="216" t="s">
        <v>373</v>
      </c>
      <c r="F315" s="217" t="s">
        <v>374</v>
      </c>
      <c r="G315" s="218" t="s">
        <v>212</v>
      </c>
      <c r="H315" s="219">
        <v>8.0999999999999996</v>
      </c>
      <c r="I315" s="220"/>
      <c r="J315" s="221">
        <f>ROUND(I315*H315,2)</f>
        <v>0</v>
      </c>
      <c r="K315" s="217" t="s">
        <v>170</v>
      </c>
      <c r="L315" s="47"/>
      <c r="M315" s="222" t="s">
        <v>19</v>
      </c>
      <c r="N315" s="223" t="s">
        <v>42</v>
      </c>
      <c r="O315" s="87"/>
      <c r="P315" s="224">
        <f>O315*H315</f>
        <v>0</v>
      </c>
      <c r="Q315" s="224">
        <v>0</v>
      </c>
      <c r="R315" s="224">
        <f>Q315*H315</f>
        <v>0</v>
      </c>
      <c r="S315" s="224">
        <v>0.002</v>
      </c>
      <c r="T315" s="225">
        <f>S315*H315</f>
        <v>0.016199999999999999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6" t="s">
        <v>260</v>
      </c>
      <c r="AT315" s="226" t="s">
        <v>166</v>
      </c>
      <c r="AU315" s="226" t="s">
        <v>83</v>
      </c>
      <c r="AY315" s="20" t="s">
        <v>163</v>
      </c>
      <c r="BE315" s="227">
        <f>IF(N315="základní",J315,0)</f>
        <v>0</v>
      </c>
      <c r="BF315" s="227">
        <f>IF(N315="snížená",J315,0)</f>
        <v>0</v>
      </c>
      <c r="BG315" s="227">
        <f>IF(N315="zákl. přenesená",J315,0)</f>
        <v>0</v>
      </c>
      <c r="BH315" s="227">
        <f>IF(N315="sníž. přenesená",J315,0)</f>
        <v>0</v>
      </c>
      <c r="BI315" s="227">
        <f>IF(N315="nulová",J315,0)</f>
        <v>0</v>
      </c>
      <c r="BJ315" s="20" t="s">
        <v>83</v>
      </c>
      <c r="BK315" s="227">
        <f>ROUND(I315*H315,2)</f>
        <v>0</v>
      </c>
      <c r="BL315" s="20" t="s">
        <v>260</v>
      </c>
      <c r="BM315" s="226" t="s">
        <v>375</v>
      </c>
    </row>
    <row r="316" s="2" customFormat="1">
      <c r="A316" s="41"/>
      <c r="B316" s="42"/>
      <c r="C316" s="43"/>
      <c r="D316" s="228" t="s">
        <v>173</v>
      </c>
      <c r="E316" s="43"/>
      <c r="F316" s="229" t="s">
        <v>376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173</v>
      </c>
      <c r="AU316" s="20" t="s">
        <v>83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377</v>
      </c>
      <c r="G317" s="234"/>
      <c r="H317" s="238">
        <v>2.25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377</v>
      </c>
      <c r="G318" s="234"/>
      <c r="H318" s="238">
        <v>2.25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3" customFormat="1">
      <c r="A319" s="13"/>
      <c r="B319" s="233"/>
      <c r="C319" s="234"/>
      <c r="D319" s="235" t="s">
        <v>175</v>
      </c>
      <c r="E319" s="236" t="s">
        <v>19</v>
      </c>
      <c r="F319" s="237" t="s">
        <v>378</v>
      </c>
      <c r="G319" s="234"/>
      <c r="H319" s="238">
        <v>0.93999999999999995</v>
      </c>
      <c r="I319" s="239"/>
      <c r="J319" s="234"/>
      <c r="K319" s="234"/>
      <c r="L319" s="240"/>
      <c r="M319" s="241"/>
      <c r="N319" s="242"/>
      <c r="O319" s="242"/>
      <c r="P319" s="242"/>
      <c r="Q319" s="242"/>
      <c r="R319" s="242"/>
      <c r="S319" s="242"/>
      <c r="T319" s="24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4" t="s">
        <v>175</v>
      </c>
      <c r="AU319" s="244" t="s">
        <v>83</v>
      </c>
      <c r="AV319" s="13" t="s">
        <v>83</v>
      </c>
      <c r="AW319" s="13" t="s">
        <v>32</v>
      </c>
      <c r="AX319" s="13" t="s">
        <v>70</v>
      </c>
      <c r="AY319" s="244" t="s">
        <v>163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379</v>
      </c>
      <c r="G320" s="234"/>
      <c r="H320" s="238">
        <v>2.6600000000000001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83</v>
      </c>
      <c r="AV320" s="13" t="s">
        <v>83</v>
      </c>
      <c r="AW320" s="13" t="s">
        <v>32</v>
      </c>
      <c r="AX320" s="13" t="s">
        <v>70</v>
      </c>
      <c r="AY320" s="244" t="s">
        <v>163</v>
      </c>
    </row>
    <row r="321" s="14" customFormat="1">
      <c r="A321" s="14"/>
      <c r="B321" s="245"/>
      <c r="C321" s="246"/>
      <c r="D321" s="235" t="s">
        <v>175</v>
      </c>
      <c r="E321" s="247" t="s">
        <v>19</v>
      </c>
      <c r="F321" s="248" t="s">
        <v>179</v>
      </c>
      <c r="G321" s="246"/>
      <c r="H321" s="249">
        <v>8.0999999999999996</v>
      </c>
      <c r="I321" s="250"/>
      <c r="J321" s="246"/>
      <c r="K321" s="246"/>
      <c r="L321" s="251"/>
      <c r="M321" s="252"/>
      <c r="N321" s="253"/>
      <c r="O321" s="253"/>
      <c r="P321" s="253"/>
      <c r="Q321" s="253"/>
      <c r="R321" s="253"/>
      <c r="S321" s="253"/>
      <c r="T321" s="25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5" t="s">
        <v>175</v>
      </c>
      <c r="AU321" s="255" t="s">
        <v>83</v>
      </c>
      <c r="AV321" s="14" t="s">
        <v>171</v>
      </c>
      <c r="AW321" s="14" t="s">
        <v>32</v>
      </c>
      <c r="AX321" s="14" t="s">
        <v>77</v>
      </c>
      <c r="AY321" s="255" t="s">
        <v>163</v>
      </c>
    </row>
    <row r="322" s="2" customFormat="1" ht="21.75" customHeight="1">
      <c r="A322" s="41"/>
      <c r="B322" s="42"/>
      <c r="C322" s="215" t="s">
        <v>380</v>
      </c>
      <c r="D322" s="215" t="s">
        <v>166</v>
      </c>
      <c r="E322" s="216" t="s">
        <v>381</v>
      </c>
      <c r="F322" s="217" t="s">
        <v>382</v>
      </c>
      <c r="G322" s="218" t="s">
        <v>212</v>
      </c>
      <c r="H322" s="219">
        <v>8.0999999999999996</v>
      </c>
      <c r="I322" s="220"/>
      <c r="J322" s="221">
        <f>ROUND(I322*H322,2)</f>
        <v>0</v>
      </c>
      <c r="K322" s="217" t="s">
        <v>170</v>
      </c>
      <c r="L322" s="47"/>
      <c r="M322" s="222" t="s">
        <v>19</v>
      </c>
      <c r="N322" s="223" t="s">
        <v>42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260</v>
      </c>
      <c r="AT322" s="226" t="s">
        <v>166</v>
      </c>
      <c r="AU322" s="226" t="s">
        <v>83</v>
      </c>
      <c r="AY322" s="20" t="s">
        <v>163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83</v>
      </c>
      <c r="BK322" s="227">
        <f>ROUND(I322*H322,2)</f>
        <v>0</v>
      </c>
      <c r="BL322" s="20" t="s">
        <v>260</v>
      </c>
      <c r="BM322" s="226" t="s">
        <v>383</v>
      </c>
    </row>
    <row r="323" s="2" customFormat="1">
      <c r="A323" s="41"/>
      <c r="B323" s="42"/>
      <c r="C323" s="43"/>
      <c r="D323" s="228" t="s">
        <v>173</v>
      </c>
      <c r="E323" s="43"/>
      <c r="F323" s="229" t="s">
        <v>384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173</v>
      </c>
      <c r="AU323" s="20" t="s">
        <v>83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377</v>
      </c>
      <c r="G324" s="234"/>
      <c r="H324" s="238">
        <v>2.25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377</v>
      </c>
      <c r="G325" s="234"/>
      <c r="H325" s="238">
        <v>2.25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3" customFormat="1">
      <c r="A326" s="13"/>
      <c r="B326" s="233"/>
      <c r="C326" s="234"/>
      <c r="D326" s="235" t="s">
        <v>175</v>
      </c>
      <c r="E326" s="236" t="s">
        <v>19</v>
      </c>
      <c r="F326" s="237" t="s">
        <v>378</v>
      </c>
      <c r="G326" s="234"/>
      <c r="H326" s="238">
        <v>0.93999999999999995</v>
      </c>
      <c r="I326" s="239"/>
      <c r="J326" s="234"/>
      <c r="K326" s="234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175</v>
      </c>
      <c r="AU326" s="244" t="s">
        <v>83</v>
      </c>
      <c r="AV326" s="13" t="s">
        <v>83</v>
      </c>
      <c r="AW326" s="13" t="s">
        <v>32</v>
      </c>
      <c r="AX326" s="13" t="s">
        <v>70</v>
      </c>
      <c r="AY326" s="244" t="s">
        <v>163</v>
      </c>
    </row>
    <row r="327" s="13" customFormat="1">
      <c r="A327" s="13"/>
      <c r="B327" s="233"/>
      <c r="C327" s="234"/>
      <c r="D327" s="235" t="s">
        <v>175</v>
      </c>
      <c r="E327" s="236" t="s">
        <v>19</v>
      </c>
      <c r="F327" s="237" t="s">
        <v>379</v>
      </c>
      <c r="G327" s="234"/>
      <c r="H327" s="238">
        <v>2.6600000000000001</v>
      </c>
      <c r="I327" s="239"/>
      <c r="J327" s="234"/>
      <c r="K327" s="234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175</v>
      </c>
      <c r="AU327" s="244" t="s">
        <v>83</v>
      </c>
      <c r="AV327" s="13" t="s">
        <v>83</v>
      </c>
      <c r="AW327" s="13" t="s">
        <v>32</v>
      </c>
      <c r="AX327" s="13" t="s">
        <v>70</v>
      </c>
      <c r="AY327" s="244" t="s">
        <v>163</v>
      </c>
    </row>
    <row r="328" s="14" customFormat="1">
      <c r="A328" s="14"/>
      <c r="B328" s="245"/>
      <c r="C328" s="246"/>
      <c r="D328" s="235" t="s">
        <v>175</v>
      </c>
      <c r="E328" s="247" t="s">
        <v>19</v>
      </c>
      <c r="F328" s="248" t="s">
        <v>179</v>
      </c>
      <c r="G328" s="246"/>
      <c r="H328" s="249">
        <v>8.0999999999999996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175</v>
      </c>
      <c r="AU328" s="255" t="s">
        <v>83</v>
      </c>
      <c r="AV328" s="14" t="s">
        <v>171</v>
      </c>
      <c r="AW328" s="14" t="s">
        <v>32</v>
      </c>
      <c r="AX328" s="14" t="s">
        <v>77</v>
      </c>
      <c r="AY328" s="255" t="s">
        <v>163</v>
      </c>
    </row>
    <row r="329" s="2" customFormat="1" ht="16.5" customHeight="1">
      <c r="A329" s="41"/>
      <c r="B329" s="42"/>
      <c r="C329" s="256" t="s">
        <v>385</v>
      </c>
      <c r="D329" s="256" t="s">
        <v>219</v>
      </c>
      <c r="E329" s="257" t="s">
        <v>386</v>
      </c>
      <c r="F329" s="258" t="s">
        <v>387</v>
      </c>
      <c r="G329" s="259" t="s">
        <v>212</v>
      </c>
      <c r="H329" s="260">
        <v>8.0999999999999996</v>
      </c>
      <c r="I329" s="261"/>
      <c r="J329" s="262">
        <f>ROUND(I329*H329,2)</f>
        <v>0</v>
      </c>
      <c r="K329" s="258" t="s">
        <v>170</v>
      </c>
      <c r="L329" s="263"/>
      <c r="M329" s="264" t="s">
        <v>19</v>
      </c>
      <c r="N329" s="265" t="s">
        <v>42</v>
      </c>
      <c r="O329" s="87"/>
      <c r="P329" s="224">
        <f>O329*H329</f>
        <v>0</v>
      </c>
      <c r="Q329" s="224">
        <v>0.0018</v>
      </c>
      <c r="R329" s="224">
        <f>Q329*H329</f>
        <v>0.014579999999999999</v>
      </c>
      <c r="S329" s="224">
        <v>0</v>
      </c>
      <c r="T329" s="225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6" t="s">
        <v>333</v>
      </c>
      <c r="AT329" s="226" t="s">
        <v>219</v>
      </c>
      <c r="AU329" s="226" t="s">
        <v>83</v>
      </c>
      <c r="AY329" s="20" t="s">
        <v>163</v>
      </c>
      <c r="BE329" s="227">
        <f>IF(N329="základní",J329,0)</f>
        <v>0</v>
      </c>
      <c r="BF329" s="227">
        <f>IF(N329="snížená",J329,0)</f>
        <v>0</v>
      </c>
      <c r="BG329" s="227">
        <f>IF(N329="zákl. přenesená",J329,0)</f>
        <v>0</v>
      </c>
      <c r="BH329" s="227">
        <f>IF(N329="sníž. přenesená",J329,0)</f>
        <v>0</v>
      </c>
      <c r="BI329" s="227">
        <f>IF(N329="nulová",J329,0)</f>
        <v>0</v>
      </c>
      <c r="BJ329" s="20" t="s">
        <v>83</v>
      </c>
      <c r="BK329" s="227">
        <f>ROUND(I329*H329,2)</f>
        <v>0</v>
      </c>
      <c r="BL329" s="20" t="s">
        <v>260</v>
      </c>
      <c r="BM329" s="226" t="s">
        <v>388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377</v>
      </c>
      <c r="G330" s="234"/>
      <c r="H330" s="238">
        <v>2.25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377</v>
      </c>
      <c r="G331" s="234"/>
      <c r="H331" s="238">
        <v>2.25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378</v>
      </c>
      <c r="G332" s="234"/>
      <c r="H332" s="238">
        <v>0.93999999999999995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379</v>
      </c>
      <c r="G333" s="234"/>
      <c r="H333" s="238">
        <v>2.6600000000000001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83</v>
      </c>
      <c r="AV333" s="13" t="s">
        <v>83</v>
      </c>
      <c r="AW333" s="13" t="s">
        <v>32</v>
      </c>
      <c r="AX333" s="13" t="s">
        <v>70</v>
      </c>
      <c r="AY333" s="244" t="s">
        <v>163</v>
      </c>
    </row>
    <row r="334" s="14" customFormat="1">
      <c r="A334" s="14"/>
      <c r="B334" s="245"/>
      <c r="C334" s="246"/>
      <c r="D334" s="235" t="s">
        <v>175</v>
      </c>
      <c r="E334" s="247" t="s">
        <v>19</v>
      </c>
      <c r="F334" s="248" t="s">
        <v>179</v>
      </c>
      <c r="G334" s="246"/>
      <c r="H334" s="249">
        <v>8.0999999999999996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175</v>
      </c>
      <c r="AU334" s="255" t="s">
        <v>83</v>
      </c>
      <c r="AV334" s="14" t="s">
        <v>171</v>
      </c>
      <c r="AW334" s="14" t="s">
        <v>32</v>
      </c>
      <c r="AX334" s="14" t="s">
        <v>77</v>
      </c>
      <c r="AY334" s="255" t="s">
        <v>163</v>
      </c>
    </row>
    <row r="335" s="2" customFormat="1" ht="24.15" customHeight="1">
      <c r="A335" s="41"/>
      <c r="B335" s="42"/>
      <c r="C335" s="215" t="s">
        <v>389</v>
      </c>
      <c r="D335" s="215" t="s">
        <v>166</v>
      </c>
      <c r="E335" s="216" t="s">
        <v>390</v>
      </c>
      <c r="F335" s="217" t="s">
        <v>391</v>
      </c>
      <c r="G335" s="218" t="s">
        <v>291</v>
      </c>
      <c r="H335" s="219">
        <v>0.45200000000000001</v>
      </c>
      <c r="I335" s="220"/>
      <c r="J335" s="221">
        <f>ROUND(I335*H335,2)</f>
        <v>0</v>
      </c>
      <c r="K335" s="217" t="s">
        <v>170</v>
      </c>
      <c r="L335" s="47"/>
      <c r="M335" s="222" t="s">
        <v>19</v>
      </c>
      <c r="N335" s="223" t="s">
        <v>42</v>
      </c>
      <c r="O335" s="87"/>
      <c r="P335" s="224">
        <f>O335*H335</f>
        <v>0</v>
      </c>
      <c r="Q335" s="224">
        <v>0</v>
      </c>
      <c r="R335" s="224">
        <f>Q335*H335</f>
        <v>0</v>
      </c>
      <c r="S335" s="224">
        <v>0</v>
      </c>
      <c r="T335" s="225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6" t="s">
        <v>260</v>
      </c>
      <c r="AT335" s="226" t="s">
        <v>166</v>
      </c>
      <c r="AU335" s="226" t="s">
        <v>83</v>
      </c>
      <c r="AY335" s="20" t="s">
        <v>163</v>
      </c>
      <c r="BE335" s="227">
        <f>IF(N335="základní",J335,0)</f>
        <v>0</v>
      </c>
      <c r="BF335" s="227">
        <f>IF(N335="snížená",J335,0)</f>
        <v>0</v>
      </c>
      <c r="BG335" s="227">
        <f>IF(N335="zákl. přenesená",J335,0)</f>
        <v>0</v>
      </c>
      <c r="BH335" s="227">
        <f>IF(N335="sníž. přenesená",J335,0)</f>
        <v>0</v>
      </c>
      <c r="BI335" s="227">
        <f>IF(N335="nulová",J335,0)</f>
        <v>0</v>
      </c>
      <c r="BJ335" s="20" t="s">
        <v>83</v>
      </c>
      <c r="BK335" s="227">
        <f>ROUND(I335*H335,2)</f>
        <v>0</v>
      </c>
      <c r="BL335" s="20" t="s">
        <v>260</v>
      </c>
      <c r="BM335" s="226" t="s">
        <v>392</v>
      </c>
    </row>
    <row r="336" s="2" customFormat="1">
      <c r="A336" s="41"/>
      <c r="B336" s="42"/>
      <c r="C336" s="43"/>
      <c r="D336" s="228" t="s">
        <v>173</v>
      </c>
      <c r="E336" s="43"/>
      <c r="F336" s="229" t="s">
        <v>393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173</v>
      </c>
      <c r="AU336" s="20" t="s">
        <v>83</v>
      </c>
    </row>
    <row r="337" s="12" customFormat="1" ht="22.8" customHeight="1">
      <c r="A337" s="12"/>
      <c r="B337" s="199"/>
      <c r="C337" s="200"/>
      <c r="D337" s="201" t="s">
        <v>69</v>
      </c>
      <c r="E337" s="213" t="s">
        <v>394</v>
      </c>
      <c r="F337" s="213" t="s">
        <v>395</v>
      </c>
      <c r="G337" s="200"/>
      <c r="H337" s="200"/>
      <c r="I337" s="203"/>
      <c r="J337" s="214">
        <f>BK337</f>
        <v>0</v>
      </c>
      <c r="K337" s="200"/>
      <c r="L337" s="205"/>
      <c r="M337" s="206"/>
      <c r="N337" s="207"/>
      <c r="O337" s="207"/>
      <c r="P337" s="208">
        <f>SUM(P338:P363)</f>
        <v>0</v>
      </c>
      <c r="Q337" s="207"/>
      <c r="R337" s="208">
        <f>SUM(R338:R363)</f>
        <v>0.012789</v>
      </c>
      <c r="S337" s="207"/>
      <c r="T337" s="209">
        <f>SUM(T338:T363)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83</v>
      </c>
      <c r="AT337" s="211" t="s">
        <v>69</v>
      </c>
      <c r="AU337" s="211" t="s">
        <v>77</v>
      </c>
      <c r="AY337" s="210" t="s">
        <v>163</v>
      </c>
      <c r="BK337" s="212">
        <f>SUM(BK338:BK363)</f>
        <v>0</v>
      </c>
    </row>
    <row r="338" s="2" customFormat="1" ht="24.15" customHeight="1">
      <c r="A338" s="41"/>
      <c r="B338" s="42"/>
      <c r="C338" s="215" t="s">
        <v>396</v>
      </c>
      <c r="D338" s="215" t="s">
        <v>166</v>
      </c>
      <c r="E338" s="216" t="s">
        <v>397</v>
      </c>
      <c r="F338" s="217" t="s">
        <v>398</v>
      </c>
      <c r="G338" s="218" t="s">
        <v>212</v>
      </c>
      <c r="H338" s="219">
        <v>30.449999999999999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42</v>
      </c>
      <c r="O338" s="87"/>
      <c r="P338" s="224">
        <f>O338*H338</f>
        <v>0</v>
      </c>
      <c r="Q338" s="224">
        <v>6.0000000000000002E-05</v>
      </c>
      <c r="R338" s="224">
        <f>Q338*H338</f>
        <v>0.0018270000000000001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260</v>
      </c>
      <c r="AT338" s="226" t="s">
        <v>166</v>
      </c>
      <c r="AU338" s="226" t="s">
        <v>83</v>
      </c>
      <c r="AY338" s="20" t="s">
        <v>163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83</v>
      </c>
      <c r="BK338" s="227">
        <f>ROUND(I338*H338,2)</f>
        <v>0</v>
      </c>
      <c r="BL338" s="20" t="s">
        <v>260</v>
      </c>
      <c r="BM338" s="226" t="s">
        <v>399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400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83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401</v>
      </c>
      <c r="G340" s="234"/>
      <c r="H340" s="238">
        <v>7.1600000000000001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401</v>
      </c>
      <c r="G341" s="234"/>
      <c r="H341" s="238">
        <v>7.1600000000000001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402</v>
      </c>
      <c r="G342" s="234"/>
      <c r="H342" s="238">
        <v>5.8700000000000001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403</v>
      </c>
      <c r="G343" s="234"/>
      <c r="H343" s="238">
        <v>3.1000000000000001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401</v>
      </c>
      <c r="G344" s="234"/>
      <c r="H344" s="238">
        <v>7.1600000000000001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4" customFormat="1">
      <c r="A345" s="14"/>
      <c r="B345" s="245"/>
      <c r="C345" s="246"/>
      <c r="D345" s="235" t="s">
        <v>175</v>
      </c>
      <c r="E345" s="247" t="s">
        <v>19</v>
      </c>
      <c r="F345" s="248" t="s">
        <v>179</v>
      </c>
      <c r="G345" s="246"/>
      <c r="H345" s="249">
        <v>30.450000000000003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175</v>
      </c>
      <c r="AU345" s="255" t="s">
        <v>83</v>
      </c>
      <c r="AV345" s="14" t="s">
        <v>171</v>
      </c>
      <c r="AW345" s="14" t="s">
        <v>32</v>
      </c>
      <c r="AX345" s="14" t="s">
        <v>77</v>
      </c>
      <c r="AY345" s="255" t="s">
        <v>163</v>
      </c>
    </row>
    <row r="346" s="2" customFormat="1" ht="24.15" customHeight="1">
      <c r="A346" s="41"/>
      <c r="B346" s="42"/>
      <c r="C346" s="215" t="s">
        <v>404</v>
      </c>
      <c r="D346" s="215" t="s">
        <v>166</v>
      </c>
      <c r="E346" s="216" t="s">
        <v>405</v>
      </c>
      <c r="F346" s="217" t="s">
        <v>406</v>
      </c>
      <c r="G346" s="218" t="s">
        <v>212</v>
      </c>
      <c r="H346" s="219">
        <v>30.449999999999999</v>
      </c>
      <c r="I346" s="220"/>
      <c r="J346" s="221">
        <f>ROUND(I346*H346,2)</f>
        <v>0</v>
      </c>
      <c r="K346" s="217" t="s">
        <v>170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6.9999999999999994E-05</v>
      </c>
      <c r="R346" s="224">
        <f>Q346*H346</f>
        <v>0.0021314999999999997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260</v>
      </c>
      <c r="AT346" s="226" t="s">
        <v>166</v>
      </c>
      <c r="AU346" s="226" t="s">
        <v>83</v>
      </c>
      <c r="AY346" s="20" t="s">
        <v>163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83</v>
      </c>
      <c r="BK346" s="227">
        <f>ROUND(I346*H346,2)</f>
        <v>0</v>
      </c>
      <c r="BL346" s="20" t="s">
        <v>260</v>
      </c>
      <c r="BM346" s="226" t="s">
        <v>407</v>
      </c>
    </row>
    <row r="347" s="2" customFormat="1">
      <c r="A347" s="41"/>
      <c r="B347" s="42"/>
      <c r="C347" s="43"/>
      <c r="D347" s="228" t="s">
        <v>173</v>
      </c>
      <c r="E347" s="43"/>
      <c r="F347" s="229" t="s">
        <v>408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173</v>
      </c>
      <c r="AU347" s="20" t="s">
        <v>83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401</v>
      </c>
      <c r="G348" s="234"/>
      <c r="H348" s="238">
        <v>7.1600000000000001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83</v>
      </c>
      <c r="AV348" s="13" t="s">
        <v>83</v>
      </c>
      <c r="AW348" s="13" t="s">
        <v>32</v>
      </c>
      <c r="AX348" s="13" t="s">
        <v>70</v>
      </c>
      <c r="AY348" s="244" t="s">
        <v>163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401</v>
      </c>
      <c r="G349" s="234"/>
      <c r="H349" s="238">
        <v>7.1600000000000001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83</v>
      </c>
      <c r="AV349" s="13" t="s">
        <v>83</v>
      </c>
      <c r="AW349" s="13" t="s">
        <v>32</v>
      </c>
      <c r="AX349" s="13" t="s">
        <v>70</v>
      </c>
      <c r="AY349" s="244" t="s">
        <v>163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402</v>
      </c>
      <c r="G350" s="234"/>
      <c r="H350" s="238">
        <v>5.8700000000000001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403</v>
      </c>
      <c r="G351" s="234"/>
      <c r="H351" s="238">
        <v>3.1000000000000001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401</v>
      </c>
      <c r="G352" s="234"/>
      <c r="H352" s="238">
        <v>7.1600000000000001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179</v>
      </c>
      <c r="G353" s="246"/>
      <c r="H353" s="249">
        <v>30.450000000000003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83</v>
      </c>
      <c r="AV353" s="14" t="s">
        <v>171</v>
      </c>
      <c r="AW353" s="14" t="s">
        <v>32</v>
      </c>
      <c r="AX353" s="14" t="s">
        <v>77</v>
      </c>
      <c r="AY353" s="255" t="s">
        <v>163</v>
      </c>
    </row>
    <row r="354" s="2" customFormat="1" ht="24.15" customHeight="1">
      <c r="A354" s="41"/>
      <c r="B354" s="42"/>
      <c r="C354" s="215" t="s">
        <v>409</v>
      </c>
      <c r="D354" s="215" t="s">
        <v>166</v>
      </c>
      <c r="E354" s="216" t="s">
        <v>410</v>
      </c>
      <c r="F354" s="217" t="s">
        <v>411</v>
      </c>
      <c r="G354" s="218" t="s">
        <v>212</v>
      </c>
      <c r="H354" s="219">
        <v>30.449999999999999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0.00029</v>
      </c>
      <c r="R354" s="224">
        <f>Q354*H354</f>
        <v>0.0088304999999999998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260</v>
      </c>
      <c r="AT354" s="226" t="s">
        <v>166</v>
      </c>
      <c r="AU354" s="226" t="s">
        <v>83</v>
      </c>
      <c r="AY354" s="20" t="s">
        <v>163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83</v>
      </c>
      <c r="BK354" s="227">
        <f>ROUND(I354*H354,2)</f>
        <v>0</v>
      </c>
      <c r="BL354" s="20" t="s">
        <v>260</v>
      </c>
      <c r="BM354" s="226" t="s">
        <v>412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413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83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401</v>
      </c>
      <c r="G356" s="234"/>
      <c r="H356" s="238">
        <v>7.1600000000000001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401</v>
      </c>
      <c r="G357" s="234"/>
      <c r="H357" s="238">
        <v>7.1600000000000001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402</v>
      </c>
      <c r="G358" s="234"/>
      <c r="H358" s="238">
        <v>5.8700000000000001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403</v>
      </c>
      <c r="G359" s="234"/>
      <c r="H359" s="238">
        <v>3.1000000000000001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3" customFormat="1">
      <c r="A360" s="13"/>
      <c r="B360" s="233"/>
      <c r="C360" s="234"/>
      <c r="D360" s="235" t="s">
        <v>175</v>
      </c>
      <c r="E360" s="236" t="s">
        <v>19</v>
      </c>
      <c r="F360" s="237" t="s">
        <v>401</v>
      </c>
      <c r="G360" s="234"/>
      <c r="H360" s="238">
        <v>7.1600000000000001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83</v>
      </c>
      <c r="AV360" s="13" t="s">
        <v>83</v>
      </c>
      <c r="AW360" s="13" t="s">
        <v>32</v>
      </c>
      <c r="AX360" s="13" t="s">
        <v>70</v>
      </c>
      <c r="AY360" s="244" t="s">
        <v>163</v>
      </c>
    </row>
    <row r="361" s="14" customFormat="1">
      <c r="A361" s="14"/>
      <c r="B361" s="245"/>
      <c r="C361" s="246"/>
      <c r="D361" s="235" t="s">
        <v>175</v>
      </c>
      <c r="E361" s="247" t="s">
        <v>19</v>
      </c>
      <c r="F361" s="248" t="s">
        <v>179</v>
      </c>
      <c r="G361" s="246"/>
      <c r="H361" s="249">
        <v>30.450000000000003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175</v>
      </c>
      <c r="AU361" s="255" t="s">
        <v>83</v>
      </c>
      <c r="AV361" s="14" t="s">
        <v>171</v>
      </c>
      <c r="AW361" s="14" t="s">
        <v>32</v>
      </c>
      <c r="AX361" s="14" t="s">
        <v>77</v>
      </c>
      <c r="AY361" s="255" t="s">
        <v>163</v>
      </c>
    </row>
    <row r="362" s="2" customFormat="1" ht="33" customHeight="1">
      <c r="A362" s="41"/>
      <c r="B362" s="42"/>
      <c r="C362" s="215" t="s">
        <v>414</v>
      </c>
      <c r="D362" s="215" t="s">
        <v>166</v>
      </c>
      <c r="E362" s="216" t="s">
        <v>415</v>
      </c>
      <c r="F362" s="217" t="s">
        <v>416</v>
      </c>
      <c r="G362" s="218" t="s">
        <v>291</v>
      </c>
      <c r="H362" s="219">
        <v>0.012999999999999999</v>
      </c>
      <c r="I362" s="220"/>
      <c r="J362" s="221">
        <f>ROUND(I362*H362,2)</f>
        <v>0</v>
      </c>
      <c r="K362" s="217" t="s">
        <v>170</v>
      </c>
      <c r="L362" s="47"/>
      <c r="M362" s="222" t="s">
        <v>19</v>
      </c>
      <c r="N362" s="223" t="s">
        <v>42</v>
      </c>
      <c r="O362" s="87"/>
      <c r="P362" s="224">
        <f>O362*H362</f>
        <v>0</v>
      </c>
      <c r="Q362" s="224">
        <v>0</v>
      </c>
      <c r="R362" s="224">
        <f>Q362*H362</f>
        <v>0</v>
      </c>
      <c r="S362" s="224">
        <v>0</v>
      </c>
      <c r="T362" s="225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6" t="s">
        <v>260</v>
      </c>
      <c r="AT362" s="226" t="s">
        <v>166</v>
      </c>
      <c r="AU362" s="226" t="s">
        <v>83</v>
      </c>
      <c r="AY362" s="20" t="s">
        <v>163</v>
      </c>
      <c r="BE362" s="227">
        <f>IF(N362="základní",J362,0)</f>
        <v>0</v>
      </c>
      <c r="BF362" s="227">
        <f>IF(N362="snížená",J362,0)</f>
        <v>0</v>
      </c>
      <c r="BG362" s="227">
        <f>IF(N362="zákl. přenesená",J362,0)</f>
        <v>0</v>
      </c>
      <c r="BH362" s="227">
        <f>IF(N362="sníž. přenesená",J362,0)</f>
        <v>0</v>
      </c>
      <c r="BI362" s="227">
        <f>IF(N362="nulová",J362,0)</f>
        <v>0</v>
      </c>
      <c r="BJ362" s="20" t="s">
        <v>83</v>
      </c>
      <c r="BK362" s="227">
        <f>ROUND(I362*H362,2)</f>
        <v>0</v>
      </c>
      <c r="BL362" s="20" t="s">
        <v>260</v>
      </c>
      <c r="BM362" s="226" t="s">
        <v>417</v>
      </c>
    </row>
    <row r="363" s="2" customFormat="1">
      <c r="A363" s="41"/>
      <c r="B363" s="42"/>
      <c r="C363" s="43"/>
      <c r="D363" s="228" t="s">
        <v>173</v>
      </c>
      <c r="E363" s="43"/>
      <c r="F363" s="229" t="s">
        <v>418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173</v>
      </c>
      <c r="AU363" s="20" t="s">
        <v>83</v>
      </c>
    </row>
    <row r="364" s="12" customFormat="1" ht="22.8" customHeight="1">
      <c r="A364" s="12"/>
      <c r="B364" s="199"/>
      <c r="C364" s="200"/>
      <c r="D364" s="201" t="s">
        <v>69</v>
      </c>
      <c r="E364" s="213" t="s">
        <v>419</v>
      </c>
      <c r="F364" s="213" t="s">
        <v>420</v>
      </c>
      <c r="G364" s="200"/>
      <c r="H364" s="200"/>
      <c r="I364" s="203"/>
      <c r="J364" s="214">
        <f>BK364</f>
        <v>0</v>
      </c>
      <c r="K364" s="200"/>
      <c r="L364" s="205"/>
      <c r="M364" s="206"/>
      <c r="N364" s="207"/>
      <c r="O364" s="207"/>
      <c r="P364" s="208">
        <f>SUM(P365:P377)</f>
        <v>0</v>
      </c>
      <c r="Q364" s="207"/>
      <c r="R364" s="208">
        <f>SUM(R365:R377)</f>
        <v>0.01936011</v>
      </c>
      <c r="S364" s="207"/>
      <c r="T364" s="209">
        <f>SUM(T365:T377)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10" t="s">
        <v>83</v>
      </c>
      <c r="AT364" s="211" t="s">
        <v>69</v>
      </c>
      <c r="AU364" s="211" t="s">
        <v>77</v>
      </c>
      <c r="AY364" s="210" t="s">
        <v>163</v>
      </c>
      <c r="BK364" s="212">
        <f>SUM(BK365:BK377)</f>
        <v>0</v>
      </c>
    </row>
    <row r="365" s="2" customFormat="1" ht="24.15" customHeight="1">
      <c r="A365" s="41"/>
      <c r="B365" s="42"/>
      <c r="C365" s="215" t="s">
        <v>421</v>
      </c>
      <c r="D365" s="215" t="s">
        <v>166</v>
      </c>
      <c r="E365" s="216" t="s">
        <v>422</v>
      </c>
      <c r="F365" s="217" t="s">
        <v>423</v>
      </c>
      <c r="G365" s="218" t="s">
        <v>169</v>
      </c>
      <c r="H365" s="219">
        <v>66.759</v>
      </c>
      <c r="I365" s="220"/>
      <c r="J365" s="221">
        <f>ROUND(I365*H365,2)</f>
        <v>0</v>
      </c>
      <c r="K365" s="217" t="s">
        <v>170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0.00029</v>
      </c>
      <c r="R365" s="224">
        <f>Q365*H365</f>
        <v>0.01936011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260</v>
      </c>
      <c r="AT365" s="226" t="s">
        <v>166</v>
      </c>
      <c r="AU365" s="226" t="s">
        <v>83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260</v>
      </c>
      <c r="BM365" s="226" t="s">
        <v>424</v>
      </c>
    </row>
    <row r="366" s="2" customFormat="1">
      <c r="A366" s="41"/>
      <c r="B366" s="42"/>
      <c r="C366" s="43"/>
      <c r="D366" s="228" t="s">
        <v>173</v>
      </c>
      <c r="E366" s="43"/>
      <c r="F366" s="229" t="s">
        <v>425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173</v>
      </c>
      <c r="AU366" s="20" t="s">
        <v>83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8</v>
      </c>
      <c r="G367" s="234"/>
      <c r="H367" s="238">
        <v>12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83</v>
      </c>
      <c r="AV367" s="13" t="s">
        <v>83</v>
      </c>
      <c r="AW367" s="13" t="s">
        <v>32</v>
      </c>
      <c r="AX367" s="13" t="s">
        <v>70</v>
      </c>
      <c r="AY367" s="244" t="s">
        <v>163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426</v>
      </c>
      <c r="G368" s="234"/>
      <c r="H368" s="238">
        <v>1.5209999999999999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83</v>
      </c>
      <c r="AV368" s="13" t="s">
        <v>83</v>
      </c>
      <c r="AW368" s="13" t="s">
        <v>32</v>
      </c>
      <c r="AX368" s="13" t="s">
        <v>70</v>
      </c>
      <c r="AY368" s="244" t="s">
        <v>163</v>
      </c>
    </row>
    <row r="369" s="13" customFormat="1">
      <c r="A369" s="13"/>
      <c r="B369" s="233"/>
      <c r="C369" s="234"/>
      <c r="D369" s="235" t="s">
        <v>175</v>
      </c>
      <c r="E369" s="236" t="s">
        <v>19</v>
      </c>
      <c r="F369" s="237" t="s">
        <v>8</v>
      </c>
      <c r="G369" s="234"/>
      <c r="H369" s="238">
        <v>12</v>
      </c>
      <c r="I369" s="239"/>
      <c r="J369" s="234"/>
      <c r="K369" s="234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175</v>
      </c>
      <c r="AU369" s="244" t="s">
        <v>83</v>
      </c>
      <c r="AV369" s="13" t="s">
        <v>83</v>
      </c>
      <c r="AW369" s="13" t="s">
        <v>32</v>
      </c>
      <c r="AX369" s="13" t="s">
        <v>70</v>
      </c>
      <c r="AY369" s="244" t="s">
        <v>163</v>
      </c>
    </row>
    <row r="370" s="13" customFormat="1">
      <c r="A370" s="13"/>
      <c r="B370" s="233"/>
      <c r="C370" s="234"/>
      <c r="D370" s="235" t="s">
        <v>175</v>
      </c>
      <c r="E370" s="236" t="s">
        <v>19</v>
      </c>
      <c r="F370" s="237" t="s">
        <v>426</v>
      </c>
      <c r="G370" s="234"/>
      <c r="H370" s="238">
        <v>1.5209999999999999</v>
      </c>
      <c r="I370" s="239"/>
      <c r="J370" s="234"/>
      <c r="K370" s="234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175</v>
      </c>
      <c r="AU370" s="244" t="s">
        <v>83</v>
      </c>
      <c r="AV370" s="13" t="s">
        <v>83</v>
      </c>
      <c r="AW370" s="13" t="s">
        <v>32</v>
      </c>
      <c r="AX370" s="13" t="s">
        <v>70</v>
      </c>
      <c r="AY370" s="244" t="s">
        <v>163</v>
      </c>
    </row>
    <row r="371" s="13" customFormat="1">
      <c r="A371" s="13"/>
      <c r="B371" s="233"/>
      <c r="C371" s="234"/>
      <c r="D371" s="235" t="s">
        <v>175</v>
      </c>
      <c r="E371" s="236" t="s">
        <v>19</v>
      </c>
      <c r="F371" s="237" t="s">
        <v>8</v>
      </c>
      <c r="G371" s="234"/>
      <c r="H371" s="238">
        <v>12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83</v>
      </c>
      <c r="AV371" s="13" t="s">
        <v>83</v>
      </c>
      <c r="AW371" s="13" t="s">
        <v>32</v>
      </c>
      <c r="AX371" s="13" t="s">
        <v>70</v>
      </c>
      <c r="AY371" s="244" t="s">
        <v>163</v>
      </c>
    </row>
    <row r="372" s="13" customFormat="1">
      <c r="A372" s="13"/>
      <c r="B372" s="233"/>
      <c r="C372" s="234"/>
      <c r="D372" s="235" t="s">
        <v>175</v>
      </c>
      <c r="E372" s="236" t="s">
        <v>19</v>
      </c>
      <c r="F372" s="237" t="s">
        <v>427</v>
      </c>
      <c r="G372" s="234"/>
      <c r="H372" s="238">
        <v>1.5</v>
      </c>
      <c r="I372" s="239"/>
      <c r="J372" s="234"/>
      <c r="K372" s="234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175</v>
      </c>
      <c r="AU372" s="244" t="s">
        <v>83</v>
      </c>
      <c r="AV372" s="13" t="s">
        <v>83</v>
      </c>
      <c r="AW372" s="13" t="s">
        <v>32</v>
      </c>
      <c r="AX372" s="13" t="s">
        <v>70</v>
      </c>
      <c r="AY372" s="244" t="s">
        <v>163</v>
      </c>
    </row>
    <row r="373" s="13" customFormat="1">
      <c r="A373" s="13"/>
      <c r="B373" s="233"/>
      <c r="C373" s="234"/>
      <c r="D373" s="235" t="s">
        <v>175</v>
      </c>
      <c r="E373" s="236" t="s">
        <v>19</v>
      </c>
      <c r="F373" s="237" t="s">
        <v>8</v>
      </c>
      <c r="G373" s="234"/>
      <c r="H373" s="238">
        <v>12</v>
      </c>
      <c r="I373" s="239"/>
      <c r="J373" s="234"/>
      <c r="K373" s="234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175</v>
      </c>
      <c r="AU373" s="244" t="s">
        <v>83</v>
      </c>
      <c r="AV373" s="13" t="s">
        <v>83</v>
      </c>
      <c r="AW373" s="13" t="s">
        <v>32</v>
      </c>
      <c r="AX373" s="13" t="s">
        <v>70</v>
      </c>
      <c r="AY373" s="244" t="s">
        <v>163</v>
      </c>
    </row>
    <row r="374" s="13" customFormat="1">
      <c r="A374" s="13"/>
      <c r="B374" s="233"/>
      <c r="C374" s="234"/>
      <c r="D374" s="235" t="s">
        <v>175</v>
      </c>
      <c r="E374" s="236" t="s">
        <v>19</v>
      </c>
      <c r="F374" s="237" t="s">
        <v>428</v>
      </c>
      <c r="G374" s="234"/>
      <c r="H374" s="238">
        <v>0.69599999999999995</v>
      </c>
      <c r="I374" s="239"/>
      <c r="J374" s="234"/>
      <c r="K374" s="234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175</v>
      </c>
      <c r="AU374" s="244" t="s">
        <v>83</v>
      </c>
      <c r="AV374" s="13" t="s">
        <v>83</v>
      </c>
      <c r="AW374" s="13" t="s">
        <v>32</v>
      </c>
      <c r="AX374" s="13" t="s">
        <v>70</v>
      </c>
      <c r="AY374" s="244" t="s">
        <v>163</v>
      </c>
    </row>
    <row r="375" s="13" customFormat="1">
      <c r="A375" s="13"/>
      <c r="B375" s="233"/>
      <c r="C375" s="234"/>
      <c r="D375" s="235" t="s">
        <v>175</v>
      </c>
      <c r="E375" s="236" t="s">
        <v>19</v>
      </c>
      <c r="F375" s="237" t="s">
        <v>8</v>
      </c>
      <c r="G375" s="234"/>
      <c r="H375" s="238">
        <v>12</v>
      </c>
      <c r="I375" s="239"/>
      <c r="J375" s="234"/>
      <c r="K375" s="234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175</v>
      </c>
      <c r="AU375" s="244" t="s">
        <v>83</v>
      </c>
      <c r="AV375" s="13" t="s">
        <v>83</v>
      </c>
      <c r="AW375" s="13" t="s">
        <v>32</v>
      </c>
      <c r="AX375" s="13" t="s">
        <v>70</v>
      </c>
      <c r="AY375" s="244" t="s">
        <v>163</v>
      </c>
    </row>
    <row r="376" s="13" customFormat="1">
      <c r="A376" s="13"/>
      <c r="B376" s="233"/>
      <c r="C376" s="234"/>
      <c r="D376" s="235" t="s">
        <v>175</v>
      </c>
      <c r="E376" s="236" t="s">
        <v>19</v>
      </c>
      <c r="F376" s="237" t="s">
        <v>426</v>
      </c>
      <c r="G376" s="234"/>
      <c r="H376" s="238">
        <v>1.5209999999999999</v>
      </c>
      <c r="I376" s="239"/>
      <c r="J376" s="234"/>
      <c r="K376" s="234"/>
      <c r="L376" s="240"/>
      <c r="M376" s="241"/>
      <c r="N376" s="242"/>
      <c r="O376" s="242"/>
      <c r="P376" s="242"/>
      <c r="Q376" s="242"/>
      <c r="R376" s="242"/>
      <c r="S376" s="242"/>
      <c r="T376" s="24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4" t="s">
        <v>175</v>
      </c>
      <c r="AU376" s="244" t="s">
        <v>83</v>
      </c>
      <c r="AV376" s="13" t="s">
        <v>83</v>
      </c>
      <c r="AW376" s="13" t="s">
        <v>32</v>
      </c>
      <c r="AX376" s="13" t="s">
        <v>70</v>
      </c>
      <c r="AY376" s="244" t="s">
        <v>163</v>
      </c>
    </row>
    <row r="377" s="14" customFormat="1">
      <c r="A377" s="14"/>
      <c r="B377" s="245"/>
      <c r="C377" s="246"/>
      <c r="D377" s="235" t="s">
        <v>175</v>
      </c>
      <c r="E377" s="247" t="s">
        <v>19</v>
      </c>
      <c r="F377" s="248" t="s">
        <v>179</v>
      </c>
      <c r="G377" s="246"/>
      <c r="H377" s="249">
        <v>66.759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175</v>
      </c>
      <c r="AU377" s="255" t="s">
        <v>83</v>
      </c>
      <c r="AV377" s="14" t="s">
        <v>171</v>
      </c>
      <c r="AW377" s="14" t="s">
        <v>32</v>
      </c>
      <c r="AX377" s="14" t="s">
        <v>77</v>
      </c>
      <c r="AY377" s="255" t="s">
        <v>163</v>
      </c>
    </row>
    <row r="378" s="12" customFormat="1" ht="22.8" customHeight="1">
      <c r="A378" s="12"/>
      <c r="B378" s="199"/>
      <c r="C378" s="200"/>
      <c r="D378" s="201" t="s">
        <v>69</v>
      </c>
      <c r="E378" s="213" t="s">
        <v>429</v>
      </c>
      <c r="F378" s="213" t="s">
        <v>430</v>
      </c>
      <c r="G378" s="200"/>
      <c r="H378" s="200"/>
      <c r="I378" s="203"/>
      <c r="J378" s="214">
        <f>BK378</f>
        <v>0</v>
      </c>
      <c r="K378" s="200"/>
      <c r="L378" s="205"/>
      <c r="M378" s="206"/>
      <c r="N378" s="207"/>
      <c r="O378" s="207"/>
      <c r="P378" s="208">
        <f>SUM(P379:P394)</f>
        <v>0</v>
      </c>
      <c r="Q378" s="207"/>
      <c r="R378" s="208">
        <f>SUM(R379:R394)</f>
        <v>0.015262</v>
      </c>
      <c r="S378" s="207"/>
      <c r="T378" s="209">
        <f>SUM(T379:T394)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10" t="s">
        <v>83</v>
      </c>
      <c r="AT378" s="211" t="s">
        <v>69</v>
      </c>
      <c r="AU378" s="211" t="s">
        <v>77</v>
      </c>
      <c r="AY378" s="210" t="s">
        <v>163</v>
      </c>
      <c r="BK378" s="212">
        <f>SUM(BK379:BK394)</f>
        <v>0</v>
      </c>
    </row>
    <row r="379" s="2" customFormat="1" ht="16.5" customHeight="1">
      <c r="A379" s="41"/>
      <c r="B379" s="42"/>
      <c r="C379" s="215" t="s">
        <v>431</v>
      </c>
      <c r="D379" s="215" t="s">
        <v>166</v>
      </c>
      <c r="E379" s="216" t="s">
        <v>432</v>
      </c>
      <c r="F379" s="217" t="s">
        <v>433</v>
      </c>
      <c r="G379" s="218" t="s">
        <v>169</v>
      </c>
      <c r="H379" s="219">
        <v>11.74</v>
      </c>
      <c r="I379" s="220"/>
      <c r="J379" s="221">
        <f>ROUND(I379*H379,2)</f>
        <v>0</v>
      </c>
      <c r="K379" s="217" t="s">
        <v>434</v>
      </c>
      <c r="L379" s="47"/>
      <c r="M379" s="222" t="s">
        <v>19</v>
      </c>
      <c r="N379" s="223" t="s">
        <v>42</v>
      </c>
      <c r="O379" s="87"/>
      <c r="P379" s="224">
        <f>O379*H379</f>
        <v>0</v>
      </c>
      <c r="Q379" s="224">
        <v>0</v>
      </c>
      <c r="R379" s="224">
        <f>Q379*H379</f>
        <v>0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260</v>
      </c>
      <c r="AT379" s="226" t="s">
        <v>166</v>
      </c>
      <c r="AU379" s="226" t="s">
        <v>83</v>
      </c>
      <c r="AY379" s="20" t="s">
        <v>163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83</v>
      </c>
      <c r="BK379" s="227">
        <f>ROUND(I379*H379,2)</f>
        <v>0</v>
      </c>
      <c r="BL379" s="20" t="s">
        <v>260</v>
      </c>
      <c r="BM379" s="226" t="s">
        <v>435</v>
      </c>
    </row>
    <row r="380" s="13" customFormat="1">
      <c r="A380" s="13"/>
      <c r="B380" s="233"/>
      <c r="C380" s="234"/>
      <c r="D380" s="235" t="s">
        <v>175</v>
      </c>
      <c r="E380" s="236" t="s">
        <v>19</v>
      </c>
      <c r="F380" s="237" t="s">
        <v>436</v>
      </c>
      <c r="G380" s="234"/>
      <c r="H380" s="238">
        <v>3.1139999999999999</v>
      </c>
      <c r="I380" s="239"/>
      <c r="J380" s="234"/>
      <c r="K380" s="234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175</v>
      </c>
      <c r="AU380" s="244" t="s">
        <v>83</v>
      </c>
      <c r="AV380" s="13" t="s">
        <v>83</v>
      </c>
      <c r="AW380" s="13" t="s">
        <v>32</v>
      </c>
      <c r="AX380" s="13" t="s">
        <v>70</v>
      </c>
      <c r="AY380" s="244" t="s">
        <v>163</v>
      </c>
    </row>
    <row r="381" s="13" customFormat="1">
      <c r="A381" s="13"/>
      <c r="B381" s="233"/>
      <c r="C381" s="234"/>
      <c r="D381" s="235" t="s">
        <v>175</v>
      </c>
      <c r="E381" s="236" t="s">
        <v>19</v>
      </c>
      <c r="F381" s="237" t="s">
        <v>436</v>
      </c>
      <c r="G381" s="234"/>
      <c r="H381" s="238">
        <v>3.1139999999999999</v>
      </c>
      <c r="I381" s="239"/>
      <c r="J381" s="234"/>
      <c r="K381" s="234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175</v>
      </c>
      <c r="AU381" s="244" t="s">
        <v>83</v>
      </c>
      <c r="AV381" s="13" t="s">
        <v>83</v>
      </c>
      <c r="AW381" s="13" t="s">
        <v>32</v>
      </c>
      <c r="AX381" s="13" t="s">
        <v>70</v>
      </c>
      <c r="AY381" s="244" t="s">
        <v>163</v>
      </c>
    </row>
    <row r="382" s="13" customFormat="1">
      <c r="A382" s="13"/>
      <c r="B382" s="233"/>
      <c r="C382" s="234"/>
      <c r="D382" s="235" t="s">
        <v>175</v>
      </c>
      <c r="E382" s="236" t="s">
        <v>19</v>
      </c>
      <c r="F382" s="237" t="s">
        <v>195</v>
      </c>
      <c r="G382" s="234"/>
      <c r="H382" s="238">
        <v>1.7969999999999999</v>
      </c>
      <c r="I382" s="239"/>
      <c r="J382" s="234"/>
      <c r="K382" s="234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175</v>
      </c>
      <c r="AU382" s="244" t="s">
        <v>83</v>
      </c>
      <c r="AV382" s="13" t="s">
        <v>83</v>
      </c>
      <c r="AW382" s="13" t="s">
        <v>32</v>
      </c>
      <c r="AX382" s="13" t="s">
        <v>70</v>
      </c>
      <c r="AY382" s="244" t="s">
        <v>163</v>
      </c>
    </row>
    <row r="383" s="13" customFormat="1">
      <c r="A383" s="13"/>
      <c r="B383" s="233"/>
      <c r="C383" s="234"/>
      <c r="D383" s="235" t="s">
        <v>175</v>
      </c>
      <c r="E383" s="236" t="s">
        <v>19</v>
      </c>
      <c r="F383" s="237" t="s">
        <v>196</v>
      </c>
      <c r="G383" s="234"/>
      <c r="H383" s="238">
        <v>0.60099999999999998</v>
      </c>
      <c r="I383" s="239"/>
      <c r="J383" s="234"/>
      <c r="K383" s="234"/>
      <c r="L383" s="240"/>
      <c r="M383" s="241"/>
      <c r="N383" s="242"/>
      <c r="O383" s="242"/>
      <c r="P383" s="242"/>
      <c r="Q383" s="242"/>
      <c r="R383" s="242"/>
      <c r="S383" s="242"/>
      <c r="T383" s="24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4" t="s">
        <v>175</v>
      </c>
      <c r="AU383" s="244" t="s">
        <v>83</v>
      </c>
      <c r="AV383" s="13" t="s">
        <v>83</v>
      </c>
      <c r="AW383" s="13" t="s">
        <v>32</v>
      </c>
      <c r="AX383" s="13" t="s">
        <v>70</v>
      </c>
      <c r="AY383" s="244" t="s">
        <v>163</v>
      </c>
    </row>
    <row r="384" s="13" customFormat="1">
      <c r="A384" s="13"/>
      <c r="B384" s="233"/>
      <c r="C384" s="234"/>
      <c r="D384" s="235" t="s">
        <v>175</v>
      </c>
      <c r="E384" s="236" t="s">
        <v>19</v>
      </c>
      <c r="F384" s="237" t="s">
        <v>436</v>
      </c>
      <c r="G384" s="234"/>
      <c r="H384" s="238">
        <v>3.1139999999999999</v>
      </c>
      <c r="I384" s="239"/>
      <c r="J384" s="234"/>
      <c r="K384" s="234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175</v>
      </c>
      <c r="AU384" s="244" t="s">
        <v>83</v>
      </c>
      <c r="AV384" s="13" t="s">
        <v>83</v>
      </c>
      <c r="AW384" s="13" t="s">
        <v>32</v>
      </c>
      <c r="AX384" s="13" t="s">
        <v>70</v>
      </c>
      <c r="AY384" s="244" t="s">
        <v>163</v>
      </c>
    </row>
    <row r="385" s="14" customFormat="1">
      <c r="A385" s="14"/>
      <c r="B385" s="245"/>
      <c r="C385" s="246"/>
      <c r="D385" s="235" t="s">
        <v>175</v>
      </c>
      <c r="E385" s="247" t="s">
        <v>19</v>
      </c>
      <c r="F385" s="248" t="s">
        <v>179</v>
      </c>
      <c r="G385" s="246"/>
      <c r="H385" s="249">
        <v>11.740000000000002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175</v>
      </c>
      <c r="AU385" s="255" t="s">
        <v>83</v>
      </c>
      <c r="AV385" s="14" t="s">
        <v>171</v>
      </c>
      <c r="AW385" s="14" t="s">
        <v>32</v>
      </c>
      <c r="AX385" s="14" t="s">
        <v>77</v>
      </c>
      <c r="AY385" s="255" t="s">
        <v>163</v>
      </c>
    </row>
    <row r="386" s="2" customFormat="1" ht="16.5" customHeight="1">
      <c r="A386" s="41"/>
      <c r="B386" s="42"/>
      <c r="C386" s="256" t="s">
        <v>437</v>
      </c>
      <c r="D386" s="256" t="s">
        <v>219</v>
      </c>
      <c r="E386" s="257" t="s">
        <v>438</v>
      </c>
      <c r="F386" s="258" t="s">
        <v>439</v>
      </c>
      <c r="G386" s="259" t="s">
        <v>169</v>
      </c>
      <c r="H386" s="260">
        <v>11.74</v>
      </c>
      <c r="I386" s="261"/>
      <c r="J386" s="262">
        <f>ROUND(I386*H386,2)</f>
        <v>0</v>
      </c>
      <c r="K386" s="258" t="s">
        <v>170</v>
      </c>
      <c r="L386" s="263"/>
      <c r="M386" s="264" t="s">
        <v>19</v>
      </c>
      <c r="N386" s="265" t="s">
        <v>42</v>
      </c>
      <c r="O386" s="87"/>
      <c r="P386" s="224">
        <f>O386*H386</f>
        <v>0</v>
      </c>
      <c r="Q386" s="224">
        <v>0.0012999999999999999</v>
      </c>
      <c r="R386" s="224">
        <f>Q386*H386</f>
        <v>0.015262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333</v>
      </c>
      <c r="AT386" s="226" t="s">
        <v>219</v>
      </c>
      <c r="AU386" s="226" t="s">
        <v>83</v>
      </c>
      <c r="AY386" s="20" t="s">
        <v>163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83</v>
      </c>
      <c r="BK386" s="227">
        <f>ROUND(I386*H386,2)</f>
        <v>0</v>
      </c>
      <c r="BL386" s="20" t="s">
        <v>260</v>
      </c>
      <c r="BM386" s="226" t="s">
        <v>440</v>
      </c>
    </row>
    <row r="387" s="13" customFormat="1">
      <c r="A387" s="13"/>
      <c r="B387" s="233"/>
      <c r="C387" s="234"/>
      <c r="D387" s="235" t="s">
        <v>175</v>
      </c>
      <c r="E387" s="236" t="s">
        <v>19</v>
      </c>
      <c r="F387" s="237" t="s">
        <v>436</v>
      </c>
      <c r="G387" s="234"/>
      <c r="H387" s="238">
        <v>3.1139999999999999</v>
      </c>
      <c r="I387" s="239"/>
      <c r="J387" s="234"/>
      <c r="K387" s="234"/>
      <c r="L387" s="240"/>
      <c r="M387" s="241"/>
      <c r="N387" s="242"/>
      <c r="O387" s="242"/>
      <c r="P387" s="242"/>
      <c r="Q387" s="242"/>
      <c r="R387" s="242"/>
      <c r="S387" s="242"/>
      <c r="T387" s="24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4" t="s">
        <v>175</v>
      </c>
      <c r="AU387" s="244" t="s">
        <v>83</v>
      </c>
      <c r="AV387" s="13" t="s">
        <v>83</v>
      </c>
      <c r="AW387" s="13" t="s">
        <v>32</v>
      </c>
      <c r="AX387" s="13" t="s">
        <v>70</v>
      </c>
      <c r="AY387" s="244" t="s">
        <v>163</v>
      </c>
    </row>
    <row r="388" s="13" customFormat="1">
      <c r="A388" s="13"/>
      <c r="B388" s="233"/>
      <c r="C388" s="234"/>
      <c r="D388" s="235" t="s">
        <v>175</v>
      </c>
      <c r="E388" s="236" t="s">
        <v>19</v>
      </c>
      <c r="F388" s="237" t="s">
        <v>436</v>
      </c>
      <c r="G388" s="234"/>
      <c r="H388" s="238">
        <v>3.1139999999999999</v>
      </c>
      <c r="I388" s="239"/>
      <c r="J388" s="234"/>
      <c r="K388" s="234"/>
      <c r="L388" s="240"/>
      <c r="M388" s="241"/>
      <c r="N388" s="242"/>
      <c r="O388" s="242"/>
      <c r="P388" s="242"/>
      <c r="Q388" s="242"/>
      <c r="R388" s="242"/>
      <c r="S388" s="242"/>
      <c r="T388" s="24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4" t="s">
        <v>175</v>
      </c>
      <c r="AU388" s="244" t="s">
        <v>83</v>
      </c>
      <c r="AV388" s="13" t="s">
        <v>83</v>
      </c>
      <c r="AW388" s="13" t="s">
        <v>32</v>
      </c>
      <c r="AX388" s="13" t="s">
        <v>70</v>
      </c>
      <c r="AY388" s="244" t="s">
        <v>163</v>
      </c>
    </row>
    <row r="389" s="13" customFormat="1">
      <c r="A389" s="13"/>
      <c r="B389" s="233"/>
      <c r="C389" s="234"/>
      <c r="D389" s="235" t="s">
        <v>175</v>
      </c>
      <c r="E389" s="236" t="s">
        <v>19</v>
      </c>
      <c r="F389" s="237" t="s">
        <v>195</v>
      </c>
      <c r="G389" s="234"/>
      <c r="H389" s="238">
        <v>1.7969999999999999</v>
      </c>
      <c r="I389" s="239"/>
      <c r="J389" s="234"/>
      <c r="K389" s="234"/>
      <c r="L389" s="240"/>
      <c r="M389" s="241"/>
      <c r="N389" s="242"/>
      <c r="O389" s="242"/>
      <c r="P389" s="242"/>
      <c r="Q389" s="242"/>
      <c r="R389" s="242"/>
      <c r="S389" s="242"/>
      <c r="T389" s="24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4" t="s">
        <v>175</v>
      </c>
      <c r="AU389" s="244" t="s">
        <v>83</v>
      </c>
      <c r="AV389" s="13" t="s">
        <v>83</v>
      </c>
      <c r="AW389" s="13" t="s">
        <v>32</v>
      </c>
      <c r="AX389" s="13" t="s">
        <v>70</v>
      </c>
      <c r="AY389" s="244" t="s">
        <v>163</v>
      </c>
    </row>
    <row r="390" s="13" customFormat="1">
      <c r="A390" s="13"/>
      <c r="B390" s="233"/>
      <c r="C390" s="234"/>
      <c r="D390" s="235" t="s">
        <v>175</v>
      </c>
      <c r="E390" s="236" t="s">
        <v>19</v>
      </c>
      <c r="F390" s="237" t="s">
        <v>196</v>
      </c>
      <c r="G390" s="234"/>
      <c r="H390" s="238">
        <v>0.60099999999999998</v>
      </c>
      <c r="I390" s="239"/>
      <c r="J390" s="234"/>
      <c r="K390" s="234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175</v>
      </c>
      <c r="AU390" s="244" t="s">
        <v>83</v>
      </c>
      <c r="AV390" s="13" t="s">
        <v>83</v>
      </c>
      <c r="AW390" s="13" t="s">
        <v>32</v>
      </c>
      <c r="AX390" s="13" t="s">
        <v>70</v>
      </c>
      <c r="AY390" s="244" t="s">
        <v>163</v>
      </c>
    </row>
    <row r="391" s="13" customFormat="1">
      <c r="A391" s="13"/>
      <c r="B391" s="233"/>
      <c r="C391" s="234"/>
      <c r="D391" s="235" t="s">
        <v>175</v>
      </c>
      <c r="E391" s="236" t="s">
        <v>19</v>
      </c>
      <c r="F391" s="237" t="s">
        <v>436</v>
      </c>
      <c r="G391" s="234"/>
      <c r="H391" s="238">
        <v>3.1139999999999999</v>
      </c>
      <c r="I391" s="239"/>
      <c r="J391" s="234"/>
      <c r="K391" s="234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175</v>
      </c>
      <c r="AU391" s="244" t="s">
        <v>83</v>
      </c>
      <c r="AV391" s="13" t="s">
        <v>83</v>
      </c>
      <c r="AW391" s="13" t="s">
        <v>32</v>
      </c>
      <c r="AX391" s="13" t="s">
        <v>70</v>
      </c>
      <c r="AY391" s="244" t="s">
        <v>163</v>
      </c>
    </row>
    <row r="392" s="14" customFormat="1">
      <c r="A392" s="14"/>
      <c r="B392" s="245"/>
      <c r="C392" s="246"/>
      <c r="D392" s="235" t="s">
        <v>175</v>
      </c>
      <c r="E392" s="247" t="s">
        <v>19</v>
      </c>
      <c r="F392" s="248" t="s">
        <v>179</v>
      </c>
      <c r="G392" s="246"/>
      <c r="H392" s="249">
        <v>11.740000000000002</v>
      </c>
      <c r="I392" s="250"/>
      <c r="J392" s="246"/>
      <c r="K392" s="246"/>
      <c r="L392" s="251"/>
      <c r="M392" s="252"/>
      <c r="N392" s="253"/>
      <c r="O392" s="253"/>
      <c r="P392" s="253"/>
      <c r="Q392" s="253"/>
      <c r="R392" s="253"/>
      <c r="S392" s="253"/>
      <c r="T392" s="25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5" t="s">
        <v>175</v>
      </c>
      <c r="AU392" s="255" t="s">
        <v>83</v>
      </c>
      <c r="AV392" s="14" t="s">
        <v>171</v>
      </c>
      <c r="AW392" s="14" t="s">
        <v>32</v>
      </c>
      <c r="AX392" s="14" t="s">
        <v>77</v>
      </c>
      <c r="AY392" s="255" t="s">
        <v>163</v>
      </c>
    </row>
    <row r="393" s="2" customFormat="1" ht="33" customHeight="1">
      <c r="A393" s="41"/>
      <c r="B393" s="42"/>
      <c r="C393" s="215" t="s">
        <v>441</v>
      </c>
      <c r="D393" s="215" t="s">
        <v>166</v>
      </c>
      <c r="E393" s="216" t="s">
        <v>442</v>
      </c>
      <c r="F393" s="217" t="s">
        <v>443</v>
      </c>
      <c r="G393" s="218" t="s">
        <v>291</v>
      </c>
      <c r="H393" s="219">
        <v>0.014999999999999999</v>
      </c>
      <c r="I393" s="220"/>
      <c r="J393" s="221">
        <f>ROUND(I393*H393,2)</f>
        <v>0</v>
      </c>
      <c r="K393" s="217" t="s">
        <v>170</v>
      </c>
      <c r="L393" s="47"/>
      <c r="M393" s="222" t="s">
        <v>19</v>
      </c>
      <c r="N393" s="223" t="s">
        <v>42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260</v>
      </c>
      <c r="AT393" s="226" t="s">
        <v>166</v>
      </c>
      <c r="AU393" s="226" t="s">
        <v>83</v>
      </c>
      <c r="AY393" s="20" t="s">
        <v>163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83</v>
      </c>
      <c r="BK393" s="227">
        <f>ROUND(I393*H393,2)</f>
        <v>0</v>
      </c>
      <c r="BL393" s="20" t="s">
        <v>260</v>
      </c>
      <c r="BM393" s="226" t="s">
        <v>444</v>
      </c>
    </row>
    <row r="394" s="2" customFormat="1">
      <c r="A394" s="41"/>
      <c r="B394" s="42"/>
      <c r="C394" s="43"/>
      <c r="D394" s="228" t="s">
        <v>173</v>
      </c>
      <c r="E394" s="43"/>
      <c r="F394" s="229" t="s">
        <v>445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173</v>
      </c>
      <c r="AU394" s="20" t="s">
        <v>83</v>
      </c>
    </row>
    <row r="395" s="12" customFormat="1" ht="25.92" customHeight="1">
      <c r="A395" s="12"/>
      <c r="B395" s="199"/>
      <c r="C395" s="200"/>
      <c r="D395" s="201" t="s">
        <v>69</v>
      </c>
      <c r="E395" s="202" t="s">
        <v>446</v>
      </c>
      <c r="F395" s="202" t="s">
        <v>447</v>
      </c>
      <c r="G395" s="200"/>
      <c r="H395" s="200"/>
      <c r="I395" s="203"/>
      <c r="J395" s="204">
        <f>BK395</f>
        <v>0</v>
      </c>
      <c r="K395" s="200"/>
      <c r="L395" s="205"/>
      <c r="M395" s="206"/>
      <c r="N395" s="207"/>
      <c r="O395" s="207"/>
      <c r="P395" s="208">
        <f>SUM(P396:P403)</f>
        <v>0</v>
      </c>
      <c r="Q395" s="207"/>
      <c r="R395" s="208">
        <f>SUM(R396:R403)</f>
        <v>0</v>
      </c>
      <c r="S395" s="207"/>
      <c r="T395" s="209">
        <f>SUM(T396:T403)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10" t="s">
        <v>197</v>
      </c>
      <c r="AT395" s="211" t="s">
        <v>69</v>
      </c>
      <c r="AU395" s="211" t="s">
        <v>70</v>
      </c>
      <c r="AY395" s="210" t="s">
        <v>163</v>
      </c>
      <c r="BK395" s="212">
        <f>SUM(BK396:BK403)</f>
        <v>0</v>
      </c>
    </row>
    <row r="396" s="2" customFormat="1" ht="16.5" customHeight="1">
      <c r="A396" s="41"/>
      <c r="B396" s="42"/>
      <c r="C396" s="215" t="s">
        <v>448</v>
      </c>
      <c r="D396" s="215" t="s">
        <v>166</v>
      </c>
      <c r="E396" s="216" t="s">
        <v>449</v>
      </c>
      <c r="F396" s="217" t="s">
        <v>450</v>
      </c>
      <c r="G396" s="218" t="s">
        <v>451</v>
      </c>
      <c r="H396" s="219">
        <v>1</v>
      </c>
      <c r="I396" s="220"/>
      <c r="J396" s="221">
        <f>ROUND(I396*H396,2)</f>
        <v>0</v>
      </c>
      <c r="K396" s="217" t="s">
        <v>19</v>
      </c>
      <c r="L396" s="47"/>
      <c r="M396" s="222" t="s">
        <v>19</v>
      </c>
      <c r="N396" s="223" t="s">
        <v>42</v>
      </c>
      <c r="O396" s="87"/>
      <c r="P396" s="224">
        <f>O396*H396</f>
        <v>0</v>
      </c>
      <c r="Q396" s="224">
        <v>0</v>
      </c>
      <c r="R396" s="224">
        <f>Q396*H396</f>
        <v>0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171</v>
      </c>
      <c r="AT396" s="226" t="s">
        <v>166</v>
      </c>
      <c r="AU396" s="226" t="s">
        <v>77</v>
      </c>
      <c r="AY396" s="20" t="s">
        <v>163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83</v>
      </c>
      <c r="BK396" s="227">
        <f>ROUND(I396*H396,2)</f>
        <v>0</v>
      </c>
      <c r="BL396" s="20" t="s">
        <v>171</v>
      </c>
      <c r="BM396" s="226" t="s">
        <v>452</v>
      </c>
    </row>
    <row r="397" s="2" customFormat="1" ht="16.5" customHeight="1">
      <c r="A397" s="41"/>
      <c r="B397" s="42"/>
      <c r="C397" s="215" t="s">
        <v>453</v>
      </c>
      <c r="D397" s="215" t="s">
        <v>166</v>
      </c>
      <c r="E397" s="216" t="s">
        <v>454</v>
      </c>
      <c r="F397" s="217" t="s">
        <v>455</v>
      </c>
      <c r="G397" s="218" t="s">
        <v>451</v>
      </c>
      <c r="H397" s="219">
        <v>1</v>
      </c>
      <c r="I397" s="220"/>
      <c r="J397" s="221">
        <f>ROUND(I397*H397,2)</f>
        <v>0</v>
      </c>
      <c r="K397" s="217" t="s">
        <v>19</v>
      </c>
      <c r="L397" s="47"/>
      <c r="M397" s="222" t="s">
        <v>19</v>
      </c>
      <c r="N397" s="223" t="s">
        <v>42</v>
      </c>
      <c r="O397" s="87"/>
      <c r="P397" s="224">
        <f>O397*H397</f>
        <v>0</v>
      </c>
      <c r="Q397" s="224">
        <v>0</v>
      </c>
      <c r="R397" s="224">
        <f>Q397*H397</f>
        <v>0</v>
      </c>
      <c r="S397" s="224">
        <v>0</v>
      </c>
      <c r="T397" s="225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6" t="s">
        <v>171</v>
      </c>
      <c r="AT397" s="226" t="s">
        <v>166</v>
      </c>
      <c r="AU397" s="226" t="s">
        <v>77</v>
      </c>
      <c r="AY397" s="20" t="s">
        <v>163</v>
      </c>
      <c r="BE397" s="227">
        <f>IF(N397="základní",J397,0)</f>
        <v>0</v>
      </c>
      <c r="BF397" s="227">
        <f>IF(N397="snížená",J397,0)</f>
        <v>0</v>
      </c>
      <c r="BG397" s="227">
        <f>IF(N397="zákl. přenesená",J397,0)</f>
        <v>0</v>
      </c>
      <c r="BH397" s="227">
        <f>IF(N397="sníž. přenesená",J397,0)</f>
        <v>0</v>
      </c>
      <c r="BI397" s="227">
        <f>IF(N397="nulová",J397,0)</f>
        <v>0</v>
      </c>
      <c r="BJ397" s="20" t="s">
        <v>83</v>
      </c>
      <c r="BK397" s="227">
        <f>ROUND(I397*H397,2)</f>
        <v>0</v>
      </c>
      <c r="BL397" s="20" t="s">
        <v>171</v>
      </c>
      <c r="BM397" s="226" t="s">
        <v>456</v>
      </c>
    </row>
    <row r="398" s="2" customFormat="1" ht="24.15" customHeight="1">
      <c r="A398" s="41"/>
      <c r="B398" s="42"/>
      <c r="C398" s="215" t="s">
        <v>457</v>
      </c>
      <c r="D398" s="215" t="s">
        <v>166</v>
      </c>
      <c r="E398" s="216" t="s">
        <v>458</v>
      </c>
      <c r="F398" s="217" t="s">
        <v>459</v>
      </c>
      <c r="G398" s="218" t="s">
        <v>451</v>
      </c>
      <c r="H398" s="219">
        <v>1</v>
      </c>
      <c r="I398" s="220"/>
      <c r="J398" s="221">
        <f>ROUND(I398*H398,2)</f>
        <v>0</v>
      </c>
      <c r="K398" s="217" t="s">
        <v>19</v>
      </c>
      <c r="L398" s="47"/>
      <c r="M398" s="222" t="s">
        <v>19</v>
      </c>
      <c r="N398" s="223" t="s">
        <v>42</v>
      </c>
      <c r="O398" s="87"/>
      <c r="P398" s="224">
        <f>O398*H398</f>
        <v>0</v>
      </c>
      <c r="Q398" s="224">
        <v>0</v>
      </c>
      <c r="R398" s="224">
        <f>Q398*H398</f>
        <v>0</v>
      </c>
      <c r="S398" s="224">
        <v>0</v>
      </c>
      <c r="T398" s="225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6" t="s">
        <v>171</v>
      </c>
      <c r="AT398" s="226" t="s">
        <v>166</v>
      </c>
      <c r="AU398" s="226" t="s">
        <v>77</v>
      </c>
      <c r="AY398" s="20" t="s">
        <v>163</v>
      </c>
      <c r="BE398" s="227">
        <f>IF(N398="základní",J398,0)</f>
        <v>0</v>
      </c>
      <c r="BF398" s="227">
        <f>IF(N398="snížená",J398,0)</f>
        <v>0</v>
      </c>
      <c r="BG398" s="227">
        <f>IF(N398="zákl. přenesená",J398,0)</f>
        <v>0</v>
      </c>
      <c r="BH398" s="227">
        <f>IF(N398="sníž. přenesená",J398,0)</f>
        <v>0</v>
      </c>
      <c r="BI398" s="227">
        <f>IF(N398="nulová",J398,0)</f>
        <v>0</v>
      </c>
      <c r="BJ398" s="20" t="s">
        <v>83</v>
      </c>
      <c r="BK398" s="227">
        <f>ROUND(I398*H398,2)</f>
        <v>0</v>
      </c>
      <c r="BL398" s="20" t="s">
        <v>171</v>
      </c>
      <c r="BM398" s="226" t="s">
        <v>460</v>
      </c>
    </row>
    <row r="399" s="2" customFormat="1" ht="16.5" customHeight="1">
      <c r="A399" s="41"/>
      <c r="B399" s="42"/>
      <c r="C399" s="215" t="s">
        <v>461</v>
      </c>
      <c r="D399" s="215" t="s">
        <v>166</v>
      </c>
      <c r="E399" s="216" t="s">
        <v>462</v>
      </c>
      <c r="F399" s="217" t="s">
        <v>463</v>
      </c>
      <c r="G399" s="218" t="s">
        <v>451</v>
      </c>
      <c r="H399" s="219">
        <v>1</v>
      </c>
      <c r="I399" s="220"/>
      <c r="J399" s="221">
        <f>ROUND(I399*H399,2)</f>
        <v>0</v>
      </c>
      <c r="K399" s="217" t="s">
        <v>19</v>
      </c>
      <c r="L399" s="47"/>
      <c r="M399" s="222" t="s">
        <v>19</v>
      </c>
      <c r="N399" s="223" t="s">
        <v>42</v>
      </c>
      <c r="O399" s="87"/>
      <c r="P399" s="224">
        <f>O399*H399</f>
        <v>0</v>
      </c>
      <c r="Q399" s="224">
        <v>0</v>
      </c>
      <c r="R399" s="224">
        <f>Q399*H399</f>
        <v>0</v>
      </c>
      <c r="S399" s="224">
        <v>0</v>
      </c>
      <c r="T399" s="225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26" t="s">
        <v>171</v>
      </c>
      <c r="AT399" s="226" t="s">
        <v>166</v>
      </c>
      <c r="AU399" s="226" t="s">
        <v>77</v>
      </c>
      <c r="AY399" s="20" t="s">
        <v>163</v>
      </c>
      <c r="BE399" s="227">
        <f>IF(N399="základní",J399,0)</f>
        <v>0</v>
      </c>
      <c r="BF399" s="227">
        <f>IF(N399="snížená",J399,0)</f>
        <v>0</v>
      </c>
      <c r="BG399" s="227">
        <f>IF(N399="zákl. přenesená",J399,0)</f>
        <v>0</v>
      </c>
      <c r="BH399" s="227">
        <f>IF(N399="sníž. přenesená",J399,0)</f>
        <v>0</v>
      </c>
      <c r="BI399" s="227">
        <f>IF(N399="nulová",J399,0)</f>
        <v>0</v>
      </c>
      <c r="BJ399" s="20" t="s">
        <v>83</v>
      </c>
      <c r="BK399" s="227">
        <f>ROUND(I399*H399,2)</f>
        <v>0</v>
      </c>
      <c r="BL399" s="20" t="s">
        <v>171</v>
      </c>
      <c r="BM399" s="226" t="s">
        <v>464</v>
      </c>
    </row>
    <row r="400" s="2" customFormat="1" ht="16.5" customHeight="1">
      <c r="A400" s="41"/>
      <c r="B400" s="42"/>
      <c r="C400" s="215" t="s">
        <v>465</v>
      </c>
      <c r="D400" s="215" t="s">
        <v>166</v>
      </c>
      <c r="E400" s="216" t="s">
        <v>466</v>
      </c>
      <c r="F400" s="217" t="s">
        <v>467</v>
      </c>
      <c r="G400" s="218" t="s">
        <v>451</v>
      </c>
      <c r="H400" s="219">
        <v>1</v>
      </c>
      <c r="I400" s="220"/>
      <c r="J400" s="221">
        <f>ROUND(I400*H400,2)</f>
        <v>0</v>
      </c>
      <c r="K400" s="217" t="s">
        <v>19</v>
      </c>
      <c r="L400" s="47"/>
      <c r="M400" s="222" t="s">
        <v>19</v>
      </c>
      <c r="N400" s="223" t="s">
        <v>42</v>
      </c>
      <c r="O400" s="87"/>
      <c r="P400" s="224">
        <f>O400*H400</f>
        <v>0</v>
      </c>
      <c r="Q400" s="224">
        <v>0</v>
      </c>
      <c r="R400" s="224">
        <f>Q400*H400</f>
        <v>0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171</v>
      </c>
      <c r="AT400" s="226" t="s">
        <v>166</v>
      </c>
      <c r="AU400" s="226" t="s">
        <v>77</v>
      </c>
      <c r="AY400" s="20" t="s">
        <v>163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83</v>
      </c>
      <c r="BK400" s="227">
        <f>ROUND(I400*H400,2)</f>
        <v>0</v>
      </c>
      <c r="BL400" s="20" t="s">
        <v>171</v>
      </c>
      <c r="BM400" s="226" t="s">
        <v>468</v>
      </c>
    </row>
    <row r="401" s="2" customFormat="1" ht="24.15" customHeight="1">
      <c r="A401" s="41"/>
      <c r="B401" s="42"/>
      <c r="C401" s="215" t="s">
        <v>469</v>
      </c>
      <c r="D401" s="215" t="s">
        <v>166</v>
      </c>
      <c r="E401" s="216" t="s">
        <v>470</v>
      </c>
      <c r="F401" s="217" t="s">
        <v>471</v>
      </c>
      <c r="G401" s="218" t="s">
        <v>451</v>
      </c>
      <c r="H401" s="219">
        <v>1</v>
      </c>
      <c r="I401" s="220"/>
      <c r="J401" s="221">
        <f>ROUND(I401*H401,2)</f>
        <v>0</v>
      </c>
      <c r="K401" s="217" t="s">
        <v>19</v>
      </c>
      <c r="L401" s="47"/>
      <c r="M401" s="222" t="s">
        <v>19</v>
      </c>
      <c r="N401" s="223" t="s">
        <v>42</v>
      </c>
      <c r="O401" s="87"/>
      <c r="P401" s="224">
        <f>O401*H401</f>
        <v>0</v>
      </c>
      <c r="Q401" s="224">
        <v>0</v>
      </c>
      <c r="R401" s="224">
        <f>Q401*H401</f>
        <v>0</v>
      </c>
      <c r="S401" s="224">
        <v>0</v>
      </c>
      <c r="T401" s="225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26" t="s">
        <v>171</v>
      </c>
      <c r="AT401" s="226" t="s">
        <v>166</v>
      </c>
      <c r="AU401" s="226" t="s">
        <v>77</v>
      </c>
      <c r="AY401" s="20" t="s">
        <v>163</v>
      </c>
      <c r="BE401" s="227">
        <f>IF(N401="základní",J401,0)</f>
        <v>0</v>
      </c>
      <c r="BF401" s="227">
        <f>IF(N401="snížená",J401,0)</f>
        <v>0</v>
      </c>
      <c r="BG401" s="227">
        <f>IF(N401="zákl. přenesená",J401,0)</f>
        <v>0</v>
      </c>
      <c r="BH401" s="227">
        <f>IF(N401="sníž. přenesená",J401,0)</f>
        <v>0</v>
      </c>
      <c r="BI401" s="227">
        <f>IF(N401="nulová",J401,0)</f>
        <v>0</v>
      </c>
      <c r="BJ401" s="20" t="s">
        <v>83</v>
      </c>
      <c r="BK401" s="227">
        <f>ROUND(I401*H401,2)</f>
        <v>0</v>
      </c>
      <c r="BL401" s="20" t="s">
        <v>171</v>
      </c>
      <c r="BM401" s="226" t="s">
        <v>472</v>
      </c>
    </row>
    <row r="402" s="2" customFormat="1" ht="33" customHeight="1">
      <c r="A402" s="41"/>
      <c r="B402" s="42"/>
      <c r="C402" s="215" t="s">
        <v>473</v>
      </c>
      <c r="D402" s="215" t="s">
        <v>166</v>
      </c>
      <c r="E402" s="216" t="s">
        <v>474</v>
      </c>
      <c r="F402" s="217" t="s">
        <v>475</v>
      </c>
      <c r="G402" s="218" t="s">
        <v>451</v>
      </c>
      <c r="H402" s="219">
        <v>1</v>
      </c>
      <c r="I402" s="220"/>
      <c r="J402" s="221">
        <f>ROUND(I402*H402,2)</f>
        <v>0</v>
      </c>
      <c r="K402" s="217" t="s">
        <v>19</v>
      </c>
      <c r="L402" s="47"/>
      <c r="M402" s="222" t="s">
        <v>19</v>
      </c>
      <c r="N402" s="223" t="s">
        <v>42</v>
      </c>
      <c r="O402" s="87"/>
      <c r="P402" s="224">
        <f>O402*H402</f>
        <v>0</v>
      </c>
      <c r="Q402" s="224">
        <v>0</v>
      </c>
      <c r="R402" s="224">
        <f>Q402*H402</f>
        <v>0</v>
      </c>
      <c r="S402" s="224">
        <v>0</v>
      </c>
      <c r="T402" s="225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6" t="s">
        <v>171</v>
      </c>
      <c r="AT402" s="226" t="s">
        <v>166</v>
      </c>
      <c r="AU402" s="226" t="s">
        <v>77</v>
      </c>
      <c r="AY402" s="20" t="s">
        <v>163</v>
      </c>
      <c r="BE402" s="227">
        <f>IF(N402="základní",J402,0)</f>
        <v>0</v>
      </c>
      <c r="BF402" s="227">
        <f>IF(N402="snížená",J402,0)</f>
        <v>0</v>
      </c>
      <c r="BG402" s="227">
        <f>IF(N402="zákl. přenesená",J402,0)</f>
        <v>0</v>
      </c>
      <c r="BH402" s="227">
        <f>IF(N402="sníž. přenesená",J402,0)</f>
        <v>0</v>
      </c>
      <c r="BI402" s="227">
        <f>IF(N402="nulová",J402,0)</f>
        <v>0</v>
      </c>
      <c r="BJ402" s="20" t="s">
        <v>83</v>
      </c>
      <c r="BK402" s="227">
        <f>ROUND(I402*H402,2)</f>
        <v>0</v>
      </c>
      <c r="BL402" s="20" t="s">
        <v>171</v>
      </c>
      <c r="BM402" s="226" t="s">
        <v>476</v>
      </c>
    </row>
    <row r="403" s="2" customFormat="1" ht="16.5" customHeight="1">
      <c r="A403" s="41"/>
      <c r="B403" s="42"/>
      <c r="C403" s="215" t="s">
        <v>477</v>
      </c>
      <c r="D403" s="215" t="s">
        <v>166</v>
      </c>
      <c r="E403" s="216" t="s">
        <v>478</v>
      </c>
      <c r="F403" s="217" t="s">
        <v>479</v>
      </c>
      <c r="G403" s="218" t="s">
        <v>451</v>
      </c>
      <c r="H403" s="219">
        <v>1</v>
      </c>
      <c r="I403" s="220"/>
      <c r="J403" s="221">
        <f>ROUND(I403*H403,2)</f>
        <v>0</v>
      </c>
      <c r="K403" s="217" t="s">
        <v>19</v>
      </c>
      <c r="L403" s="47"/>
      <c r="M403" s="287" t="s">
        <v>19</v>
      </c>
      <c r="N403" s="288" t="s">
        <v>42</v>
      </c>
      <c r="O403" s="289"/>
      <c r="P403" s="290">
        <f>O403*H403</f>
        <v>0</v>
      </c>
      <c r="Q403" s="290">
        <v>0</v>
      </c>
      <c r="R403" s="290">
        <f>Q403*H403</f>
        <v>0</v>
      </c>
      <c r="S403" s="290">
        <v>0</v>
      </c>
      <c r="T403" s="291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26" t="s">
        <v>171</v>
      </c>
      <c r="AT403" s="226" t="s">
        <v>166</v>
      </c>
      <c r="AU403" s="226" t="s">
        <v>77</v>
      </c>
      <c r="AY403" s="20" t="s">
        <v>163</v>
      </c>
      <c r="BE403" s="227">
        <f>IF(N403="základní",J403,0)</f>
        <v>0</v>
      </c>
      <c r="BF403" s="227">
        <f>IF(N403="snížená",J403,0)</f>
        <v>0</v>
      </c>
      <c r="BG403" s="227">
        <f>IF(N403="zákl. přenesená",J403,0)</f>
        <v>0</v>
      </c>
      <c r="BH403" s="227">
        <f>IF(N403="sníž. přenesená",J403,0)</f>
        <v>0</v>
      </c>
      <c r="BI403" s="227">
        <f>IF(N403="nulová",J403,0)</f>
        <v>0</v>
      </c>
      <c r="BJ403" s="20" t="s">
        <v>83</v>
      </c>
      <c r="BK403" s="227">
        <f>ROUND(I403*H403,2)</f>
        <v>0</v>
      </c>
      <c r="BL403" s="20" t="s">
        <v>171</v>
      </c>
      <c r="BM403" s="226" t="s">
        <v>480</v>
      </c>
    </row>
    <row r="404" s="2" customFormat="1" ht="6.96" customHeight="1">
      <c r="A404" s="41"/>
      <c r="B404" s="62"/>
      <c r="C404" s="63"/>
      <c r="D404" s="63"/>
      <c r="E404" s="63"/>
      <c r="F404" s="63"/>
      <c r="G404" s="63"/>
      <c r="H404" s="63"/>
      <c r="I404" s="63"/>
      <c r="J404" s="63"/>
      <c r="K404" s="63"/>
      <c r="L404" s="47"/>
      <c r="M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</row>
  </sheetData>
  <sheetProtection sheet="1" autoFilter="0" formatColumns="0" formatRows="0" objects="1" scenarios="1" spinCount="100000" saltValue="hOvfUKaUMwiYihoFoev5qkNp4KbfrUe9oRzbiY9YXqUMCBcitWRlQRJBOU3PKnILmNN/XeO+mgaQwdnJPVq7LQ==" hashValue="MvNG6oIUVrPKLyh8awoCRTM35ZVPbNOiVAIHTNuqdQ9J4rU+nlS/FYw2x7jFiACpMUeakCjFbLtT/IZl3ROncA==" algorithmName="SHA-512" password="CC35"/>
  <autoFilter ref="C96:K4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9" r:id="rId2" display="https://podminky.urs.cz/item/CS_URS_2025_01/612325302"/>
    <hyperlink ref="F117" r:id="rId3" display="https://podminky.urs.cz/item/CS_URS_2025_01/619991001"/>
    <hyperlink ref="F121" r:id="rId4" display="https://podminky.urs.cz/item/CS_URS_2025_01/619991005"/>
    <hyperlink ref="F129" r:id="rId5" display="https://podminky.urs.cz/item/CS_URS_2025_01/622131121"/>
    <hyperlink ref="F137" r:id="rId6" display="https://podminky.urs.cz/item/CS_URS_2025_01/622142001"/>
    <hyperlink ref="F145" r:id="rId7" display="https://podminky.urs.cz/item/CS_URS_2025_01/622143003"/>
    <hyperlink ref="F161" r:id="rId8" display="https://podminky.urs.cz/item/CS_URS_2025_01/622143004"/>
    <hyperlink ref="F192" r:id="rId9" display="https://podminky.urs.cz/item/CS_URS_2025_01/622151031"/>
    <hyperlink ref="F200" r:id="rId10" display="https://podminky.urs.cz/item/CS_URS_2025_01/622531022"/>
    <hyperlink ref="F209" r:id="rId11" display="https://podminky.urs.cz/item/CS_URS_2025_01/949101111"/>
    <hyperlink ref="F217" r:id="rId12" display="https://podminky.urs.cz/item/CS_URS_2025_01/968082015"/>
    <hyperlink ref="F221" r:id="rId13" display="https://podminky.urs.cz/item/CS_URS_2025_01/968082016"/>
    <hyperlink ref="F226" r:id="rId14" display="https://podminky.urs.cz/item/CS_URS_2025_01/968082017"/>
    <hyperlink ref="F232" r:id="rId15" display="https://podminky.urs.cz/item/CS_URS_2025_01/978013191"/>
    <hyperlink ref="F240" r:id="rId16" display="https://podminky.urs.cz/item/CS_URS_2025_01/985131311"/>
    <hyperlink ref="F249" r:id="rId17" display="https://podminky.urs.cz/item/CS_URS_2025_01/985139112"/>
    <hyperlink ref="F259" r:id="rId18" display="https://podminky.urs.cz/item/CS_URS_2025_01/997013212"/>
    <hyperlink ref="F261" r:id="rId19" display="https://podminky.urs.cz/item/CS_URS_2025_01/997013501"/>
    <hyperlink ref="F263" r:id="rId20" display="https://podminky.urs.cz/item/CS_URS_2025_01/997013509"/>
    <hyperlink ref="F268" r:id="rId21" display="https://podminky.urs.cz/item/CS_URS_2025_01/997013631"/>
    <hyperlink ref="F271" r:id="rId22" display="https://podminky.urs.cz/item/CS_URS_2025_01/998018002"/>
    <hyperlink ref="F275" r:id="rId23" display="https://podminky.urs.cz/item/CS_URS_2025_01/764001911"/>
    <hyperlink ref="F288" r:id="rId24" display="https://podminky.urs.cz/item/CS_URS_2025_01/998764102"/>
    <hyperlink ref="F291" r:id="rId25" display="https://podminky.urs.cz/item/CS_URS_2025_01/766622131"/>
    <hyperlink ref="F302" r:id="rId26" display="https://podminky.urs.cz/item/CS_URS_2025_01/766622216"/>
    <hyperlink ref="F309" r:id="rId27" display="https://podminky.urs.cz/item/CS_URS_2025_01/766642131"/>
    <hyperlink ref="F316" r:id="rId28" display="https://podminky.urs.cz/item/CS_URS_2025_01/766691811"/>
    <hyperlink ref="F323" r:id="rId29" display="https://podminky.urs.cz/item/CS_URS_2025_01/766694116"/>
    <hyperlink ref="F336" r:id="rId30" display="https://podminky.urs.cz/item/CS_URS_2025_01/998766122"/>
    <hyperlink ref="F339" r:id="rId31" display="https://podminky.urs.cz/item/CS_URS_2025_01/767627306"/>
    <hyperlink ref="F347" r:id="rId32" display="https://podminky.urs.cz/item/CS_URS_2025_01/767627307"/>
    <hyperlink ref="F355" r:id="rId33" display="https://podminky.urs.cz/item/CS_URS_2025_01/767627310"/>
    <hyperlink ref="F363" r:id="rId34" display="https://podminky.urs.cz/item/CS_URS_2025_01/998767122"/>
    <hyperlink ref="F366" r:id="rId35" display="https://podminky.urs.cz/item/CS_URS_2025_01/784211101"/>
    <hyperlink ref="F394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555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560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ROUND((SUM(BE97:BE371)),  2)</f>
        <v>0</v>
      </c>
      <c r="G35" s="41"/>
      <c r="H35" s="41"/>
      <c r="I35" s="160">
        <v>0.20999999999999999</v>
      </c>
      <c r="J35" s="159">
        <f>ROUND(((SUM(BE97:BE371))*I35),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ROUND((SUM(BF97:BF371)),  2)</f>
        <v>0</v>
      </c>
      <c r="G36" s="41"/>
      <c r="H36" s="41"/>
      <c r="I36" s="160">
        <v>0.12</v>
      </c>
      <c r="J36" s="159">
        <f>ROUND(((SUM(BF97:BF371))*I36),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ROUND((SUM(BG97:BG371)),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ROUND((SUM(BH97:BH371)),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ROUND((SUM(BI97:BI371)),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555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053 - Bytová jednotka 3, byt 1+1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J194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J239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J251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J254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J255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J269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J312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J336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J348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J363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555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053 - Bytová jednotka 3, byt 1+1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P98+P254+P363</f>
        <v>0</v>
      </c>
      <c r="Q97" s="99"/>
      <c r="R97" s="196">
        <f>R98+R254+R363</f>
        <v>0.67879560000000005</v>
      </c>
      <c r="S97" s="99"/>
      <c r="T97" s="197">
        <f>T98+T254+T363</f>
        <v>0.80512356000000007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BK98+BK254+BK363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P99+P194+P239+P251</f>
        <v>0</v>
      </c>
      <c r="Q98" s="207"/>
      <c r="R98" s="208">
        <f>R99+R194+R239+R251</f>
        <v>0.30612467999999998</v>
      </c>
      <c r="S98" s="207"/>
      <c r="T98" s="209">
        <f>T99+T194+T239+T251</f>
        <v>0.79424356000000007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BK99+BK194+BK239+BK251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SUM(P100:P193)</f>
        <v>0</v>
      </c>
      <c r="Q99" s="207"/>
      <c r="R99" s="208">
        <f>SUM(R100:R193)</f>
        <v>0.30612467999999998</v>
      </c>
      <c r="S99" s="207"/>
      <c r="T99" s="209">
        <f>SUM(T100:T193)</f>
        <v>0.0053175600000000007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SUM(BK100:BK193)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6.9870000000000001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0.030603060000000001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4" customFormat="1">
      <c r="A106" s="14"/>
      <c r="B106" s="245"/>
      <c r="C106" s="246"/>
      <c r="D106" s="235" t="s">
        <v>175</v>
      </c>
      <c r="E106" s="247" t="s">
        <v>19</v>
      </c>
      <c r="F106" s="248" t="s">
        <v>179</v>
      </c>
      <c r="G106" s="246"/>
      <c r="H106" s="249">
        <v>6.9870000000000001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175</v>
      </c>
      <c r="AU106" s="255" t="s">
        <v>83</v>
      </c>
      <c r="AV106" s="14" t="s">
        <v>171</v>
      </c>
      <c r="AW106" s="14" t="s">
        <v>32</v>
      </c>
      <c r="AX106" s="14" t="s">
        <v>77</v>
      </c>
      <c r="AY106" s="255" t="s">
        <v>163</v>
      </c>
    </row>
    <row r="107" s="2" customFormat="1" ht="16.5" customHeight="1">
      <c r="A107" s="41"/>
      <c r="B107" s="42"/>
      <c r="C107" s="215" t="s">
        <v>83</v>
      </c>
      <c r="D107" s="215" t="s">
        <v>166</v>
      </c>
      <c r="E107" s="216" t="s">
        <v>180</v>
      </c>
      <c r="F107" s="217" t="s">
        <v>181</v>
      </c>
      <c r="G107" s="218" t="s">
        <v>169</v>
      </c>
      <c r="H107" s="219">
        <v>6.9870000000000001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0.034680000000000002</v>
      </c>
      <c r="R107" s="224">
        <f>Q107*H107</f>
        <v>0.24230916000000002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83</v>
      </c>
      <c r="AY107" s="20" t="s">
        <v>163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83</v>
      </c>
      <c r="BK107" s="227">
        <f>ROUND(I107*H107,2)</f>
        <v>0</v>
      </c>
      <c r="BL107" s="20" t="s">
        <v>171</v>
      </c>
      <c r="BM107" s="226" t="s">
        <v>182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183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83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176</v>
      </c>
      <c r="G109" s="234"/>
      <c r="H109" s="238">
        <v>2.1480000000000001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83</v>
      </c>
      <c r="AV109" s="13" t="s">
        <v>83</v>
      </c>
      <c r="AW109" s="13" t="s">
        <v>32</v>
      </c>
      <c r="AX109" s="13" t="s">
        <v>70</v>
      </c>
      <c r="AY109" s="244" t="s">
        <v>163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177</v>
      </c>
      <c r="G111" s="234"/>
      <c r="H111" s="238">
        <v>1.7609999999999999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178</v>
      </c>
      <c r="G112" s="234"/>
      <c r="H112" s="238">
        <v>0.93000000000000005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4" customFormat="1">
      <c r="A113" s="14"/>
      <c r="B113" s="245"/>
      <c r="C113" s="246"/>
      <c r="D113" s="235" t="s">
        <v>175</v>
      </c>
      <c r="E113" s="247" t="s">
        <v>19</v>
      </c>
      <c r="F113" s="248" t="s">
        <v>179</v>
      </c>
      <c r="G113" s="246"/>
      <c r="H113" s="249">
        <v>6.9870000000000001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175</v>
      </c>
      <c r="AU113" s="255" t="s">
        <v>83</v>
      </c>
      <c r="AV113" s="14" t="s">
        <v>171</v>
      </c>
      <c r="AW113" s="14" t="s">
        <v>32</v>
      </c>
      <c r="AX113" s="14" t="s">
        <v>77</v>
      </c>
      <c r="AY113" s="255" t="s">
        <v>163</v>
      </c>
    </row>
    <row r="114" s="2" customFormat="1" ht="16.5" customHeight="1">
      <c r="A114" s="41"/>
      <c r="B114" s="42"/>
      <c r="C114" s="215" t="s">
        <v>184</v>
      </c>
      <c r="D114" s="215" t="s">
        <v>166</v>
      </c>
      <c r="E114" s="216" t="s">
        <v>185</v>
      </c>
      <c r="F114" s="217" t="s">
        <v>186</v>
      </c>
      <c r="G114" s="218" t="s">
        <v>169</v>
      </c>
      <c r="H114" s="219">
        <v>80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42</v>
      </c>
      <c r="O114" s="87"/>
      <c r="P114" s="224">
        <f>O114*H114</f>
        <v>0</v>
      </c>
      <c r="Q114" s="224">
        <v>4.0000000000000003E-05</v>
      </c>
      <c r="R114" s="224">
        <f>Q114*H114</f>
        <v>0.0032000000000000002</v>
      </c>
      <c r="S114" s="224">
        <v>6.0000000000000002E-05</v>
      </c>
      <c r="T114" s="225">
        <f>S114*H114</f>
        <v>0.0048000000000000004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83</v>
      </c>
      <c r="AY114" s="20" t="s">
        <v>163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83</v>
      </c>
      <c r="BK114" s="227">
        <f>ROUND(I114*H114,2)</f>
        <v>0</v>
      </c>
      <c r="BL114" s="20" t="s">
        <v>171</v>
      </c>
      <c r="BM114" s="226" t="s">
        <v>187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188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83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482</v>
      </c>
      <c r="G116" s="234"/>
      <c r="H116" s="238">
        <v>80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83</v>
      </c>
      <c r="AV116" s="13" t="s">
        <v>83</v>
      </c>
      <c r="AW116" s="13" t="s">
        <v>32</v>
      </c>
      <c r="AX116" s="13" t="s">
        <v>70</v>
      </c>
      <c r="AY116" s="244" t="s">
        <v>163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179</v>
      </c>
      <c r="G117" s="246"/>
      <c r="H117" s="249">
        <v>80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83</v>
      </c>
      <c r="AV117" s="14" t="s">
        <v>171</v>
      </c>
      <c r="AW117" s="14" t="s">
        <v>32</v>
      </c>
      <c r="AX117" s="14" t="s">
        <v>77</v>
      </c>
      <c r="AY117" s="255" t="s">
        <v>163</v>
      </c>
    </row>
    <row r="118" s="2" customFormat="1" ht="21.75" customHeight="1">
      <c r="A118" s="41"/>
      <c r="B118" s="42"/>
      <c r="C118" s="215" t="s">
        <v>171</v>
      </c>
      <c r="D118" s="215" t="s">
        <v>166</v>
      </c>
      <c r="E118" s="216" t="s">
        <v>190</v>
      </c>
      <c r="F118" s="217" t="s">
        <v>191</v>
      </c>
      <c r="G118" s="218" t="s">
        <v>169</v>
      </c>
      <c r="H118" s="219">
        <v>8.6259999999999994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42</v>
      </c>
      <c r="O118" s="87"/>
      <c r="P118" s="224">
        <f>O118*H118</f>
        <v>0</v>
      </c>
      <c r="Q118" s="224">
        <v>9.0000000000000006E-05</v>
      </c>
      <c r="R118" s="224">
        <f>Q118*H118</f>
        <v>0.00077634000000000004</v>
      </c>
      <c r="S118" s="224">
        <v>6.0000000000000002E-05</v>
      </c>
      <c r="T118" s="225">
        <f>S118*H118</f>
        <v>0.00051756000000000003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83</v>
      </c>
      <c r="AY118" s="20" t="s">
        <v>163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83</v>
      </c>
      <c r="BK118" s="227">
        <f>ROUND(I118*H118,2)</f>
        <v>0</v>
      </c>
      <c r="BL118" s="20" t="s">
        <v>171</v>
      </c>
      <c r="BM118" s="226" t="s">
        <v>192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193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83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194</v>
      </c>
      <c r="G120" s="234"/>
      <c r="H120" s="238">
        <v>3.1139999999999999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83</v>
      </c>
      <c r="AV120" s="13" t="s">
        <v>83</v>
      </c>
      <c r="AW120" s="13" t="s">
        <v>32</v>
      </c>
      <c r="AX120" s="13" t="s">
        <v>70</v>
      </c>
      <c r="AY120" s="244" t="s">
        <v>163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194</v>
      </c>
      <c r="G121" s="234"/>
      <c r="H121" s="238">
        <v>3.1139999999999999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83</v>
      </c>
      <c r="AV121" s="13" t="s">
        <v>83</v>
      </c>
      <c r="AW121" s="13" t="s">
        <v>32</v>
      </c>
      <c r="AX121" s="13" t="s">
        <v>70</v>
      </c>
      <c r="AY121" s="244" t="s">
        <v>163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195</v>
      </c>
      <c r="G122" s="234"/>
      <c r="H122" s="238">
        <v>1.7969999999999999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196</v>
      </c>
      <c r="G123" s="234"/>
      <c r="H123" s="238">
        <v>0.60099999999999998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4" customFormat="1">
      <c r="A124" s="14"/>
      <c r="B124" s="245"/>
      <c r="C124" s="246"/>
      <c r="D124" s="235" t="s">
        <v>175</v>
      </c>
      <c r="E124" s="247" t="s">
        <v>19</v>
      </c>
      <c r="F124" s="248" t="s">
        <v>179</v>
      </c>
      <c r="G124" s="246"/>
      <c r="H124" s="249">
        <v>8.6260000000000012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175</v>
      </c>
      <c r="AU124" s="255" t="s">
        <v>83</v>
      </c>
      <c r="AV124" s="14" t="s">
        <v>171</v>
      </c>
      <c r="AW124" s="14" t="s">
        <v>32</v>
      </c>
      <c r="AX124" s="14" t="s">
        <v>77</v>
      </c>
      <c r="AY124" s="255" t="s">
        <v>163</v>
      </c>
    </row>
    <row r="125" s="2" customFormat="1" ht="16.5" customHeight="1">
      <c r="A125" s="41"/>
      <c r="B125" s="42"/>
      <c r="C125" s="215" t="s">
        <v>197</v>
      </c>
      <c r="D125" s="215" t="s">
        <v>166</v>
      </c>
      <c r="E125" s="216" t="s">
        <v>198</v>
      </c>
      <c r="F125" s="217" t="s">
        <v>199</v>
      </c>
      <c r="G125" s="218" t="s">
        <v>169</v>
      </c>
      <c r="H125" s="219">
        <v>2.6200000000000001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42</v>
      </c>
      <c r="O125" s="87"/>
      <c r="P125" s="224">
        <f>O125*H125</f>
        <v>0</v>
      </c>
      <c r="Q125" s="224">
        <v>0.00025999999999999998</v>
      </c>
      <c r="R125" s="224">
        <f>Q125*H125</f>
        <v>0.00068119999999999997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83</v>
      </c>
      <c r="AY125" s="20" t="s">
        <v>163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83</v>
      </c>
      <c r="BK125" s="227">
        <f>ROUND(I125*H125,2)</f>
        <v>0</v>
      </c>
      <c r="BL125" s="20" t="s">
        <v>171</v>
      </c>
      <c r="BM125" s="226" t="s">
        <v>200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201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83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202</v>
      </c>
      <c r="G127" s="234"/>
      <c r="H127" s="238">
        <v>0.76100000000000001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83</v>
      </c>
      <c r="AV127" s="13" t="s">
        <v>83</v>
      </c>
      <c r="AW127" s="13" t="s">
        <v>32</v>
      </c>
      <c r="AX127" s="13" t="s">
        <v>70</v>
      </c>
      <c r="AY127" s="244" t="s">
        <v>163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202</v>
      </c>
      <c r="G128" s="234"/>
      <c r="H128" s="238">
        <v>0.76100000000000001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83</v>
      </c>
      <c r="AV128" s="13" t="s">
        <v>83</v>
      </c>
      <c r="AW128" s="13" t="s">
        <v>32</v>
      </c>
      <c r="AX128" s="13" t="s">
        <v>70</v>
      </c>
      <c r="AY128" s="244" t="s">
        <v>163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203</v>
      </c>
      <c r="G129" s="234"/>
      <c r="H129" s="238">
        <v>0.75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83</v>
      </c>
      <c r="AV129" s="13" t="s">
        <v>83</v>
      </c>
      <c r="AW129" s="13" t="s">
        <v>32</v>
      </c>
      <c r="AX129" s="13" t="s">
        <v>70</v>
      </c>
      <c r="AY129" s="244" t="s">
        <v>163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204</v>
      </c>
      <c r="G130" s="234"/>
      <c r="H130" s="238">
        <v>0.34799999999999998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179</v>
      </c>
      <c r="G131" s="246"/>
      <c r="H131" s="249">
        <v>2.6200000000000001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83</v>
      </c>
      <c r="AV131" s="14" t="s">
        <v>171</v>
      </c>
      <c r="AW131" s="14" t="s">
        <v>32</v>
      </c>
      <c r="AX131" s="14" t="s">
        <v>77</v>
      </c>
      <c r="AY131" s="255" t="s">
        <v>163</v>
      </c>
    </row>
    <row r="132" s="2" customFormat="1" ht="21.75" customHeight="1">
      <c r="A132" s="41"/>
      <c r="B132" s="42"/>
      <c r="C132" s="215" t="s">
        <v>164</v>
      </c>
      <c r="D132" s="215" t="s">
        <v>166</v>
      </c>
      <c r="E132" s="216" t="s">
        <v>205</v>
      </c>
      <c r="F132" s="217" t="s">
        <v>206</v>
      </c>
      <c r="G132" s="218" t="s">
        <v>169</v>
      </c>
      <c r="H132" s="219">
        <v>2.6200000000000001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42</v>
      </c>
      <c r="O132" s="87"/>
      <c r="P132" s="224">
        <f>O132*H132</f>
        <v>0</v>
      </c>
      <c r="Q132" s="224">
        <v>0.0043800000000000002</v>
      </c>
      <c r="R132" s="224">
        <f>Q132*H132</f>
        <v>0.011475600000000001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83</v>
      </c>
      <c r="AY132" s="20" t="s">
        <v>163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83</v>
      </c>
      <c r="BK132" s="227">
        <f>ROUND(I132*H132,2)</f>
        <v>0</v>
      </c>
      <c r="BL132" s="20" t="s">
        <v>171</v>
      </c>
      <c r="BM132" s="226" t="s">
        <v>207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208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83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202</v>
      </c>
      <c r="G135" s="234"/>
      <c r="H135" s="238">
        <v>0.76100000000000001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83</v>
      </c>
      <c r="AV135" s="13" t="s">
        <v>83</v>
      </c>
      <c r="AW135" s="13" t="s">
        <v>32</v>
      </c>
      <c r="AX135" s="13" t="s">
        <v>70</v>
      </c>
      <c r="AY135" s="244" t="s">
        <v>163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203</v>
      </c>
      <c r="G136" s="234"/>
      <c r="H136" s="238">
        <v>0.75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83</v>
      </c>
      <c r="AV136" s="13" t="s">
        <v>83</v>
      </c>
      <c r="AW136" s="13" t="s">
        <v>32</v>
      </c>
      <c r="AX136" s="13" t="s">
        <v>70</v>
      </c>
      <c r="AY136" s="244" t="s">
        <v>163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204</v>
      </c>
      <c r="G137" s="234"/>
      <c r="H137" s="238">
        <v>0.34799999999999998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83</v>
      </c>
      <c r="AV137" s="13" t="s">
        <v>83</v>
      </c>
      <c r="AW137" s="13" t="s">
        <v>32</v>
      </c>
      <c r="AX137" s="13" t="s">
        <v>70</v>
      </c>
      <c r="AY137" s="244" t="s">
        <v>163</v>
      </c>
    </row>
    <row r="138" s="14" customFormat="1">
      <c r="A138" s="14"/>
      <c r="B138" s="245"/>
      <c r="C138" s="246"/>
      <c r="D138" s="235" t="s">
        <v>175</v>
      </c>
      <c r="E138" s="247" t="s">
        <v>19</v>
      </c>
      <c r="F138" s="248" t="s">
        <v>179</v>
      </c>
      <c r="G138" s="246"/>
      <c r="H138" s="249">
        <v>2.6200000000000001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175</v>
      </c>
      <c r="AU138" s="255" t="s">
        <v>83</v>
      </c>
      <c r="AV138" s="14" t="s">
        <v>171</v>
      </c>
      <c r="AW138" s="14" t="s">
        <v>32</v>
      </c>
      <c r="AX138" s="14" t="s">
        <v>77</v>
      </c>
      <c r="AY138" s="255" t="s">
        <v>163</v>
      </c>
    </row>
    <row r="139" s="2" customFormat="1" ht="24.15" customHeight="1">
      <c r="A139" s="41"/>
      <c r="B139" s="42"/>
      <c r="C139" s="215" t="s">
        <v>209</v>
      </c>
      <c r="D139" s="215" t="s">
        <v>166</v>
      </c>
      <c r="E139" s="216" t="s">
        <v>210</v>
      </c>
      <c r="F139" s="217" t="s">
        <v>211</v>
      </c>
      <c r="G139" s="218" t="s">
        <v>212</v>
      </c>
      <c r="H139" s="219">
        <v>17.460000000000001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42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83</v>
      </c>
      <c r="AY139" s="20" t="s">
        <v>163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83</v>
      </c>
      <c r="BK139" s="227">
        <f>ROUND(I139*H139,2)</f>
        <v>0</v>
      </c>
      <c r="BL139" s="20" t="s">
        <v>171</v>
      </c>
      <c r="BM139" s="226" t="s">
        <v>213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214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83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215</v>
      </c>
      <c r="G141" s="234"/>
      <c r="H141" s="238">
        <v>5.0700000000000003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215</v>
      </c>
      <c r="G142" s="234"/>
      <c r="H142" s="238">
        <v>5.0700000000000003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216</v>
      </c>
      <c r="G143" s="234"/>
      <c r="H143" s="238">
        <v>5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83</v>
      </c>
      <c r="AV143" s="13" t="s">
        <v>83</v>
      </c>
      <c r="AW143" s="13" t="s">
        <v>32</v>
      </c>
      <c r="AX143" s="13" t="s">
        <v>70</v>
      </c>
      <c r="AY143" s="244" t="s">
        <v>163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217</v>
      </c>
      <c r="G144" s="234"/>
      <c r="H144" s="238">
        <v>2.3199999999999998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83</v>
      </c>
      <c r="AV144" s="13" t="s">
        <v>83</v>
      </c>
      <c r="AW144" s="13" t="s">
        <v>32</v>
      </c>
      <c r="AX144" s="13" t="s">
        <v>70</v>
      </c>
      <c r="AY144" s="244" t="s">
        <v>163</v>
      </c>
    </row>
    <row r="145" s="14" customFormat="1">
      <c r="A145" s="14"/>
      <c r="B145" s="245"/>
      <c r="C145" s="246"/>
      <c r="D145" s="235" t="s">
        <v>175</v>
      </c>
      <c r="E145" s="247" t="s">
        <v>19</v>
      </c>
      <c r="F145" s="248" t="s">
        <v>179</v>
      </c>
      <c r="G145" s="246"/>
      <c r="H145" s="249">
        <v>17.460000000000001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175</v>
      </c>
      <c r="AU145" s="255" t="s">
        <v>83</v>
      </c>
      <c r="AV145" s="14" t="s">
        <v>171</v>
      </c>
      <c r="AW145" s="14" t="s">
        <v>32</v>
      </c>
      <c r="AX145" s="14" t="s">
        <v>77</v>
      </c>
      <c r="AY145" s="255" t="s">
        <v>163</v>
      </c>
    </row>
    <row r="146" s="2" customFormat="1" ht="16.5" customHeight="1">
      <c r="A146" s="41"/>
      <c r="B146" s="42"/>
      <c r="C146" s="256" t="s">
        <v>218</v>
      </c>
      <c r="D146" s="256" t="s">
        <v>219</v>
      </c>
      <c r="E146" s="257" t="s">
        <v>220</v>
      </c>
      <c r="F146" s="258" t="s">
        <v>221</v>
      </c>
      <c r="G146" s="259" t="s">
        <v>212</v>
      </c>
      <c r="H146" s="260">
        <v>18.332999999999998</v>
      </c>
      <c r="I146" s="261"/>
      <c r="J146" s="262">
        <f>ROUND(I146*H146,2)</f>
        <v>0</v>
      </c>
      <c r="K146" s="258" t="s">
        <v>170</v>
      </c>
      <c r="L146" s="263"/>
      <c r="M146" s="264" t="s">
        <v>19</v>
      </c>
      <c r="N146" s="265" t="s">
        <v>42</v>
      </c>
      <c r="O146" s="87"/>
      <c r="P146" s="224">
        <f>O146*H146</f>
        <v>0</v>
      </c>
      <c r="Q146" s="224">
        <v>0.00010000000000000001</v>
      </c>
      <c r="R146" s="224">
        <f>Q146*H146</f>
        <v>0.0018333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218</v>
      </c>
      <c r="AT146" s="226" t="s">
        <v>219</v>
      </c>
      <c r="AU146" s="226" t="s">
        <v>83</v>
      </c>
      <c r="AY146" s="20" t="s">
        <v>163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83</v>
      </c>
      <c r="BK146" s="227">
        <f>ROUND(I146*H146,2)</f>
        <v>0</v>
      </c>
      <c r="BL146" s="20" t="s">
        <v>171</v>
      </c>
      <c r="BM146" s="226" t="s">
        <v>222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215</v>
      </c>
      <c r="G148" s="234"/>
      <c r="H148" s="238">
        <v>5.0700000000000003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216</v>
      </c>
      <c r="G149" s="234"/>
      <c r="H149" s="238">
        <v>5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217</v>
      </c>
      <c r="G150" s="234"/>
      <c r="H150" s="238">
        <v>2.3199999999999998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17.460000000000001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13" customFormat="1">
      <c r="A152" s="13"/>
      <c r="B152" s="233"/>
      <c r="C152" s="234"/>
      <c r="D152" s="235" t="s">
        <v>175</v>
      </c>
      <c r="E152" s="234"/>
      <c r="F152" s="237" t="s">
        <v>483</v>
      </c>
      <c r="G152" s="234"/>
      <c r="H152" s="238">
        <v>18.332999999999998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83</v>
      </c>
      <c r="AV152" s="13" t="s">
        <v>83</v>
      </c>
      <c r="AW152" s="13" t="s">
        <v>4</v>
      </c>
      <c r="AX152" s="13" t="s">
        <v>77</v>
      </c>
      <c r="AY152" s="244" t="s">
        <v>163</v>
      </c>
    </row>
    <row r="153" s="2" customFormat="1" ht="33" customHeight="1">
      <c r="A153" s="41"/>
      <c r="B153" s="42"/>
      <c r="C153" s="215" t="s">
        <v>224</v>
      </c>
      <c r="D153" s="215" t="s">
        <v>166</v>
      </c>
      <c r="E153" s="216" t="s">
        <v>225</v>
      </c>
      <c r="F153" s="217" t="s">
        <v>226</v>
      </c>
      <c r="G153" s="218" t="s">
        <v>212</v>
      </c>
      <c r="H153" s="219">
        <v>34.920000000000002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42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83</v>
      </c>
      <c r="AY153" s="20" t="s">
        <v>163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83</v>
      </c>
      <c r="BK153" s="227">
        <f>ROUND(I153*H153,2)</f>
        <v>0</v>
      </c>
      <c r="BL153" s="20" t="s">
        <v>171</v>
      </c>
      <c r="BM153" s="226" t="s">
        <v>227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228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83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215</v>
      </c>
      <c r="G155" s="234"/>
      <c r="H155" s="238">
        <v>5.0700000000000003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215</v>
      </c>
      <c r="G156" s="234"/>
      <c r="H156" s="238">
        <v>5.0700000000000003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216</v>
      </c>
      <c r="G157" s="234"/>
      <c r="H157" s="238">
        <v>5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217</v>
      </c>
      <c r="G158" s="234"/>
      <c r="H158" s="238">
        <v>2.3199999999999998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83</v>
      </c>
      <c r="AV158" s="13" t="s">
        <v>83</v>
      </c>
      <c r="AW158" s="13" t="s">
        <v>32</v>
      </c>
      <c r="AX158" s="13" t="s">
        <v>70</v>
      </c>
      <c r="AY158" s="244" t="s">
        <v>163</v>
      </c>
    </row>
    <row r="159" s="15" customFormat="1">
      <c r="A159" s="15"/>
      <c r="B159" s="266"/>
      <c r="C159" s="267"/>
      <c r="D159" s="235" t="s">
        <v>175</v>
      </c>
      <c r="E159" s="268" t="s">
        <v>19</v>
      </c>
      <c r="F159" s="269" t="s">
        <v>229</v>
      </c>
      <c r="G159" s="267"/>
      <c r="H159" s="270">
        <v>17.460000000000001</v>
      </c>
      <c r="I159" s="271"/>
      <c r="J159" s="267"/>
      <c r="K159" s="267"/>
      <c r="L159" s="272"/>
      <c r="M159" s="273"/>
      <c r="N159" s="274"/>
      <c r="O159" s="274"/>
      <c r="P159" s="274"/>
      <c r="Q159" s="274"/>
      <c r="R159" s="274"/>
      <c r="S159" s="274"/>
      <c r="T159" s="27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6" t="s">
        <v>175</v>
      </c>
      <c r="AU159" s="276" t="s">
        <v>83</v>
      </c>
      <c r="AV159" s="15" t="s">
        <v>184</v>
      </c>
      <c r="AW159" s="15" t="s">
        <v>32</v>
      </c>
      <c r="AX159" s="15" t="s">
        <v>70</v>
      </c>
      <c r="AY159" s="276" t="s">
        <v>163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215</v>
      </c>
      <c r="G160" s="234"/>
      <c r="H160" s="238">
        <v>5.0700000000000003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83</v>
      </c>
      <c r="AV160" s="13" t="s">
        <v>83</v>
      </c>
      <c r="AW160" s="13" t="s">
        <v>32</v>
      </c>
      <c r="AX160" s="13" t="s">
        <v>70</v>
      </c>
      <c r="AY160" s="244" t="s">
        <v>163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215</v>
      </c>
      <c r="G161" s="234"/>
      <c r="H161" s="238">
        <v>5.0700000000000003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83</v>
      </c>
      <c r="AV161" s="13" t="s">
        <v>83</v>
      </c>
      <c r="AW161" s="13" t="s">
        <v>32</v>
      </c>
      <c r="AX161" s="13" t="s">
        <v>70</v>
      </c>
      <c r="AY161" s="244" t="s">
        <v>163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216</v>
      </c>
      <c r="G162" s="234"/>
      <c r="H162" s="238">
        <v>5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217</v>
      </c>
      <c r="G163" s="234"/>
      <c r="H163" s="238">
        <v>2.3199999999999998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5" customFormat="1">
      <c r="A164" s="15"/>
      <c r="B164" s="266"/>
      <c r="C164" s="267"/>
      <c r="D164" s="235" t="s">
        <v>175</v>
      </c>
      <c r="E164" s="268" t="s">
        <v>19</v>
      </c>
      <c r="F164" s="269" t="s">
        <v>229</v>
      </c>
      <c r="G164" s="267"/>
      <c r="H164" s="270">
        <v>17.460000000000001</v>
      </c>
      <c r="I164" s="271"/>
      <c r="J164" s="267"/>
      <c r="K164" s="267"/>
      <c r="L164" s="272"/>
      <c r="M164" s="273"/>
      <c r="N164" s="274"/>
      <c r="O164" s="274"/>
      <c r="P164" s="274"/>
      <c r="Q164" s="274"/>
      <c r="R164" s="274"/>
      <c r="S164" s="274"/>
      <c r="T164" s="27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6" t="s">
        <v>175</v>
      </c>
      <c r="AU164" s="276" t="s">
        <v>83</v>
      </c>
      <c r="AV164" s="15" t="s">
        <v>184</v>
      </c>
      <c r="AW164" s="15" t="s">
        <v>32</v>
      </c>
      <c r="AX164" s="15" t="s">
        <v>70</v>
      </c>
      <c r="AY164" s="276" t="s">
        <v>163</v>
      </c>
    </row>
    <row r="165" s="14" customFormat="1">
      <c r="A165" s="14"/>
      <c r="B165" s="245"/>
      <c r="C165" s="246"/>
      <c r="D165" s="235" t="s">
        <v>175</v>
      </c>
      <c r="E165" s="247" t="s">
        <v>19</v>
      </c>
      <c r="F165" s="248" t="s">
        <v>179</v>
      </c>
      <c r="G165" s="246"/>
      <c r="H165" s="249">
        <v>34.920000000000002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175</v>
      </c>
      <c r="AU165" s="255" t="s">
        <v>83</v>
      </c>
      <c r="AV165" s="14" t="s">
        <v>171</v>
      </c>
      <c r="AW165" s="14" t="s">
        <v>32</v>
      </c>
      <c r="AX165" s="14" t="s">
        <v>77</v>
      </c>
      <c r="AY165" s="255" t="s">
        <v>163</v>
      </c>
    </row>
    <row r="166" s="2" customFormat="1" ht="16.5" customHeight="1">
      <c r="A166" s="41"/>
      <c r="B166" s="42"/>
      <c r="C166" s="256" t="s">
        <v>230</v>
      </c>
      <c r="D166" s="256" t="s">
        <v>219</v>
      </c>
      <c r="E166" s="257" t="s">
        <v>231</v>
      </c>
      <c r="F166" s="258" t="s">
        <v>232</v>
      </c>
      <c r="G166" s="259" t="s">
        <v>212</v>
      </c>
      <c r="H166" s="260">
        <v>18.332999999999998</v>
      </c>
      <c r="I166" s="261"/>
      <c r="J166" s="262">
        <f>ROUND(I166*H166,2)</f>
        <v>0</v>
      </c>
      <c r="K166" s="258" t="s">
        <v>170</v>
      </c>
      <c r="L166" s="263"/>
      <c r="M166" s="264" t="s">
        <v>19</v>
      </c>
      <c r="N166" s="265" t="s">
        <v>42</v>
      </c>
      <c r="O166" s="87"/>
      <c r="P166" s="224">
        <f>O166*H166</f>
        <v>0</v>
      </c>
      <c r="Q166" s="224">
        <v>4.0000000000000003E-05</v>
      </c>
      <c r="R166" s="224">
        <f>Q166*H166</f>
        <v>0.00073331999999999998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218</v>
      </c>
      <c r="AT166" s="226" t="s">
        <v>219</v>
      </c>
      <c r="AU166" s="226" t="s">
        <v>83</v>
      </c>
      <c r="AY166" s="20" t="s">
        <v>163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83</v>
      </c>
      <c r="BK166" s="227">
        <f>ROUND(I166*H166,2)</f>
        <v>0</v>
      </c>
      <c r="BL166" s="20" t="s">
        <v>171</v>
      </c>
      <c r="BM166" s="226" t="s">
        <v>233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215</v>
      </c>
      <c r="G167" s="234"/>
      <c r="H167" s="238">
        <v>5.0700000000000003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83</v>
      </c>
      <c r="AV167" s="13" t="s">
        <v>83</v>
      </c>
      <c r="AW167" s="13" t="s">
        <v>32</v>
      </c>
      <c r="AX167" s="13" t="s">
        <v>70</v>
      </c>
      <c r="AY167" s="244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216</v>
      </c>
      <c r="G169" s="234"/>
      <c r="H169" s="238">
        <v>5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217</v>
      </c>
      <c r="G170" s="234"/>
      <c r="H170" s="238">
        <v>2.3199999999999998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179</v>
      </c>
      <c r="G171" s="246"/>
      <c r="H171" s="249">
        <v>17.460000000000001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83</v>
      </c>
      <c r="AV171" s="14" t="s">
        <v>171</v>
      </c>
      <c r="AW171" s="14" t="s">
        <v>32</v>
      </c>
      <c r="AX171" s="14" t="s">
        <v>77</v>
      </c>
      <c r="AY171" s="255" t="s">
        <v>163</v>
      </c>
    </row>
    <row r="172" s="13" customFormat="1">
      <c r="A172" s="13"/>
      <c r="B172" s="233"/>
      <c r="C172" s="234"/>
      <c r="D172" s="235" t="s">
        <v>175</v>
      </c>
      <c r="E172" s="234"/>
      <c r="F172" s="237" t="s">
        <v>483</v>
      </c>
      <c r="G172" s="234"/>
      <c r="H172" s="238">
        <v>18.332999999999998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4</v>
      </c>
      <c r="AX172" s="13" t="s">
        <v>77</v>
      </c>
      <c r="AY172" s="244" t="s">
        <v>163</v>
      </c>
    </row>
    <row r="173" s="2" customFormat="1" ht="16.5" customHeight="1">
      <c r="A173" s="41"/>
      <c r="B173" s="42"/>
      <c r="C173" s="256" t="s">
        <v>234</v>
      </c>
      <c r="D173" s="256" t="s">
        <v>219</v>
      </c>
      <c r="E173" s="257" t="s">
        <v>235</v>
      </c>
      <c r="F173" s="258" t="s">
        <v>236</v>
      </c>
      <c r="G173" s="259" t="s">
        <v>212</v>
      </c>
      <c r="H173" s="260">
        <v>18.332999999999998</v>
      </c>
      <c r="I173" s="261"/>
      <c r="J173" s="262">
        <f>ROUND(I173*H173,2)</f>
        <v>0</v>
      </c>
      <c r="K173" s="258" t="s">
        <v>170</v>
      </c>
      <c r="L173" s="263"/>
      <c r="M173" s="264" t="s">
        <v>19</v>
      </c>
      <c r="N173" s="265" t="s">
        <v>42</v>
      </c>
      <c r="O173" s="87"/>
      <c r="P173" s="224">
        <f>O173*H173</f>
        <v>0</v>
      </c>
      <c r="Q173" s="224">
        <v>0.00029999999999999997</v>
      </c>
      <c r="R173" s="224">
        <f>Q173*H173</f>
        <v>0.0054998999999999994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218</v>
      </c>
      <c r="AT173" s="226" t="s">
        <v>219</v>
      </c>
      <c r="AU173" s="226" t="s">
        <v>83</v>
      </c>
      <c r="AY173" s="20" t="s">
        <v>163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83</v>
      </c>
      <c r="BK173" s="227">
        <f>ROUND(I173*H173,2)</f>
        <v>0</v>
      </c>
      <c r="BL173" s="20" t="s">
        <v>171</v>
      </c>
      <c r="BM173" s="226" t="s">
        <v>237</v>
      </c>
    </row>
    <row r="174" s="13" customFormat="1">
      <c r="A174" s="13"/>
      <c r="B174" s="233"/>
      <c r="C174" s="234"/>
      <c r="D174" s="235" t="s">
        <v>175</v>
      </c>
      <c r="E174" s="236" t="s">
        <v>19</v>
      </c>
      <c r="F174" s="237" t="s">
        <v>215</v>
      </c>
      <c r="G174" s="234"/>
      <c r="H174" s="238">
        <v>5.0700000000000003</v>
      </c>
      <c r="I174" s="239"/>
      <c r="J174" s="234"/>
      <c r="K174" s="234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175</v>
      </c>
      <c r="AU174" s="244" t="s">
        <v>83</v>
      </c>
      <c r="AV174" s="13" t="s">
        <v>83</v>
      </c>
      <c r="AW174" s="13" t="s">
        <v>32</v>
      </c>
      <c r="AX174" s="13" t="s">
        <v>70</v>
      </c>
      <c r="AY174" s="244" t="s">
        <v>163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215</v>
      </c>
      <c r="G175" s="234"/>
      <c r="H175" s="238">
        <v>5.0700000000000003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83</v>
      </c>
      <c r="AV175" s="13" t="s">
        <v>83</v>
      </c>
      <c r="AW175" s="13" t="s">
        <v>32</v>
      </c>
      <c r="AX175" s="13" t="s">
        <v>70</v>
      </c>
      <c r="AY175" s="244" t="s">
        <v>163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216</v>
      </c>
      <c r="G176" s="234"/>
      <c r="H176" s="238">
        <v>5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217</v>
      </c>
      <c r="G177" s="234"/>
      <c r="H177" s="238">
        <v>2.3199999999999998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4" customFormat="1">
      <c r="A178" s="14"/>
      <c r="B178" s="245"/>
      <c r="C178" s="246"/>
      <c r="D178" s="235" t="s">
        <v>175</v>
      </c>
      <c r="E178" s="247" t="s">
        <v>19</v>
      </c>
      <c r="F178" s="248" t="s">
        <v>179</v>
      </c>
      <c r="G178" s="246"/>
      <c r="H178" s="249">
        <v>17.460000000000001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175</v>
      </c>
      <c r="AU178" s="255" t="s">
        <v>83</v>
      </c>
      <c r="AV178" s="14" t="s">
        <v>171</v>
      </c>
      <c r="AW178" s="14" t="s">
        <v>32</v>
      </c>
      <c r="AX178" s="14" t="s">
        <v>77</v>
      </c>
      <c r="AY178" s="255" t="s">
        <v>163</v>
      </c>
    </row>
    <row r="179" s="13" customFormat="1">
      <c r="A179" s="13"/>
      <c r="B179" s="233"/>
      <c r="C179" s="234"/>
      <c r="D179" s="235" t="s">
        <v>175</v>
      </c>
      <c r="E179" s="234"/>
      <c r="F179" s="237" t="s">
        <v>483</v>
      </c>
      <c r="G179" s="234"/>
      <c r="H179" s="238">
        <v>18.332999999999998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4</v>
      </c>
      <c r="AX179" s="13" t="s">
        <v>77</v>
      </c>
      <c r="AY179" s="244" t="s">
        <v>163</v>
      </c>
    </row>
    <row r="180" s="2" customFormat="1" ht="16.5" customHeight="1">
      <c r="A180" s="41"/>
      <c r="B180" s="42"/>
      <c r="C180" s="215" t="s">
        <v>8</v>
      </c>
      <c r="D180" s="215" t="s">
        <v>166</v>
      </c>
      <c r="E180" s="216" t="s">
        <v>238</v>
      </c>
      <c r="F180" s="217" t="s">
        <v>239</v>
      </c>
      <c r="G180" s="218" t="s">
        <v>169</v>
      </c>
      <c r="H180" s="219">
        <v>2.6200000000000001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42</v>
      </c>
      <c r="O180" s="87"/>
      <c r="P180" s="224">
        <f>O180*H180</f>
        <v>0</v>
      </c>
      <c r="Q180" s="224">
        <v>0.00013999999999999999</v>
      </c>
      <c r="R180" s="224">
        <f>Q180*H180</f>
        <v>0.00036679999999999997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83</v>
      </c>
      <c r="AY180" s="20" t="s">
        <v>163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83</v>
      </c>
      <c r="BK180" s="227">
        <f>ROUND(I180*H180,2)</f>
        <v>0</v>
      </c>
      <c r="BL180" s="20" t="s">
        <v>171</v>
      </c>
      <c r="BM180" s="226" t="s">
        <v>240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241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83</v>
      </c>
    </row>
    <row r="182" s="13" customFormat="1">
      <c r="A182" s="13"/>
      <c r="B182" s="233"/>
      <c r="C182" s="234"/>
      <c r="D182" s="235" t="s">
        <v>175</v>
      </c>
      <c r="E182" s="236" t="s">
        <v>19</v>
      </c>
      <c r="F182" s="237" t="s">
        <v>202</v>
      </c>
      <c r="G182" s="234"/>
      <c r="H182" s="238">
        <v>0.76100000000000001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32</v>
      </c>
      <c r="AX182" s="13" t="s">
        <v>70</v>
      </c>
      <c r="AY182" s="244" t="s">
        <v>163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202</v>
      </c>
      <c r="G183" s="234"/>
      <c r="H183" s="238">
        <v>0.76100000000000001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83</v>
      </c>
      <c r="AV183" s="13" t="s">
        <v>83</v>
      </c>
      <c r="AW183" s="13" t="s">
        <v>32</v>
      </c>
      <c r="AX183" s="13" t="s">
        <v>70</v>
      </c>
      <c r="AY183" s="244" t="s">
        <v>163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203</v>
      </c>
      <c r="G184" s="234"/>
      <c r="H184" s="238">
        <v>0.75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204</v>
      </c>
      <c r="G185" s="234"/>
      <c r="H185" s="238">
        <v>0.34799999999999998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4" customFormat="1">
      <c r="A186" s="14"/>
      <c r="B186" s="245"/>
      <c r="C186" s="246"/>
      <c r="D186" s="235" t="s">
        <v>175</v>
      </c>
      <c r="E186" s="247" t="s">
        <v>19</v>
      </c>
      <c r="F186" s="248" t="s">
        <v>179</v>
      </c>
      <c r="G186" s="246"/>
      <c r="H186" s="249">
        <v>2.6200000000000001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175</v>
      </c>
      <c r="AU186" s="255" t="s">
        <v>83</v>
      </c>
      <c r="AV186" s="14" t="s">
        <v>171</v>
      </c>
      <c r="AW186" s="14" t="s">
        <v>32</v>
      </c>
      <c r="AX186" s="14" t="s">
        <v>77</v>
      </c>
      <c r="AY186" s="255" t="s">
        <v>163</v>
      </c>
    </row>
    <row r="187" s="2" customFormat="1" ht="24.15" customHeight="1">
      <c r="A187" s="41"/>
      <c r="B187" s="42"/>
      <c r="C187" s="215" t="s">
        <v>242</v>
      </c>
      <c r="D187" s="215" t="s">
        <v>166</v>
      </c>
      <c r="E187" s="216" t="s">
        <v>243</v>
      </c>
      <c r="F187" s="217" t="s">
        <v>244</v>
      </c>
      <c r="G187" s="218" t="s">
        <v>169</v>
      </c>
      <c r="H187" s="219">
        <v>2.6200000000000001</v>
      </c>
      <c r="I187" s="220"/>
      <c r="J187" s="221">
        <f>ROUND(I187*H187,2)</f>
        <v>0</v>
      </c>
      <c r="K187" s="217" t="s">
        <v>170</v>
      </c>
      <c r="L187" s="47"/>
      <c r="M187" s="222" t="s">
        <v>19</v>
      </c>
      <c r="N187" s="223" t="s">
        <v>42</v>
      </c>
      <c r="O187" s="87"/>
      <c r="P187" s="224">
        <f>O187*H187</f>
        <v>0</v>
      </c>
      <c r="Q187" s="224">
        <v>0.0033</v>
      </c>
      <c r="R187" s="224">
        <f>Q187*H187</f>
        <v>0.0086460000000000009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171</v>
      </c>
      <c r="AT187" s="226" t="s">
        <v>166</v>
      </c>
      <c r="AU187" s="226" t="s">
        <v>83</v>
      </c>
      <c r="AY187" s="20" t="s">
        <v>163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83</v>
      </c>
      <c r="BK187" s="227">
        <f>ROUND(I187*H187,2)</f>
        <v>0</v>
      </c>
      <c r="BL187" s="20" t="s">
        <v>171</v>
      </c>
      <c r="BM187" s="226" t="s">
        <v>245</v>
      </c>
    </row>
    <row r="188" s="2" customFormat="1">
      <c r="A188" s="41"/>
      <c r="B188" s="42"/>
      <c r="C188" s="43"/>
      <c r="D188" s="228" t="s">
        <v>173</v>
      </c>
      <c r="E188" s="43"/>
      <c r="F188" s="229" t="s">
        <v>246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173</v>
      </c>
      <c r="AU188" s="20" t="s">
        <v>83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202</v>
      </c>
      <c r="G189" s="234"/>
      <c r="H189" s="238">
        <v>0.76100000000000001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83</v>
      </c>
      <c r="AV189" s="13" t="s">
        <v>83</v>
      </c>
      <c r="AW189" s="13" t="s">
        <v>32</v>
      </c>
      <c r="AX189" s="13" t="s">
        <v>70</v>
      </c>
      <c r="AY189" s="244" t="s">
        <v>163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202</v>
      </c>
      <c r="G190" s="234"/>
      <c r="H190" s="238">
        <v>0.76100000000000001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32</v>
      </c>
      <c r="AX190" s="13" t="s">
        <v>70</v>
      </c>
      <c r="AY190" s="244" t="s">
        <v>163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203</v>
      </c>
      <c r="G191" s="234"/>
      <c r="H191" s="238">
        <v>0.75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83</v>
      </c>
      <c r="AV191" s="13" t="s">
        <v>83</v>
      </c>
      <c r="AW191" s="13" t="s">
        <v>32</v>
      </c>
      <c r="AX191" s="13" t="s">
        <v>70</v>
      </c>
      <c r="AY191" s="244" t="s">
        <v>163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204</v>
      </c>
      <c r="G192" s="234"/>
      <c r="H192" s="238">
        <v>0.34799999999999998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83</v>
      </c>
      <c r="AV192" s="13" t="s">
        <v>83</v>
      </c>
      <c r="AW192" s="13" t="s">
        <v>32</v>
      </c>
      <c r="AX192" s="13" t="s">
        <v>70</v>
      </c>
      <c r="AY192" s="244" t="s">
        <v>163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179</v>
      </c>
      <c r="G193" s="246"/>
      <c r="H193" s="249">
        <v>2.6200000000000001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83</v>
      </c>
      <c r="AV193" s="14" t="s">
        <v>171</v>
      </c>
      <c r="AW193" s="14" t="s">
        <v>32</v>
      </c>
      <c r="AX193" s="14" t="s">
        <v>77</v>
      </c>
      <c r="AY193" s="255" t="s">
        <v>163</v>
      </c>
    </row>
    <row r="194" s="12" customFormat="1" ht="22.8" customHeight="1">
      <c r="A194" s="12"/>
      <c r="B194" s="199"/>
      <c r="C194" s="200"/>
      <c r="D194" s="201" t="s">
        <v>69</v>
      </c>
      <c r="E194" s="213" t="s">
        <v>224</v>
      </c>
      <c r="F194" s="213" t="s">
        <v>247</v>
      </c>
      <c r="G194" s="200"/>
      <c r="H194" s="200"/>
      <c r="I194" s="203"/>
      <c r="J194" s="214">
        <f>BK194</f>
        <v>0</v>
      </c>
      <c r="K194" s="200"/>
      <c r="L194" s="205"/>
      <c r="M194" s="206"/>
      <c r="N194" s="207"/>
      <c r="O194" s="207"/>
      <c r="P194" s="208">
        <f>SUM(P195:P238)</f>
        <v>0</v>
      </c>
      <c r="Q194" s="207"/>
      <c r="R194" s="208">
        <f>SUM(R195:R238)</f>
        <v>0</v>
      </c>
      <c r="S194" s="207"/>
      <c r="T194" s="209">
        <f>SUM(T195:T238)</f>
        <v>0.78892600000000002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10" t="s">
        <v>77</v>
      </c>
      <c r="AT194" s="211" t="s">
        <v>69</v>
      </c>
      <c r="AU194" s="211" t="s">
        <v>77</v>
      </c>
      <c r="AY194" s="210" t="s">
        <v>163</v>
      </c>
      <c r="BK194" s="212">
        <f>SUM(BK195:BK238)</f>
        <v>0</v>
      </c>
    </row>
    <row r="195" s="2" customFormat="1" ht="24.15" customHeight="1">
      <c r="A195" s="41"/>
      <c r="B195" s="42"/>
      <c r="C195" s="215" t="s">
        <v>248</v>
      </c>
      <c r="D195" s="215" t="s">
        <v>166</v>
      </c>
      <c r="E195" s="216" t="s">
        <v>249</v>
      </c>
      <c r="F195" s="217" t="s">
        <v>250</v>
      </c>
      <c r="G195" s="218" t="s">
        <v>169</v>
      </c>
      <c r="H195" s="219">
        <v>8.8800000000000008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42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83</v>
      </c>
      <c r="AY195" s="20" t="s">
        <v>163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83</v>
      </c>
      <c r="BK195" s="227">
        <f>ROUND(I195*H195,2)</f>
        <v>0</v>
      </c>
      <c r="BL195" s="20" t="s">
        <v>171</v>
      </c>
      <c r="BM195" s="226" t="s">
        <v>251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252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83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253</v>
      </c>
      <c r="G197" s="234"/>
      <c r="H197" s="238">
        <v>3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253</v>
      </c>
      <c r="G198" s="234"/>
      <c r="H198" s="238">
        <v>3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83</v>
      </c>
      <c r="AV198" s="13" t="s">
        <v>83</v>
      </c>
      <c r="AW198" s="13" t="s">
        <v>32</v>
      </c>
      <c r="AX198" s="13" t="s">
        <v>70</v>
      </c>
      <c r="AY198" s="244" t="s">
        <v>163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254</v>
      </c>
      <c r="G199" s="234"/>
      <c r="H199" s="238">
        <v>1.44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83</v>
      </c>
      <c r="AV199" s="13" t="s">
        <v>83</v>
      </c>
      <c r="AW199" s="13" t="s">
        <v>32</v>
      </c>
      <c r="AX199" s="13" t="s">
        <v>70</v>
      </c>
      <c r="AY199" s="244" t="s">
        <v>163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254</v>
      </c>
      <c r="G200" s="234"/>
      <c r="H200" s="238">
        <v>1.44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83</v>
      </c>
      <c r="AV200" s="13" t="s">
        <v>83</v>
      </c>
      <c r="AW200" s="13" t="s">
        <v>32</v>
      </c>
      <c r="AX200" s="13" t="s">
        <v>70</v>
      </c>
      <c r="AY200" s="244" t="s">
        <v>163</v>
      </c>
    </row>
    <row r="201" s="14" customFormat="1">
      <c r="A201" s="14"/>
      <c r="B201" s="245"/>
      <c r="C201" s="246"/>
      <c r="D201" s="235" t="s">
        <v>175</v>
      </c>
      <c r="E201" s="247" t="s">
        <v>19</v>
      </c>
      <c r="F201" s="248" t="s">
        <v>179</v>
      </c>
      <c r="G201" s="246"/>
      <c r="H201" s="249">
        <v>8.879999999999999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175</v>
      </c>
      <c r="AU201" s="255" t="s">
        <v>83</v>
      </c>
      <c r="AV201" s="14" t="s">
        <v>171</v>
      </c>
      <c r="AW201" s="14" t="s">
        <v>32</v>
      </c>
      <c r="AX201" s="14" t="s">
        <v>77</v>
      </c>
      <c r="AY201" s="255" t="s">
        <v>163</v>
      </c>
    </row>
    <row r="202" s="2" customFormat="1" ht="21.75" customHeight="1">
      <c r="A202" s="41"/>
      <c r="B202" s="42"/>
      <c r="C202" s="215" t="s">
        <v>255</v>
      </c>
      <c r="D202" s="215" t="s">
        <v>166</v>
      </c>
      <c r="E202" s="216" t="s">
        <v>256</v>
      </c>
      <c r="F202" s="217" t="s">
        <v>257</v>
      </c>
      <c r="G202" s="218" t="s">
        <v>169</v>
      </c>
      <c r="H202" s="219">
        <v>0.60099999999999998</v>
      </c>
      <c r="I202" s="220"/>
      <c r="J202" s="221">
        <f>ROUND(I202*H202,2)</f>
        <v>0</v>
      </c>
      <c r="K202" s="217" t="s">
        <v>170</v>
      </c>
      <c r="L202" s="47"/>
      <c r="M202" s="222" t="s">
        <v>19</v>
      </c>
      <c r="N202" s="223" t="s">
        <v>42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0.072999999999999995</v>
      </c>
      <c r="T202" s="225">
        <f>S202*H202</f>
        <v>0.043872999999999995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83</v>
      </c>
      <c r="AY202" s="20" t="s">
        <v>163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83</v>
      </c>
      <c r="BK202" s="227">
        <f>ROUND(I202*H202,2)</f>
        <v>0</v>
      </c>
      <c r="BL202" s="20" t="s">
        <v>171</v>
      </c>
      <c r="BM202" s="226" t="s">
        <v>258</v>
      </c>
    </row>
    <row r="203" s="2" customFormat="1">
      <c r="A203" s="41"/>
      <c r="B203" s="42"/>
      <c r="C203" s="43"/>
      <c r="D203" s="228" t="s">
        <v>173</v>
      </c>
      <c r="E203" s="43"/>
      <c r="F203" s="229" t="s">
        <v>259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173</v>
      </c>
      <c r="AU203" s="20" t="s">
        <v>83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196</v>
      </c>
      <c r="G204" s="234"/>
      <c r="H204" s="238">
        <v>0.60099999999999998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179</v>
      </c>
      <c r="G205" s="246"/>
      <c r="H205" s="249">
        <v>0.60099999999999998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83</v>
      </c>
      <c r="AV205" s="14" t="s">
        <v>171</v>
      </c>
      <c r="AW205" s="14" t="s">
        <v>32</v>
      </c>
      <c r="AX205" s="14" t="s">
        <v>77</v>
      </c>
      <c r="AY205" s="255" t="s">
        <v>163</v>
      </c>
    </row>
    <row r="206" s="2" customFormat="1" ht="21.75" customHeight="1">
      <c r="A206" s="41"/>
      <c r="B206" s="42"/>
      <c r="C206" s="215" t="s">
        <v>260</v>
      </c>
      <c r="D206" s="215" t="s">
        <v>166</v>
      </c>
      <c r="E206" s="216" t="s">
        <v>261</v>
      </c>
      <c r="F206" s="217" t="s">
        <v>262</v>
      </c>
      <c r="G206" s="218" t="s">
        <v>169</v>
      </c>
      <c r="H206" s="219">
        <v>1.7969999999999999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0.058999999999999997</v>
      </c>
      <c r="T206" s="225">
        <f>S206*H206</f>
        <v>0.10602299999999999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83</v>
      </c>
      <c r="AY206" s="20" t="s">
        <v>163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83</v>
      </c>
      <c r="BK206" s="227">
        <f>ROUND(I206*H206,2)</f>
        <v>0</v>
      </c>
      <c r="BL206" s="20" t="s">
        <v>171</v>
      </c>
      <c r="BM206" s="226" t="s">
        <v>263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264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83</v>
      </c>
    </row>
    <row r="208" s="16" customFormat="1">
      <c r="A208" s="16"/>
      <c r="B208" s="277"/>
      <c r="C208" s="278"/>
      <c r="D208" s="235" t="s">
        <v>175</v>
      </c>
      <c r="E208" s="279" t="s">
        <v>19</v>
      </c>
      <c r="F208" s="280" t="s">
        <v>265</v>
      </c>
      <c r="G208" s="278"/>
      <c r="H208" s="279" t="s">
        <v>19</v>
      </c>
      <c r="I208" s="281"/>
      <c r="J208" s="278"/>
      <c r="K208" s="278"/>
      <c r="L208" s="282"/>
      <c r="M208" s="283"/>
      <c r="N208" s="284"/>
      <c r="O208" s="284"/>
      <c r="P208" s="284"/>
      <c r="Q208" s="284"/>
      <c r="R208" s="284"/>
      <c r="S208" s="284"/>
      <c r="T208" s="285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T208" s="286" t="s">
        <v>175</v>
      </c>
      <c r="AU208" s="286" t="s">
        <v>83</v>
      </c>
      <c r="AV208" s="16" t="s">
        <v>77</v>
      </c>
      <c r="AW208" s="16" t="s">
        <v>32</v>
      </c>
      <c r="AX208" s="16" t="s">
        <v>70</v>
      </c>
      <c r="AY208" s="286" t="s">
        <v>163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195</v>
      </c>
      <c r="G209" s="234"/>
      <c r="H209" s="238">
        <v>1.7969999999999999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83</v>
      </c>
      <c r="AV209" s="13" t="s">
        <v>83</v>
      </c>
      <c r="AW209" s="13" t="s">
        <v>32</v>
      </c>
      <c r="AX209" s="13" t="s">
        <v>70</v>
      </c>
      <c r="AY209" s="244" t="s">
        <v>163</v>
      </c>
    </row>
    <row r="210" s="14" customFormat="1">
      <c r="A210" s="14"/>
      <c r="B210" s="245"/>
      <c r="C210" s="246"/>
      <c r="D210" s="235" t="s">
        <v>175</v>
      </c>
      <c r="E210" s="247" t="s">
        <v>19</v>
      </c>
      <c r="F210" s="248" t="s">
        <v>179</v>
      </c>
      <c r="G210" s="246"/>
      <c r="H210" s="249">
        <v>1.7969999999999999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175</v>
      </c>
      <c r="AU210" s="255" t="s">
        <v>83</v>
      </c>
      <c r="AV210" s="14" t="s">
        <v>171</v>
      </c>
      <c r="AW210" s="14" t="s">
        <v>32</v>
      </c>
      <c r="AX210" s="14" t="s">
        <v>77</v>
      </c>
      <c r="AY210" s="255" t="s">
        <v>163</v>
      </c>
    </row>
    <row r="211" s="2" customFormat="1" ht="21.75" customHeight="1">
      <c r="A211" s="41"/>
      <c r="B211" s="42"/>
      <c r="C211" s="215" t="s">
        <v>266</v>
      </c>
      <c r="D211" s="215" t="s">
        <v>166</v>
      </c>
      <c r="E211" s="216" t="s">
        <v>267</v>
      </c>
      <c r="F211" s="217" t="s">
        <v>268</v>
      </c>
      <c r="G211" s="218" t="s">
        <v>169</v>
      </c>
      <c r="H211" s="219">
        <v>6.2279999999999998</v>
      </c>
      <c r="I211" s="220"/>
      <c r="J211" s="221">
        <f>ROUND(I211*H211,2)</f>
        <v>0</v>
      </c>
      <c r="K211" s="217" t="s">
        <v>170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0.050999999999999997</v>
      </c>
      <c r="T211" s="225">
        <f>S211*H211</f>
        <v>0.31762799999999997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171</v>
      </c>
      <c r="AT211" s="226" t="s">
        <v>166</v>
      </c>
      <c r="AU211" s="226" t="s">
        <v>83</v>
      </c>
      <c r="AY211" s="20" t="s">
        <v>163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83</v>
      </c>
      <c r="BK211" s="227">
        <f>ROUND(I211*H211,2)</f>
        <v>0</v>
      </c>
      <c r="BL211" s="20" t="s">
        <v>171</v>
      </c>
      <c r="BM211" s="226" t="s">
        <v>269</v>
      </c>
    </row>
    <row r="212" s="2" customFormat="1">
      <c r="A212" s="41"/>
      <c r="B212" s="42"/>
      <c r="C212" s="43"/>
      <c r="D212" s="228" t="s">
        <v>173</v>
      </c>
      <c r="E212" s="43"/>
      <c r="F212" s="229" t="s">
        <v>270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173</v>
      </c>
      <c r="AU212" s="20" t="s">
        <v>83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194</v>
      </c>
      <c r="G213" s="234"/>
      <c r="H213" s="238">
        <v>3.1139999999999999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194</v>
      </c>
      <c r="G214" s="234"/>
      <c r="H214" s="238">
        <v>3.1139999999999999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6.2279999999999998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4.15" customHeight="1">
      <c r="A216" s="41"/>
      <c r="B216" s="42"/>
      <c r="C216" s="215" t="s">
        <v>271</v>
      </c>
      <c r="D216" s="215" t="s">
        <v>166</v>
      </c>
      <c r="E216" s="216" t="s">
        <v>272</v>
      </c>
      <c r="F216" s="217" t="s">
        <v>273</v>
      </c>
      <c r="G216" s="218" t="s">
        <v>169</v>
      </c>
      <c r="H216" s="219">
        <v>6.9870000000000001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0.045999999999999999</v>
      </c>
      <c r="T216" s="225">
        <f>S216*H216</f>
        <v>0.32140200000000002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274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275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176</v>
      </c>
      <c r="G218" s="234"/>
      <c r="H218" s="238">
        <v>2.1480000000000001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176</v>
      </c>
      <c r="G219" s="234"/>
      <c r="H219" s="238">
        <v>2.1480000000000001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83</v>
      </c>
      <c r="AV219" s="13" t="s">
        <v>83</v>
      </c>
      <c r="AW219" s="13" t="s">
        <v>32</v>
      </c>
      <c r="AX219" s="13" t="s">
        <v>70</v>
      </c>
      <c r="AY219" s="244" t="s">
        <v>163</v>
      </c>
    </row>
    <row r="220" s="13" customFormat="1">
      <c r="A220" s="13"/>
      <c r="B220" s="233"/>
      <c r="C220" s="234"/>
      <c r="D220" s="235" t="s">
        <v>175</v>
      </c>
      <c r="E220" s="236" t="s">
        <v>19</v>
      </c>
      <c r="F220" s="237" t="s">
        <v>177</v>
      </c>
      <c r="G220" s="234"/>
      <c r="H220" s="238">
        <v>1.7609999999999999</v>
      </c>
      <c r="I220" s="239"/>
      <c r="J220" s="234"/>
      <c r="K220" s="234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175</v>
      </c>
      <c r="AU220" s="244" t="s">
        <v>83</v>
      </c>
      <c r="AV220" s="13" t="s">
        <v>83</v>
      </c>
      <c r="AW220" s="13" t="s">
        <v>32</v>
      </c>
      <c r="AX220" s="13" t="s">
        <v>70</v>
      </c>
      <c r="AY220" s="244" t="s">
        <v>163</v>
      </c>
    </row>
    <row r="221" s="13" customFormat="1">
      <c r="A221" s="13"/>
      <c r="B221" s="233"/>
      <c r="C221" s="234"/>
      <c r="D221" s="235" t="s">
        <v>175</v>
      </c>
      <c r="E221" s="236" t="s">
        <v>19</v>
      </c>
      <c r="F221" s="237" t="s">
        <v>178</v>
      </c>
      <c r="G221" s="234"/>
      <c r="H221" s="238">
        <v>0.93000000000000005</v>
      </c>
      <c r="I221" s="239"/>
      <c r="J221" s="234"/>
      <c r="K221" s="234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175</v>
      </c>
      <c r="AU221" s="244" t="s">
        <v>83</v>
      </c>
      <c r="AV221" s="13" t="s">
        <v>83</v>
      </c>
      <c r="AW221" s="13" t="s">
        <v>32</v>
      </c>
      <c r="AX221" s="13" t="s">
        <v>70</v>
      </c>
      <c r="AY221" s="244" t="s">
        <v>163</v>
      </c>
    </row>
    <row r="222" s="14" customFormat="1">
      <c r="A222" s="14"/>
      <c r="B222" s="245"/>
      <c r="C222" s="246"/>
      <c r="D222" s="235" t="s">
        <v>175</v>
      </c>
      <c r="E222" s="247" t="s">
        <v>19</v>
      </c>
      <c r="F222" s="248" t="s">
        <v>179</v>
      </c>
      <c r="G222" s="246"/>
      <c r="H222" s="249">
        <v>6.9870000000000001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175</v>
      </c>
      <c r="AU222" s="255" t="s">
        <v>83</v>
      </c>
      <c r="AV222" s="14" t="s">
        <v>171</v>
      </c>
      <c r="AW222" s="14" t="s">
        <v>32</v>
      </c>
      <c r="AX222" s="14" t="s">
        <v>77</v>
      </c>
      <c r="AY222" s="255" t="s">
        <v>163</v>
      </c>
    </row>
    <row r="223" s="2" customFormat="1" ht="16.5" customHeight="1">
      <c r="A223" s="41"/>
      <c r="B223" s="42"/>
      <c r="C223" s="215" t="s">
        <v>276</v>
      </c>
      <c r="D223" s="215" t="s">
        <v>166</v>
      </c>
      <c r="E223" s="216" t="s">
        <v>277</v>
      </c>
      <c r="F223" s="217" t="s">
        <v>278</v>
      </c>
      <c r="G223" s="218" t="s">
        <v>169</v>
      </c>
      <c r="H223" s="219">
        <v>2.6200000000000001</v>
      </c>
      <c r="I223" s="220"/>
      <c r="J223" s="221">
        <f>ROUND(I223*H223,2)</f>
        <v>0</v>
      </c>
      <c r="K223" s="217" t="s">
        <v>170</v>
      </c>
      <c r="L223" s="47"/>
      <c r="M223" s="222" t="s">
        <v>19</v>
      </c>
      <c r="N223" s="223" t="s">
        <v>42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83</v>
      </c>
      <c r="AY223" s="20" t="s">
        <v>163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83</v>
      </c>
      <c r="BK223" s="227">
        <f>ROUND(I223*H223,2)</f>
        <v>0</v>
      </c>
      <c r="BL223" s="20" t="s">
        <v>171</v>
      </c>
      <c r="BM223" s="226" t="s">
        <v>279</v>
      </c>
    </row>
    <row r="224" s="2" customFormat="1">
      <c r="A224" s="41"/>
      <c r="B224" s="42"/>
      <c r="C224" s="43"/>
      <c r="D224" s="228" t="s">
        <v>173</v>
      </c>
      <c r="E224" s="43"/>
      <c r="F224" s="229" t="s">
        <v>280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173</v>
      </c>
      <c r="AU224" s="20" t="s">
        <v>83</v>
      </c>
    </row>
    <row r="225" s="16" customFormat="1">
      <c r="A225" s="16"/>
      <c r="B225" s="277"/>
      <c r="C225" s="278"/>
      <c r="D225" s="235" t="s">
        <v>175</v>
      </c>
      <c r="E225" s="279" t="s">
        <v>19</v>
      </c>
      <c r="F225" s="280" t="s">
        <v>281</v>
      </c>
      <c r="G225" s="278"/>
      <c r="H225" s="279" t="s">
        <v>19</v>
      </c>
      <c r="I225" s="281"/>
      <c r="J225" s="278"/>
      <c r="K225" s="278"/>
      <c r="L225" s="282"/>
      <c r="M225" s="283"/>
      <c r="N225" s="284"/>
      <c r="O225" s="284"/>
      <c r="P225" s="284"/>
      <c r="Q225" s="284"/>
      <c r="R225" s="284"/>
      <c r="S225" s="284"/>
      <c r="T225" s="285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T225" s="286" t="s">
        <v>175</v>
      </c>
      <c r="AU225" s="286" t="s">
        <v>83</v>
      </c>
      <c r="AV225" s="16" t="s">
        <v>77</v>
      </c>
      <c r="AW225" s="16" t="s">
        <v>32</v>
      </c>
      <c r="AX225" s="16" t="s">
        <v>70</v>
      </c>
      <c r="AY225" s="286" t="s">
        <v>163</v>
      </c>
    </row>
    <row r="226" s="13" customFormat="1">
      <c r="A226" s="13"/>
      <c r="B226" s="233"/>
      <c r="C226" s="234"/>
      <c r="D226" s="235" t="s">
        <v>175</v>
      </c>
      <c r="E226" s="236" t="s">
        <v>19</v>
      </c>
      <c r="F226" s="237" t="s">
        <v>202</v>
      </c>
      <c r="G226" s="234"/>
      <c r="H226" s="238">
        <v>0.76100000000000001</v>
      </c>
      <c r="I226" s="239"/>
      <c r="J226" s="234"/>
      <c r="K226" s="234"/>
      <c r="L226" s="240"/>
      <c r="M226" s="241"/>
      <c r="N226" s="242"/>
      <c r="O226" s="242"/>
      <c r="P226" s="242"/>
      <c r="Q226" s="242"/>
      <c r="R226" s="242"/>
      <c r="S226" s="242"/>
      <c r="T226" s="24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4" t="s">
        <v>175</v>
      </c>
      <c r="AU226" s="244" t="s">
        <v>83</v>
      </c>
      <c r="AV226" s="13" t="s">
        <v>83</v>
      </c>
      <c r="AW226" s="13" t="s">
        <v>32</v>
      </c>
      <c r="AX226" s="13" t="s">
        <v>70</v>
      </c>
      <c r="AY226" s="244" t="s">
        <v>163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202</v>
      </c>
      <c r="G227" s="234"/>
      <c r="H227" s="238">
        <v>0.76100000000000001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203</v>
      </c>
      <c r="G228" s="234"/>
      <c r="H228" s="238">
        <v>0.75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204</v>
      </c>
      <c r="G229" s="234"/>
      <c r="H229" s="238">
        <v>0.34799999999999998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2.6200000000000001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16.5" customHeight="1">
      <c r="A231" s="41"/>
      <c r="B231" s="42"/>
      <c r="C231" s="215" t="s">
        <v>282</v>
      </c>
      <c r="D231" s="215" t="s">
        <v>166</v>
      </c>
      <c r="E231" s="216" t="s">
        <v>283</v>
      </c>
      <c r="F231" s="217" t="s">
        <v>284</v>
      </c>
      <c r="G231" s="218" t="s">
        <v>169</v>
      </c>
      <c r="H231" s="219">
        <v>2.6200000000000001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285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286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6" customFormat="1">
      <c r="A233" s="16"/>
      <c r="B233" s="277"/>
      <c r="C233" s="278"/>
      <c r="D233" s="235" t="s">
        <v>175</v>
      </c>
      <c r="E233" s="279" t="s">
        <v>19</v>
      </c>
      <c r="F233" s="280" t="s">
        <v>281</v>
      </c>
      <c r="G233" s="278"/>
      <c r="H233" s="279" t="s">
        <v>19</v>
      </c>
      <c r="I233" s="281"/>
      <c r="J233" s="278"/>
      <c r="K233" s="278"/>
      <c r="L233" s="282"/>
      <c r="M233" s="283"/>
      <c r="N233" s="284"/>
      <c r="O233" s="284"/>
      <c r="P233" s="284"/>
      <c r="Q233" s="284"/>
      <c r="R233" s="284"/>
      <c r="S233" s="284"/>
      <c r="T233" s="285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86" t="s">
        <v>175</v>
      </c>
      <c r="AU233" s="286" t="s">
        <v>83</v>
      </c>
      <c r="AV233" s="16" t="s">
        <v>77</v>
      </c>
      <c r="AW233" s="16" t="s">
        <v>32</v>
      </c>
      <c r="AX233" s="16" t="s">
        <v>70</v>
      </c>
      <c r="AY233" s="286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202</v>
      </c>
      <c r="G234" s="234"/>
      <c r="H234" s="238">
        <v>0.76100000000000001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202</v>
      </c>
      <c r="G235" s="234"/>
      <c r="H235" s="238">
        <v>0.76100000000000001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203</v>
      </c>
      <c r="G236" s="234"/>
      <c r="H236" s="238">
        <v>0.75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204</v>
      </c>
      <c r="G237" s="234"/>
      <c r="H237" s="238">
        <v>0.34799999999999998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2.6200000000000001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12" customFormat="1" ht="22.8" customHeight="1">
      <c r="A239" s="12"/>
      <c r="B239" s="199"/>
      <c r="C239" s="200"/>
      <c r="D239" s="201" t="s">
        <v>69</v>
      </c>
      <c r="E239" s="213" t="s">
        <v>287</v>
      </c>
      <c r="F239" s="213" t="s">
        <v>288</v>
      </c>
      <c r="G239" s="200"/>
      <c r="H239" s="200"/>
      <c r="I239" s="203"/>
      <c r="J239" s="214">
        <f>BK239</f>
        <v>0</v>
      </c>
      <c r="K239" s="200"/>
      <c r="L239" s="205"/>
      <c r="M239" s="206"/>
      <c r="N239" s="207"/>
      <c r="O239" s="207"/>
      <c r="P239" s="208">
        <f>SUM(P240:P250)</f>
        <v>0</v>
      </c>
      <c r="Q239" s="207"/>
      <c r="R239" s="208">
        <f>SUM(R240:R250)</f>
        <v>0</v>
      </c>
      <c r="S239" s="207"/>
      <c r="T239" s="209">
        <f>SUM(T240:T250)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10" t="s">
        <v>77</v>
      </c>
      <c r="AT239" s="211" t="s">
        <v>69</v>
      </c>
      <c r="AU239" s="211" t="s">
        <v>77</v>
      </c>
      <c r="AY239" s="210" t="s">
        <v>163</v>
      </c>
      <c r="BK239" s="212">
        <f>SUM(BK240:BK250)</f>
        <v>0</v>
      </c>
    </row>
    <row r="240" s="2" customFormat="1" ht="24.15" customHeight="1">
      <c r="A240" s="41"/>
      <c r="B240" s="42"/>
      <c r="C240" s="215" t="s">
        <v>7</v>
      </c>
      <c r="D240" s="215" t="s">
        <v>166</v>
      </c>
      <c r="E240" s="216" t="s">
        <v>289</v>
      </c>
      <c r="F240" s="217" t="s">
        <v>290</v>
      </c>
      <c r="G240" s="218" t="s">
        <v>291</v>
      </c>
      <c r="H240" s="219">
        <v>0.80500000000000005</v>
      </c>
      <c r="I240" s="220"/>
      <c r="J240" s="221">
        <f>ROUND(I240*H240,2)</f>
        <v>0</v>
      </c>
      <c r="K240" s="217" t="s">
        <v>170</v>
      </c>
      <c r="L240" s="47"/>
      <c r="M240" s="222" t="s">
        <v>19</v>
      </c>
      <c r="N240" s="223" t="s">
        <v>42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171</v>
      </c>
      <c r="AT240" s="226" t="s">
        <v>166</v>
      </c>
      <c r="AU240" s="226" t="s">
        <v>83</v>
      </c>
      <c r="AY240" s="20" t="s">
        <v>163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83</v>
      </c>
      <c r="BK240" s="227">
        <f>ROUND(I240*H240,2)</f>
        <v>0</v>
      </c>
      <c r="BL240" s="20" t="s">
        <v>171</v>
      </c>
      <c r="BM240" s="226" t="s">
        <v>292</v>
      </c>
    </row>
    <row r="241" s="2" customFormat="1">
      <c r="A241" s="41"/>
      <c r="B241" s="42"/>
      <c r="C241" s="43"/>
      <c r="D241" s="228" t="s">
        <v>173</v>
      </c>
      <c r="E241" s="43"/>
      <c r="F241" s="229" t="s">
        <v>293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173</v>
      </c>
      <c r="AU241" s="20" t="s">
        <v>83</v>
      </c>
    </row>
    <row r="242" s="2" customFormat="1" ht="21.75" customHeight="1">
      <c r="A242" s="41"/>
      <c r="B242" s="42"/>
      <c r="C242" s="215" t="s">
        <v>294</v>
      </c>
      <c r="D242" s="215" t="s">
        <v>166</v>
      </c>
      <c r="E242" s="216" t="s">
        <v>295</v>
      </c>
      <c r="F242" s="217" t="s">
        <v>296</v>
      </c>
      <c r="G242" s="218" t="s">
        <v>291</v>
      </c>
      <c r="H242" s="219">
        <v>0.80500000000000005</v>
      </c>
      <c r="I242" s="220"/>
      <c r="J242" s="221">
        <f>ROUND(I242*H242,2)</f>
        <v>0</v>
      </c>
      <c r="K242" s="217" t="s">
        <v>170</v>
      </c>
      <c r="L242" s="47"/>
      <c r="M242" s="222" t="s">
        <v>19</v>
      </c>
      <c r="N242" s="223" t="s">
        <v>42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171</v>
      </c>
      <c r="AT242" s="226" t="s">
        <v>166</v>
      </c>
      <c r="AU242" s="226" t="s">
        <v>83</v>
      </c>
      <c r="AY242" s="20" t="s">
        <v>163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83</v>
      </c>
      <c r="BK242" s="227">
        <f>ROUND(I242*H242,2)</f>
        <v>0</v>
      </c>
      <c r="BL242" s="20" t="s">
        <v>171</v>
      </c>
      <c r="BM242" s="226" t="s">
        <v>297</v>
      </c>
    </row>
    <row r="243" s="2" customFormat="1">
      <c r="A243" s="41"/>
      <c r="B243" s="42"/>
      <c r="C243" s="43"/>
      <c r="D243" s="228" t="s">
        <v>173</v>
      </c>
      <c r="E243" s="43"/>
      <c r="F243" s="229" t="s">
        <v>298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173</v>
      </c>
      <c r="AU243" s="20" t="s">
        <v>83</v>
      </c>
    </row>
    <row r="244" s="2" customFormat="1" ht="24.15" customHeight="1">
      <c r="A244" s="41"/>
      <c r="B244" s="42"/>
      <c r="C244" s="215" t="s">
        <v>299</v>
      </c>
      <c r="D244" s="215" t="s">
        <v>166</v>
      </c>
      <c r="E244" s="216" t="s">
        <v>300</v>
      </c>
      <c r="F244" s="217" t="s">
        <v>301</v>
      </c>
      <c r="G244" s="218" t="s">
        <v>291</v>
      </c>
      <c r="H244" s="219">
        <v>7.2450000000000001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42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83</v>
      </c>
      <c r="AY244" s="20" t="s">
        <v>163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83</v>
      </c>
      <c r="BK244" s="227">
        <f>ROUND(I244*H244,2)</f>
        <v>0</v>
      </c>
      <c r="BL244" s="20" t="s">
        <v>171</v>
      </c>
      <c r="BM244" s="226" t="s">
        <v>302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303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83</v>
      </c>
    </row>
    <row r="246" s="16" customFormat="1">
      <c r="A246" s="16"/>
      <c r="B246" s="277"/>
      <c r="C246" s="278"/>
      <c r="D246" s="235" t="s">
        <v>175</v>
      </c>
      <c r="E246" s="279" t="s">
        <v>19</v>
      </c>
      <c r="F246" s="280" t="s">
        <v>304</v>
      </c>
      <c r="G246" s="278"/>
      <c r="H246" s="279" t="s">
        <v>19</v>
      </c>
      <c r="I246" s="281"/>
      <c r="J246" s="278"/>
      <c r="K246" s="278"/>
      <c r="L246" s="282"/>
      <c r="M246" s="283"/>
      <c r="N246" s="284"/>
      <c r="O246" s="284"/>
      <c r="P246" s="284"/>
      <c r="Q246" s="284"/>
      <c r="R246" s="284"/>
      <c r="S246" s="284"/>
      <c r="T246" s="285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86" t="s">
        <v>175</v>
      </c>
      <c r="AU246" s="286" t="s">
        <v>83</v>
      </c>
      <c r="AV246" s="16" t="s">
        <v>77</v>
      </c>
      <c r="AW246" s="16" t="s">
        <v>32</v>
      </c>
      <c r="AX246" s="16" t="s">
        <v>70</v>
      </c>
      <c r="AY246" s="286" t="s">
        <v>163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484</v>
      </c>
      <c r="G247" s="234"/>
      <c r="H247" s="238">
        <v>7.2450000000000001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83</v>
      </c>
      <c r="AV247" s="13" t="s">
        <v>83</v>
      </c>
      <c r="AW247" s="13" t="s">
        <v>32</v>
      </c>
      <c r="AX247" s="13" t="s">
        <v>70</v>
      </c>
      <c r="AY247" s="244" t="s">
        <v>163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179</v>
      </c>
      <c r="G248" s="246"/>
      <c r="H248" s="249">
        <v>7.2450000000000001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83</v>
      </c>
      <c r="AV248" s="14" t="s">
        <v>171</v>
      </c>
      <c r="AW248" s="14" t="s">
        <v>32</v>
      </c>
      <c r="AX248" s="14" t="s">
        <v>77</v>
      </c>
      <c r="AY248" s="255" t="s">
        <v>163</v>
      </c>
    </row>
    <row r="249" s="2" customFormat="1" ht="24.15" customHeight="1">
      <c r="A249" s="41"/>
      <c r="B249" s="42"/>
      <c r="C249" s="215" t="s">
        <v>306</v>
      </c>
      <c r="D249" s="215" t="s">
        <v>166</v>
      </c>
      <c r="E249" s="216" t="s">
        <v>307</v>
      </c>
      <c r="F249" s="217" t="s">
        <v>308</v>
      </c>
      <c r="G249" s="218" t="s">
        <v>291</v>
      </c>
      <c r="H249" s="219">
        <v>0.80500000000000005</v>
      </c>
      <c r="I249" s="220"/>
      <c r="J249" s="221">
        <f>ROUND(I249*H249,2)</f>
        <v>0</v>
      </c>
      <c r="K249" s="217" t="s">
        <v>170</v>
      </c>
      <c r="L249" s="47"/>
      <c r="M249" s="222" t="s">
        <v>19</v>
      </c>
      <c r="N249" s="223" t="s">
        <v>42</v>
      </c>
      <c r="O249" s="87"/>
      <c r="P249" s="224">
        <f>O249*H249</f>
        <v>0</v>
      </c>
      <c r="Q249" s="224">
        <v>0</v>
      </c>
      <c r="R249" s="224">
        <f>Q249*H249</f>
        <v>0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171</v>
      </c>
      <c r="AT249" s="226" t="s">
        <v>166</v>
      </c>
      <c r="AU249" s="226" t="s">
        <v>83</v>
      </c>
      <c r="AY249" s="20" t="s">
        <v>163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83</v>
      </c>
      <c r="BK249" s="227">
        <f>ROUND(I249*H249,2)</f>
        <v>0</v>
      </c>
      <c r="BL249" s="20" t="s">
        <v>171</v>
      </c>
      <c r="BM249" s="226" t="s">
        <v>309</v>
      </c>
    </row>
    <row r="250" s="2" customFormat="1">
      <c r="A250" s="41"/>
      <c r="B250" s="42"/>
      <c r="C250" s="43"/>
      <c r="D250" s="228" t="s">
        <v>173</v>
      </c>
      <c r="E250" s="43"/>
      <c r="F250" s="229" t="s">
        <v>310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173</v>
      </c>
      <c r="AU250" s="20" t="s">
        <v>83</v>
      </c>
    </row>
    <row r="251" s="12" customFormat="1" ht="22.8" customHeight="1">
      <c r="A251" s="12"/>
      <c r="B251" s="199"/>
      <c r="C251" s="200"/>
      <c r="D251" s="201" t="s">
        <v>69</v>
      </c>
      <c r="E251" s="213" t="s">
        <v>311</v>
      </c>
      <c r="F251" s="213" t="s">
        <v>312</v>
      </c>
      <c r="G251" s="200"/>
      <c r="H251" s="200"/>
      <c r="I251" s="203"/>
      <c r="J251" s="214">
        <f>BK251</f>
        <v>0</v>
      </c>
      <c r="K251" s="200"/>
      <c r="L251" s="205"/>
      <c r="M251" s="206"/>
      <c r="N251" s="207"/>
      <c r="O251" s="207"/>
      <c r="P251" s="208">
        <f>SUM(P252:P253)</f>
        <v>0</v>
      </c>
      <c r="Q251" s="207"/>
      <c r="R251" s="208">
        <f>SUM(R252:R253)</f>
        <v>0</v>
      </c>
      <c r="S251" s="207"/>
      <c r="T251" s="209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0" t="s">
        <v>77</v>
      </c>
      <c r="AT251" s="211" t="s">
        <v>69</v>
      </c>
      <c r="AU251" s="211" t="s">
        <v>77</v>
      </c>
      <c r="AY251" s="210" t="s">
        <v>163</v>
      </c>
      <c r="BK251" s="212">
        <f>SUM(BK252:BK253)</f>
        <v>0</v>
      </c>
    </row>
    <row r="252" s="2" customFormat="1" ht="33" customHeight="1">
      <c r="A252" s="41"/>
      <c r="B252" s="42"/>
      <c r="C252" s="215" t="s">
        <v>313</v>
      </c>
      <c r="D252" s="215" t="s">
        <v>166</v>
      </c>
      <c r="E252" s="216" t="s">
        <v>314</v>
      </c>
      <c r="F252" s="217" t="s">
        <v>315</v>
      </c>
      <c r="G252" s="218" t="s">
        <v>291</v>
      </c>
      <c r="H252" s="219">
        <v>0.30599999999999999</v>
      </c>
      <c r="I252" s="220"/>
      <c r="J252" s="221">
        <f>ROUND(I252*H252,2)</f>
        <v>0</v>
      </c>
      <c r="K252" s="217" t="s">
        <v>170</v>
      </c>
      <c r="L252" s="47"/>
      <c r="M252" s="222" t="s">
        <v>19</v>
      </c>
      <c r="N252" s="223" t="s">
        <v>42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171</v>
      </c>
      <c r="AT252" s="226" t="s">
        <v>166</v>
      </c>
      <c r="AU252" s="226" t="s">
        <v>83</v>
      </c>
      <c r="AY252" s="20" t="s">
        <v>163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83</v>
      </c>
      <c r="BK252" s="227">
        <f>ROUND(I252*H252,2)</f>
        <v>0</v>
      </c>
      <c r="BL252" s="20" t="s">
        <v>171</v>
      </c>
      <c r="BM252" s="226" t="s">
        <v>316</v>
      </c>
    </row>
    <row r="253" s="2" customFormat="1">
      <c r="A253" s="41"/>
      <c r="B253" s="42"/>
      <c r="C253" s="43"/>
      <c r="D253" s="228" t="s">
        <v>173</v>
      </c>
      <c r="E253" s="43"/>
      <c r="F253" s="229" t="s">
        <v>317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173</v>
      </c>
      <c r="AU253" s="20" t="s">
        <v>83</v>
      </c>
    </row>
    <row r="254" s="12" customFormat="1" ht="25.92" customHeight="1">
      <c r="A254" s="12"/>
      <c r="B254" s="199"/>
      <c r="C254" s="200"/>
      <c r="D254" s="201" t="s">
        <v>69</v>
      </c>
      <c r="E254" s="202" t="s">
        <v>318</v>
      </c>
      <c r="F254" s="202" t="s">
        <v>319</v>
      </c>
      <c r="G254" s="200"/>
      <c r="H254" s="200"/>
      <c r="I254" s="203"/>
      <c r="J254" s="204">
        <f>BK254</f>
        <v>0</v>
      </c>
      <c r="K254" s="200"/>
      <c r="L254" s="205"/>
      <c r="M254" s="206"/>
      <c r="N254" s="207"/>
      <c r="O254" s="207"/>
      <c r="P254" s="208">
        <f>P255+P269+P312+P336+P348</f>
        <v>0</v>
      </c>
      <c r="Q254" s="207"/>
      <c r="R254" s="208">
        <f>R255+R269+R312+R336+R348</f>
        <v>0.37267092000000007</v>
      </c>
      <c r="S254" s="207"/>
      <c r="T254" s="209">
        <f>T255+T269+T312+T336+T348</f>
        <v>0.010880000000000001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83</v>
      </c>
      <c r="AT254" s="211" t="s">
        <v>69</v>
      </c>
      <c r="AU254" s="211" t="s">
        <v>70</v>
      </c>
      <c r="AY254" s="210" t="s">
        <v>163</v>
      </c>
      <c r="BK254" s="212">
        <f>BK255+BK269+BK312+BK336+BK348</f>
        <v>0</v>
      </c>
    </row>
    <row r="255" s="12" customFormat="1" ht="22.8" customHeight="1">
      <c r="A255" s="12"/>
      <c r="B255" s="199"/>
      <c r="C255" s="200"/>
      <c r="D255" s="201" t="s">
        <v>69</v>
      </c>
      <c r="E255" s="213" t="s">
        <v>320</v>
      </c>
      <c r="F255" s="213" t="s">
        <v>321</v>
      </c>
      <c r="G255" s="200"/>
      <c r="H255" s="200"/>
      <c r="I255" s="203"/>
      <c r="J255" s="214">
        <f>BK255</f>
        <v>0</v>
      </c>
      <c r="K255" s="200"/>
      <c r="L255" s="205"/>
      <c r="M255" s="206"/>
      <c r="N255" s="207"/>
      <c r="O255" s="207"/>
      <c r="P255" s="208">
        <f>SUM(P256:P268)</f>
        <v>0</v>
      </c>
      <c r="Q255" s="207"/>
      <c r="R255" s="208">
        <f>SUM(R256:R268)</f>
        <v>0.0042931800000000006</v>
      </c>
      <c r="S255" s="207"/>
      <c r="T255" s="209">
        <f>SUM(T256:T268)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0" t="s">
        <v>83</v>
      </c>
      <c r="AT255" s="211" t="s">
        <v>69</v>
      </c>
      <c r="AU255" s="211" t="s">
        <v>77</v>
      </c>
      <c r="AY255" s="210" t="s">
        <v>163</v>
      </c>
      <c r="BK255" s="212">
        <f>SUM(BK256:BK268)</f>
        <v>0</v>
      </c>
    </row>
    <row r="256" s="2" customFormat="1" ht="16.5" customHeight="1">
      <c r="A256" s="41"/>
      <c r="B256" s="42"/>
      <c r="C256" s="215" t="s">
        <v>322</v>
      </c>
      <c r="D256" s="215" t="s">
        <v>166</v>
      </c>
      <c r="E256" s="216" t="s">
        <v>323</v>
      </c>
      <c r="F256" s="217" t="s">
        <v>324</v>
      </c>
      <c r="G256" s="218" t="s">
        <v>212</v>
      </c>
      <c r="H256" s="219">
        <v>5.4900000000000002</v>
      </c>
      <c r="I256" s="220"/>
      <c r="J256" s="221">
        <f>ROUND(I256*H256,2)</f>
        <v>0</v>
      </c>
      <c r="K256" s="217" t="s">
        <v>170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260</v>
      </c>
      <c r="AT256" s="226" t="s">
        <v>166</v>
      </c>
      <c r="AU256" s="226" t="s">
        <v>83</v>
      </c>
      <c r="AY256" s="20" t="s">
        <v>163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83</v>
      </c>
      <c r="BK256" s="227">
        <f>ROUND(I256*H256,2)</f>
        <v>0</v>
      </c>
      <c r="BL256" s="20" t="s">
        <v>260</v>
      </c>
      <c r="BM256" s="226" t="s">
        <v>561</v>
      </c>
    </row>
    <row r="257" s="2" customFormat="1">
      <c r="A257" s="41"/>
      <c r="B257" s="42"/>
      <c r="C257" s="43"/>
      <c r="D257" s="228" t="s">
        <v>173</v>
      </c>
      <c r="E257" s="43"/>
      <c r="F257" s="229" t="s">
        <v>326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173</v>
      </c>
      <c r="AU257" s="20" t="s">
        <v>83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327</v>
      </c>
      <c r="G258" s="234"/>
      <c r="H258" s="238">
        <v>2.54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83</v>
      </c>
      <c r="AV258" s="13" t="s">
        <v>83</v>
      </c>
      <c r="AW258" s="13" t="s">
        <v>32</v>
      </c>
      <c r="AX258" s="13" t="s">
        <v>70</v>
      </c>
      <c r="AY258" s="244" t="s">
        <v>163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328</v>
      </c>
      <c r="G259" s="234"/>
      <c r="H259" s="238">
        <v>2.1299999999999999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83</v>
      </c>
      <c r="AV259" s="13" t="s">
        <v>83</v>
      </c>
      <c r="AW259" s="13" t="s">
        <v>32</v>
      </c>
      <c r="AX259" s="13" t="s">
        <v>70</v>
      </c>
      <c r="AY259" s="244" t="s">
        <v>163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329</v>
      </c>
      <c r="G260" s="234"/>
      <c r="H260" s="238">
        <v>0.81999999999999995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83</v>
      </c>
      <c r="AV260" s="13" t="s">
        <v>83</v>
      </c>
      <c r="AW260" s="13" t="s">
        <v>32</v>
      </c>
      <c r="AX260" s="13" t="s">
        <v>70</v>
      </c>
      <c r="AY260" s="244" t="s">
        <v>163</v>
      </c>
    </row>
    <row r="261" s="14" customFormat="1">
      <c r="A261" s="14"/>
      <c r="B261" s="245"/>
      <c r="C261" s="246"/>
      <c r="D261" s="235" t="s">
        <v>175</v>
      </c>
      <c r="E261" s="247" t="s">
        <v>19</v>
      </c>
      <c r="F261" s="248" t="s">
        <v>179</v>
      </c>
      <c r="G261" s="246"/>
      <c r="H261" s="249">
        <v>5.4900000000000002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175</v>
      </c>
      <c r="AU261" s="255" t="s">
        <v>83</v>
      </c>
      <c r="AV261" s="14" t="s">
        <v>171</v>
      </c>
      <c r="AW261" s="14" t="s">
        <v>32</v>
      </c>
      <c r="AX261" s="14" t="s">
        <v>77</v>
      </c>
      <c r="AY261" s="255" t="s">
        <v>163</v>
      </c>
    </row>
    <row r="262" s="2" customFormat="1" ht="16.5" customHeight="1">
      <c r="A262" s="41"/>
      <c r="B262" s="42"/>
      <c r="C262" s="256" t="s">
        <v>330</v>
      </c>
      <c r="D262" s="256" t="s">
        <v>219</v>
      </c>
      <c r="E262" s="257" t="s">
        <v>331</v>
      </c>
      <c r="F262" s="258" t="s">
        <v>332</v>
      </c>
      <c r="G262" s="259" t="s">
        <v>169</v>
      </c>
      <c r="H262" s="260">
        <v>1.0980000000000001</v>
      </c>
      <c r="I262" s="261"/>
      <c r="J262" s="262">
        <f>ROUND(I262*H262,2)</f>
        <v>0</v>
      </c>
      <c r="K262" s="258" t="s">
        <v>170</v>
      </c>
      <c r="L262" s="263"/>
      <c r="M262" s="264" t="s">
        <v>19</v>
      </c>
      <c r="N262" s="265" t="s">
        <v>42</v>
      </c>
      <c r="O262" s="87"/>
      <c r="P262" s="224">
        <f>O262*H262</f>
        <v>0</v>
      </c>
      <c r="Q262" s="224">
        <v>0.0039100000000000003</v>
      </c>
      <c r="R262" s="224">
        <f>Q262*H262</f>
        <v>0.0042931800000000006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333</v>
      </c>
      <c r="AT262" s="226" t="s">
        <v>219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260</v>
      </c>
      <c r="BM262" s="226" t="s">
        <v>334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335</v>
      </c>
      <c r="G263" s="234"/>
      <c r="H263" s="238">
        <v>0.50800000000000001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83</v>
      </c>
      <c r="AV263" s="13" t="s">
        <v>83</v>
      </c>
      <c r="AW263" s="13" t="s">
        <v>32</v>
      </c>
      <c r="AX263" s="13" t="s">
        <v>70</v>
      </c>
      <c r="AY263" s="244" t="s">
        <v>163</v>
      </c>
    </row>
    <row r="264" s="13" customFormat="1">
      <c r="A264" s="13"/>
      <c r="B264" s="233"/>
      <c r="C264" s="234"/>
      <c r="D264" s="235" t="s">
        <v>175</v>
      </c>
      <c r="E264" s="236" t="s">
        <v>19</v>
      </c>
      <c r="F264" s="237" t="s">
        <v>336</v>
      </c>
      <c r="G264" s="234"/>
      <c r="H264" s="238">
        <v>0.42599999999999999</v>
      </c>
      <c r="I264" s="239"/>
      <c r="J264" s="234"/>
      <c r="K264" s="234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175</v>
      </c>
      <c r="AU264" s="244" t="s">
        <v>83</v>
      </c>
      <c r="AV264" s="13" t="s">
        <v>83</v>
      </c>
      <c r="AW264" s="13" t="s">
        <v>32</v>
      </c>
      <c r="AX264" s="13" t="s">
        <v>70</v>
      </c>
      <c r="AY264" s="244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337</v>
      </c>
      <c r="G265" s="234"/>
      <c r="H265" s="238">
        <v>0.16400000000000001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1.0979999999999999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338</v>
      </c>
      <c r="D267" s="215" t="s">
        <v>166</v>
      </c>
      <c r="E267" s="216" t="s">
        <v>339</v>
      </c>
      <c r="F267" s="217" t="s">
        <v>340</v>
      </c>
      <c r="G267" s="218" t="s">
        <v>291</v>
      </c>
      <c r="H267" s="219">
        <v>0.0040000000000000001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260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260</v>
      </c>
      <c r="BM267" s="226" t="s">
        <v>341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342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343</v>
      </c>
      <c r="F269" s="213" t="s">
        <v>344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SUM(P270:P311)</f>
        <v>0</v>
      </c>
      <c r="Q269" s="207"/>
      <c r="R269" s="208">
        <f>SUM(R270:R311)</f>
        <v>0.33194312000000004</v>
      </c>
      <c r="S269" s="207"/>
      <c r="T269" s="209">
        <f>SUM(T270:T311)</f>
        <v>0.010880000000000001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83</v>
      </c>
      <c r="AT269" s="211" t="s">
        <v>69</v>
      </c>
      <c r="AU269" s="211" t="s">
        <v>77</v>
      </c>
      <c r="AY269" s="210" t="s">
        <v>163</v>
      </c>
      <c r="BK269" s="212">
        <f>SUM(BK270:BK311)</f>
        <v>0</v>
      </c>
    </row>
    <row r="270" s="2" customFormat="1" ht="21.75" customHeight="1">
      <c r="A270" s="41"/>
      <c r="B270" s="42"/>
      <c r="C270" s="215" t="s">
        <v>345</v>
      </c>
      <c r="D270" s="215" t="s">
        <v>166</v>
      </c>
      <c r="E270" s="216" t="s">
        <v>346</v>
      </c>
      <c r="F270" s="217" t="s">
        <v>347</v>
      </c>
      <c r="G270" s="218" t="s">
        <v>169</v>
      </c>
      <c r="H270" s="219">
        <v>6.2279999999999998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0.00025999999999999998</v>
      </c>
      <c r="R270" s="224">
        <f>Q270*H270</f>
        <v>0.0016192799999999999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260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260</v>
      </c>
      <c r="BM270" s="226" t="s">
        <v>348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349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194</v>
      </c>
      <c r="G272" s="234"/>
      <c r="H272" s="238">
        <v>3.1139999999999999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83</v>
      </c>
      <c r="AV272" s="13" t="s">
        <v>83</v>
      </c>
      <c r="AW272" s="13" t="s">
        <v>32</v>
      </c>
      <c r="AX272" s="13" t="s">
        <v>70</v>
      </c>
      <c r="AY272" s="244" t="s">
        <v>163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194</v>
      </c>
      <c r="G273" s="234"/>
      <c r="H273" s="238">
        <v>3.1139999999999999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83</v>
      </c>
      <c r="AV273" s="13" t="s">
        <v>83</v>
      </c>
      <c r="AW273" s="13" t="s">
        <v>32</v>
      </c>
      <c r="AX273" s="13" t="s">
        <v>70</v>
      </c>
      <c r="AY273" s="244" t="s">
        <v>163</v>
      </c>
    </row>
    <row r="274" s="14" customFormat="1">
      <c r="A274" s="14"/>
      <c r="B274" s="245"/>
      <c r="C274" s="246"/>
      <c r="D274" s="235" t="s">
        <v>175</v>
      </c>
      <c r="E274" s="247" t="s">
        <v>19</v>
      </c>
      <c r="F274" s="248" t="s">
        <v>179</v>
      </c>
      <c r="G274" s="246"/>
      <c r="H274" s="249">
        <v>6.2279999999999998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175</v>
      </c>
      <c r="AU274" s="255" t="s">
        <v>83</v>
      </c>
      <c r="AV274" s="14" t="s">
        <v>171</v>
      </c>
      <c r="AW274" s="14" t="s">
        <v>32</v>
      </c>
      <c r="AX274" s="14" t="s">
        <v>77</v>
      </c>
      <c r="AY274" s="255" t="s">
        <v>163</v>
      </c>
    </row>
    <row r="275" s="2" customFormat="1" ht="16.5" customHeight="1">
      <c r="A275" s="41"/>
      <c r="B275" s="42"/>
      <c r="C275" s="256" t="s">
        <v>350</v>
      </c>
      <c r="D275" s="256" t="s">
        <v>219</v>
      </c>
      <c r="E275" s="257" t="s">
        <v>351</v>
      </c>
      <c r="F275" s="258" t="s">
        <v>352</v>
      </c>
      <c r="G275" s="259" t="s">
        <v>169</v>
      </c>
      <c r="H275" s="260">
        <v>6.2279999999999998</v>
      </c>
      <c r="I275" s="261"/>
      <c r="J275" s="262">
        <f>ROUND(I275*H275,2)</f>
        <v>0</v>
      </c>
      <c r="K275" s="258" t="s">
        <v>170</v>
      </c>
      <c r="L275" s="263"/>
      <c r="M275" s="264" t="s">
        <v>19</v>
      </c>
      <c r="N275" s="265" t="s">
        <v>42</v>
      </c>
      <c r="O275" s="87"/>
      <c r="P275" s="224">
        <f>O275*H275</f>
        <v>0</v>
      </c>
      <c r="Q275" s="224">
        <v>0.036810000000000002</v>
      </c>
      <c r="R275" s="224">
        <f>Q275*H275</f>
        <v>0.22925268000000001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333</v>
      </c>
      <c r="AT275" s="226" t="s">
        <v>219</v>
      </c>
      <c r="AU275" s="226" t="s">
        <v>83</v>
      </c>
      <c r="AY275" s="20" t="s">
        <v>163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83</v>
      </c>
      <c r="BK275" s="227">
        <f>ROUND(I275*H275,2)</f>
        <v>0</v>
      </c>
      <c r="BL275" s="20" t="s">
        <v>260</v>
      </c>
      <c r="BM275" s="226" t="s">
        <v>353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194</v>
      </c>
      <c r="G276" s="234"/>
      <c r="H276" s="238">
        <v>3.1139999999999999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194</v>
      </c>
      <c r="G277" s="234"/>
      <c r="H277" s="238">
        <v>3.1139999999999999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4" customFormat="1">
      <c r="A278" s="14"/>
      <c r="B278" s="245"/>
      <c r="C278" s="246"/>
      <c r="D278" s="235" t="s">
        <v>175</v>
      </c>
      <c r="E278" s="247" t="s">
        <v>19</v>
      </c>
      <c r="F278" s="248" t="s">
        <v>179</v>
      </c>
      <c r="G278" s="246"/>
      <c r="H278" s="249">
        <v>6.2279999999999998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175</v>
      </c>
      <c r="AU278" s="255" t="s">
        <v>83</v>
      </c>
      <c r="AV278" s="14" t="s">
        <v>171</v>
      </c>
      <c r="AW278" s="14" t="s">
        <v>32</v>
      </c>
      <c r="AX278" s="14" t="s">
        <v>77</v>
      </c>
      <c r="AY278" s="255" t="s">
        <v>163</v>
      </c>
    </row>
    <row r="279" s="2" customFormat="1" ht="16.5" customHeight="1">
      <c r="A279" s="41"/>
      <c r="B279" s="42"/>
      <c r="C279" s="215" t="s">
        <v>354</v>
      </c>
      <c r="D279" s="215" t="s">
        <v>166</v>
      </c>
      <c r="E279" s="216" t="s">
        <v>355</v>
      </c>
      <c r="F279" s="217" t="s">
        <v>356</v>
      </c>
      <c r="G279" s="218" t="s">
        <v>357</v>
      </c>
      <c r="H279" s="219">
        <v>1</v>
      </c>
      <c r="I279" s="220"/>
      <c r="J279" s="221">
        <f>ROUND(I279*H279,2)</f>
        <v>0</v>
      </c>
      <c r="K279" s="217" t="s">
        <v>170</v>
      </c>
      <c r="L279" s="47"/>
      <c r="M279" s="222" t="s">
        <v>19</v>
      </c>
      <c r="N279" s="223" t="s">
        <v>42</v>
      </c>
      <c r="O279" s="87"/>
      <c r="P279" s="224">
        <f>O279*H279</f>
        <v>0</v>
      </c>
      <c r="Q279" s="224">
        <v>0.00025999999999999998</v>
      </c>
      <c r="R279" s="224">
        <f>Q279*H279</f>
        <v>0.00025999999999999998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260</v>
      </c>
      <c r="AT279" s="226" t="s">
        <v>166</v>
      </c>
      <c r="AU279" s="226" t="s">
        <v>83</v>
      </c>
      <c r="AY279" s="20" t="s">
        <v>163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83</v>
      </c>
      <c r="BK279" s="227">
        <f>ROUND(I279*H279,2)</f>
        <v>0</v>
      </c>
      <c r="BL279" s="20" t="s">
        <v>260</v>
      </c>
      <c r="BM279" s="226" t="s">
        <v>358</v>
      </c>
    </row>
    <row r="280" s="2" customFormat="1">
      <c r="A280" s="41"/>
      <c r="B280" s="42"/>
      <c r="C280" s="43"/>
      <c r="D280" s="228" t="s">
        <v>173</v>
      </c>
      <c r="E280" s="43"/>
      <c r="F280" s="229" t="s">
        <v>359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173</v>
      </c>
      <c r="AU280" s="20" t="s">
        <v>83</v>
      </c>
    </row>
    <row r="281" s="13" customFormat="1">
      <c r="A281" s="13"/>
      <c r="B281" s="233"/>
      <c r="C281" s="234"/>
      <c r="D281" s="235" t="s">
        <v>175</v>
      </c>
      <c r="E281" s="236" t="s">
        <v>19</v>
      </c>
      <c r="F281" s="237" t="s">
        <v>77</v>
      </c>
      <c r="G281" s="234"/>
      <c r="H281" s="238">
        <v>1</v>
      </c>
      <c r="I281" s="239"/>
      <c r="J281" s="234"/>
      <c r="K281" s="234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175</v>
      </c>
      <c r="AU281" s="244" t="s">
        <v>83</v>
      </c>
      <c r="AV281" s="13" t="s">
        <v>83</v>
      </c>
      <c r="AW281" s="13" t="s">
        <v>32</v>
      </c>
      <c r="AX281" s="13" t="s">
        <v>70</v>
      </c>
      <c r="AY281" s="244" t="s">
        <v>163</v>
      </c>
    </row>
    <row r="282" s="14" customFormat="1">
      <c r="A282" s="14"/>
      <c r="B282" s="245"/>
      <c r="C282" s="246"/>
      <c r="D282" s="235" t="s">
        <v>175</v>
      </c>
      <c r="E282" s="247" t="s">
        <v>19</v>
      </c>
      <c r="F282" s="248" t="s">
        <v>179</v>
      </c>
      <c r="G282" s="246"/>
      <c r="H282" s="249">
        <v>1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175</v>
      </c>
      <c r="AU282" s="255" t="s">
        <v>83</v>
      </c>
      <c r="AV282" s="14" t="s">
        <v>171</v>
      </c>
      <c r="AW282" s="14" t="s">
        <v>32</v>
      </c>
      <c r="AX282" s="14" t="s">
        <v>77</v>
      </c>
      <c r="AY282" s="255" t="s">
        <v>163</v>
      </c>
    </row>
    <row r="283" s="2" customFormat="1" ht="16.5" customHeight="1">
      <c r="A283" s="41"/>
      <c r="B283" s="42"/>
      <c r="C283" s="256" t="s">
        <v>333</v>
      </c>
      <c r="D283" s="256" t="s">
        <v>219</v>
      </c>
      <c r="E283" s="257" t="s">
        <v>360</v>
      </c>
      <c r="F283" s="258" t="s">
        <v>361</v>
      </c>
      <c r="G283" s="259" t="s">
        <v>169</v>
      </c>
      <c r="H283" s="260">
        <v>0.60099999999999998</v>
      </c>
      <c r="I283" s="261"/>
      <c r="J283" s="262">
        <f>ROUND(I283*H283,2)</f>
        <v>0</v>
      </c>
      <c r="K283" s="258" t="s">
        <v>170</v>
      </c>
      <c r="L283" s="263"/>
      <c r="M283" s="264" t="s">
        <v>19</v>
      </c>
      <c r="N283" s="265" t="s">
        <v>42</v>
      </c>
      <c r="O283" s="87"/>
      <c r="P283" s="224">
        <f>O283*H283</f>
        <v>0</v>
      </c>
      <c r="Q283" s="224">
        <v>0.040280000000000003</v>
      </c>
      <c r="R283" s="224">
        <f>Q283*H283</f>
        <v>0.024208280000000002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333</v>
      </c>
      <c r="AT283" s="226" t="s">
        <v>219</v>
      </c>
      <c r="AU283" s="226" t="s">
        <v>83</v>
      </c>
      <c r="AY283" s="20" t="s">
        <v>163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83</v>
      </c>
      <c r="BK283" s="227">
        <f>ROUND(I283*H283,2)</f>
        <v>0</v>
      </c>
      <c r="BL283" s="20" t="s">
        <v>260</v>
      </c>
      <c r="BM283" s="226" t="s">
        <v>362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196</v>
      </c>
      <c r="G284" s="234"/>
      <c r="H284" s="238">
        <v>0.60099999999999998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4" customFormat="1">
      <c r="A285" s="14"/>
      <c r="B285" s="245"/>
      <c r="C285" s="246"/>
      <c r="D285" s="235" t="s">
        <v>175</v>
      </c>
      <c r="E285" s="247" t="s">
        <v>19</v>
      </c>
      <c r="F285" s="248" t="s">
        <v>179</v>
      </c>
      <c r="G285" s="246"/>
      <c r="H285" s="249">
        <v>0.60099999999999998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175</v>
      </c>
      <c r="AU285" s="255" t="s">
        <v>83</v>
      </c>
      <c r="AV285" s="14" t="s">
        <v>171</v>
      </c>
      <c r="AW285" s="14" t="s">
        <v>32</v>
      </c>
      <c r="AX285" s="14" t="s">
        <v>77</v>
      </c>
      <c r="AY285" s="255" t="s">
        <v>163</v>
      </c>
    </row>
    <row r="286" s="2" customFormat="1" ht="24.15" customHeight="1">
      <c r="A286" s="41"/>
      <c r="B286" s="42"/>
      <c r="C286" s="215" t="s">
        <v>363</v>
      </c>
      <c r="D286" s="215" t="s">
        <v>166</v>
      </c>
      <c r="E286" s="216" t="s">
        <v>364</v>
      </c>
      <c r="F286" s="217" t="s">
        <v>365</v>
      </c>
      <c r="G286" s="218" t="s">
        <v>357</v>
      </c>
      <c r="H286" s="219">
        <v>1</v>
      </c>
      <c r="I286" s="220"/>
      <c r="J286" s="221">
        <f>ROUND(I286*H286,2)</f>
        <v>0</v>
      </c>
      <c r="K286" s="217" t="s">
        <v>170</v>
      </c>
      <c r="L286" s="47"/>
      <c r="M286" s="222" t="s">
        <v>19</v>
      </c>
      <c r="N286" s="223" t="s">
        <v>42</v>
      </c>
      <c r="O286" s="87"/>
      <c r="P286" s="224">
        <f>O286*H286</f>
        <v>0</v>
      </c>
      <c r="Q286" s="224">
        <v>0.00025000000000000001</v>
      </c>
      <c r="R286" s="224">
        <f>Q286*H286</f>
        <v>0.00025000000000000001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260</v>
      </c>
      <c r="AT286" s="226" t="s">
        <v>166</v>
      </c>
      <c r="AU286" s="226" t="s">
        <v>83</v>
      </c>
      <c r="AY286" s="20" t="s">
        <v>163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83</v>
      </c>
      <c r="BK286" s="227">
        <f>ROUND(I286*H286,2)</f>
        <v>0</v>
      </c>
      <c r="BL286" s="20" t="s">
        <v>260</v>
      </c>
      <c r="BM286" s="226" t="s">
        <v>366</v>
      </c>
    </row>
    <row r="287" s="2" customFormat="1">
      <c r="A287" s="41"/>
      <c r="B287" s="42"/>
      <c r="C287" s="43"/>
      <c r="D287" s="228" t="s">
        <v>173</v>
      </c>
      <c r="E287" s="43"/>
      <c r="F287" s="229" t="s">
        <v>367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173</v>
      </c>
      <c r="AU287" s="20" t="s">
        <v>83</v>
      </c>
    </row>
    <row r="288" s="13" customFormat="1">
      <c r="A288" s="13"/>
      <c r="B288" s="233"/>
      <c r="C288" s="234"/>
      <c r="D288" s="235" t="s">
        <v>175</v>
      </c>
      <c r="E288" s="236" t="s">
        <v>19</v>
      </c>
      <c r="F288" s="237" t="s">
        <v>77</v>
      </c>
      <c r="G288" s="234"/>
      <c r="H288" s="238">
        <v>1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83</v>
      </c>
      <c r="AV288" s="13" t="s">
        <v>83</v>
      </c>
      <c r="AW288" s="13" t="s">
        <v>32</v>
      </c>
      <c r="AX288" s="13" t="s">
        <v>70</v>
      </c>
      <c r="AY288" s="244" t="s">
        <v>163</v>
      </c>
    </row>
    <row r="289" s="14" customFormat="1">
      <c r="A289" s="14"/>
      <c r="B289" s="245"/>
      <c r="C289" s="246"/>
      <c r="D289" s="235" t="s">
        <v>175</v>
      </c>
      <c r="E289" s="247" t="s">
        <v>19</v>
      </c>
      <c r="F289" s="248" t="s">
        <v>179</v>
      </c>
      <c r="G289" s="246"/>
      <c r="H289" s="249">
        <v>1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175</v>
      </c>
      <c r="AU289" s="255" t="s">
        <v>83</v>
      </c>
      <c r="AV289" s="14" t="s">
        <v>171</v>
      </c>
      <c r="AW289" s="14" t="s">
        <v>32</v>
      </c>
      <c r="AX289" s="14" t="s">
        <v>77</v>
      </c>
      <c r="AY289" s="255" t="s">
        <v>163</v>
      </c>
    </row>
    <row r="290" s="2" customFormat="1" ht="16.5" customHeight="1">
      <c r="A290" s="41"/>
      <c r="B290" s="42"/>
      <c r="C290" s="256" t="s">
        <v>368</v>
      </c>
      <c r="D290" s="256" t="s">
        <v>219</v>
      </c>
      <c r="E290" s="257" t="s">
        <v>369</v>
      </c>
      <c r="F290" s="258" t="s">
        <v>370</v>
      </c>
      <c r="G290" s="259" t="s">
        <v>169</v>
      </c>
      <c r="H290" s="260">
        <v>1.7969999999999999</v>
      </c>
      <c r="I290" s="261"/>
      <c r="J290" s="262">
        <f>ROUND(I290*H290,2)</f>
        <v>0</v>
      </c>
      <c r="K290" s="258" t="s">
        <v>170</v>
      </c>
      <c r="L290" s="263"/>
      <c r="M290" s="264" t="s">
        <v>19</v>
      </c>
      <c r="N290" s="265" t="s">
        <v>42</v>
      </c>
      <c r="O290" s="87"/>
      <c r="P290" s="224">
        <f>O290*H290</f>
        <v>0</v>
      </c>
      <c r="Q290" s="224">
        <v>0.037039999999999997</v>
      </c>
      <c r="R290" s="224">
        <f>Q290*H290</f>
        <v>0.066560879999999989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333</v>
      </c>
      <c r="AT290" s="226" t="s">
        <v>219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371</v>
      </c>
    </row>
    <row r="291" s="13" customFormat="1">
      <c r="A291" s="13"/>
      <c r="B291" s="233"/>
      <c r="C291" s="234"/>
      <c r="D291" s="235" t="s">
        <v>175</v>
      </c>
      <c r="E291" s="236" t="s">
        <v>19</v>
      </c>
      <c r="F291" s="237" t="s">
        <v>195</v>
      </c>
      <c r="G291" s="234"/>
      <c r="H291" s="238">
        <v>1.7969999999999999</v>
      </c>
      <c r="I291" s="239"/>
      <c r="J291" s="234"/>
      <c r="K291" s="234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175</v>
      </c>
      <c r="AU291" s="244" t="s">
        <v>83</v>
      </c>
      <c r="AV291" s="13" t="s">
        <v>83</v>
      </c>
      <c r="AW291" s="13" t="s">
        <v>32</v>
      </c>
      <c r="AX291" s="13" t="s">
        <v>70</v>
      </c>
      <c r="AY291" s="244" t="s">
        <v>163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179</v>
      </c>
      <c r="G292" s="246"/>
      <c r="H292" s="249">
        <v>1.7969999999999999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83</v>
      </c>
      <c r="AV292" s="14" t="s">
        <v>171</v>
      </c>
      <c r="AW292" s="14" t="s">
        <v>32</v>
      </c>
      <c r="AX292" s="14" t="s">
        <v>77</v>
      </c>
      <c r="AY292" s="255" t="s">
        <v>163</v>
      </c>
    </row>
    <row r="293" s="2" customFormat="1" ht="16.5" customHeight="1">
      <c r="A293" s="41"/>
      <c r="B293" s="42"/>
      <c r="C293" s="215" t="s">
        <v>372</v>
      </c>
      <c r="D293" s="215" t="s">
        <v>166</v>
      </c>
      <c r="E293" s="216" t="s">
        <v>373</v>
      </c>
      <c r="F293" s="217" t="s">
        <v>374</v>
      </c>
      <c r="G293" s="218" t="s">
        <v>212</v>
      </c>
      <c r="H293" s="219">
        <v>5.4400000000000004</v>
      </c>
      <c r="I293" s="220"/>
      <c r="J293" s="221">
        <f>ROUND(I293*H293,2)</f>
        <v>0</v>
      </c>
      <c r="K293" s="217" t="s">
        <v>170</v>
      </c>
      <c r="L293" s="47"/>
      <c r="M293" s="222" t="s">
        <v>19</v>
      </c>
      <c r="N293" s="223" t="s">
        <v>42</v>
      </c>
      <c r="O293" s="87"/>
      <c r="P293" s="224">
        <f>O293*H293</f>
        <v>0</v>
      </c>
      <c r="Q293" s="224">
        <v>0</v>
      </c>
      <c r="R293" s="224">
        <f>Q293*H293</f>
        <v>0</v>
      </c>
      <c r="S293" s="224">
        <v>0.002</v>
      </c>
      <c r="T293" s="225">
        <f>S293*H293</f>
        <v>0.010880000000000001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260</v>
      </c>
      <c r="AT293" s="226" t="s">
        <v>166</v>
      </c>
      <c r="AU293" s="226" t="s">
        <v>83</v>
      </c>
      <c r="AY293" s="20" t="s">
        <v>163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83</v>
      </c>
      <c r="BK293" s="227">
        <f>ROUND(I293*H293,2)</f>
        <v>0</v>
      </c>
      <c r="BL293" s="20" t="s">
        <v>260</v>
      </c>
      <c r="BM293" s="226" t="s">
        <v>375</v>
      </c>
    </row>
    <row r="294" s="2" customFormat="1">
      <c r="A294" s="41"/>
      <c r="B294" s="42"/>
      <c r="C294" s="43"/>
      <c r="D294" s="228" t="s">
        <v>173</v>
      </c>
      <c r="E294" s="43"/>
      <c r="F294" s="229" t="s">
        <v>376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173</v>
      </c>
      <c r="AU294" s="20" t="s">
        <v>83</v>
      </c>
    </row>
    <row r="295" s="13" customFormat="1">
      <c r="A295" s="13"/>
      <c r="B295" s="233"/>
      <c r="C295" s="234"/>
      <c r="D295" s="235" t="s">
        <v>175</v>
      </c>
      <c r="E295" s="236" t="s">
        <v>19</v>
      </c>
      <c r="F295" s="237" t="s">
        <v>377</v>
      </c>
      <c r="G295" s="234"/>
      <c r="H295" s="238">
        <v>2.25</v>
      </c>
      <c r="I295" s="239"/>
      <c r="J295" s="234"/>
      <c r="K295" s="234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175</v>
      </c>
      <c r="AU295" s="244" t="s">
        <v>83</v>
      </c>
      <c r="AV295" s="13" t="s">
        <v>83</v>
      </c>
      <c r="AW295" s="13" t="s">
        <v>32</v>
      </c>
      <c r="AX295" s="13" t="s">
        <v>70</v>
      </c>
      <c r="AY295" s="244" t="s">
        <v>163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377</v>
      </c>
      <c r="G296" s="234"/>
      <c r="H296" s="238">
        <v>2.25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83</v>
      </c>
      <c r="AV296" s="13" t="s">
        <v>83</v>
      </c>
      <c r="AW296" s="13" t="s">
        <v>32</v>
      </c>
      <c r="AX296" s="13" t="s">
        <v>70</v>
      </c>
      <c r="AY296" s="244" t="s">
        <v>163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378</v>
      </c>
      <c r="G297" s="234"/>
      <c r="H297" s="238">
        <v>0.93999999999999995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4" customFormat="1">
      <c r="A298" s="14"/>
      <c r="B298" s="245"/>
      <c r="C298" s="246"/>
      <c r="D298" s="235" t="s">
        <v>175</v>
      </c>
      <c r="E298" s="247" t="s">
        <v>19</v>
      </c>
      <c r="F298" s="248" t="s">
        <v>179</v>
      </c>
      <c r="G298" s="246"/>
      <c r="H298" s="249">
        <v>5.4399999999999995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175</v>
      </c>
      <c r="AU298" s="255" t="s">
        <v>83</v>
      </c>
      <c r="AV298" s="14" t="s">
        <v>171</v>
      </c>
      <c r="AW298" s="14" t="s">
        <v>32</v>
      </c>
      <c r="AX298" s="14" t="s">
        <v>77</v>
      </c>
      <c r="AY298" s="255" t="s">
        <v>163</v>
      </c>
    </row>
    <row r="299" s="2" customFormat="1" ht="21.75" customHeight="1">
      <c r="A299" s="41"/>
      <c r="B299" s="42"/>
      <c r="C299" s="215" t="s">
        <v>380</v>
      </c>
      <c r="D299" s="215" t="s">
        <v>166</v>
      </c>
      <c r="E299" s="216" t="s">
        <v>381</v>
      </c>
      <c r="F299" s="217" t="s">
        <v>382</v>
      </c>
      <c r="G299" s="218" t="s">
        <v>212</v>
      </c>
      <c r="H299" s="219">
        <v>5.4400000000000004</v>
      </c>
      <c r="I299" s="220"/>
      <c r="J299" s="221">
        <f>ROUND(I299*H299,2)</f>
        <v>0</v>
      </c>
      <c r="K299" s="217" t="s">
        <v>170</v>
      </c>
      <c r="L299" s="47"/>
      <c r="M299" s="222" t="s">
        <v>19</v>
      </c>
      <c r="N299" s="223" t="s">
        <v>42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</v>
      </c>
      <c r="T299" s="225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260</v>
      </c>
      <c r="AT299" s="226" t="s">
        <v>166</v>
      </c>
      <c r="AU299" s="226" t="s">
        <v>83</v>
      </c>
      <c r="AY299" s="20" t="s">
        <v>163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83</v>
      </c>
      <c r="BK299" s="227">
        <f>ROUND(I299*H299,2)</f>
        <v>0</v>
      </c>
      <c r="BL299" s="20" t="s">
        <v>260</v>
      </c>
      <c r="BM299" s="226" t="s">
        <v>383</v>
      </c>
    </row>
    <row r="300" s="2" customFormat="1">
      <c r="A300" s="41"/>
      <c r="B300" s="42"/>
      <c r="C300" s="43"/>
      <c r="D300" s="228" t="s">
        <v>173</v>
      </c>
      <c r="E300" s="43"/>
      <c r="F300" s="229" t="s">
        <v>384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173</v>
      </c>
      <c r="AU300" s="20" t="s">
        <v>83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377</v>
      </c>
      <c r="G301" s="234"/>
      <c r="H301" s="238">
        <v>2.25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83</v>
      </c>
      <c r="AV301" s="13" t="s">
        <v>83</v>
      </c>
      <c r="AW301" s="13" t="s">
        <v>32</v>
      </c>
      <c r="AX301" s="13" t="s">
        <v>70</v>
      </c>
      <c r="AY301" s="244" t="s">
        <v>163</v>
      </c>
    </row>
    <row r="302" s="13" customFormat="1">
      <c r="A302" s="13"/>
      <c r="B302" s="233"/>
      <c r="C302" s="234"/>
      <c r="D302" s="235" t="s">
        <v>175</v>
      </c>
      <c r="E302" s="236" t="s">
        <v>19</v>
      </c>
      <c r="F302" s="237" t="s">
        <v>377</v>
      </c>
      <c r="G302" s="234"/>
      <c r="H302" s="238">
        <v>2.25</v>
      </c>
      <c r="I302" s="239"/>
      <c r="J302" s="234"/>
      <c r="K302" s="234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175</v>
      </c>
      <c r="AU302" s="244" t="s">
        <v>83</v>
      </c>
      <c r="AV302" s="13" t="s">
        <v>83</v>
      </c>
      <c r="AW302" s="13" t="s">
        <v>32</v>
      </c>
      <c r="AX302" s="13" t="s">
        <v>70</v>
      </c>
      <c r="AY302" s="244" t="s">
        <v>163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378</v>
      </c>
      <c r="G303" s="234"/>
      <c r="H303" s="238">
        <v>0.93999999999999995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5.4399999999999995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385</v>
      </c>
      <c r="D305" s="256" t="s">
        <v>219</v>
      </c>
      <c r="E305" s="257" t="s">
        <v>386</v>
      </c>
      <c r="F305" s="258" t="s">
        <v>387</v>
      </c>
      <c r="G305" s="259" t="s">
        <v>212</v>
      </c>
      <c r="H305" s="260">
        <v>5.4400000000000004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0.0018</v>
      </c>
      <c r="R305" s="224">
        <f>Q305*H305</f>
        <v>0.0097920000000000004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388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377</v>
      </c>
      <c r="G306" s="234"/>
      <c r="H306" s="238">
        <v>2.25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3" customFormat="1">
      <c r="A307" s="13"/>
      <c r="B307" s="233"/>
      <c r="C307" s="234"/>
      <c r="D307" s="235" t="s">
        <v>175</v>
      </c>
      <c r="E307" s="236" t="s">
        <v>19</v>
      </c>
      <c r="F307" s="237" t="s">
        <v>377</v>
      </c>
      <c r="G307" s="234"/>
      <c r="H307" s="238">
        <v>2.25</v>
      </c>
      <c r="I307" s="239"/>
      <c r="J307" s="234"/>
      <c r="K307" s="234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175</v>
      </c>
      <c r="AU307" s="244" t="s">
        <v>83</v>
      </c>
      <c r="AV307" s="13" t="s">
        <v>83</v>
      </c>
      <c r="AW307" s="13" t="s">
        <v>32</v>
      </c>
      <c r="AX307" s="13" t="s">
        <v>70</v>
      </c>
      <c r="AY307" s="244" t="s">
        <v>163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378</v>
      </c>
      <c r="G308" s="234"/>
      <c r="H308" s="238">
        <v>0.93999999999999995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83</v>
      </c>
      <c r="AV308" s="13" t="s">
        <v>83</v>
      </c>
      <c r="AW308" s="13" t="s">
        <v>32</v>
      </c>
      <c r="AX308" s="13" t="s">
        <v>70</v>
      </c>
      <c r="AY308" s="244" t="s">
        <v>163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179</v>
      </c>
      <c r="G309" s="246"/>
      <c r="H309" s="249">
        <v>5.4399999999999995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83</v>
      </c>
      <c r="AV309" s="14" t="s">
        <v>171</v>
      </c>
      <c r="AW309" s="14" t="s">
        <v>32</v>
      </c>
      <c r="AX309" s="14" t="s">
        <v>77</v>
      </c>
      <c r="AY309" s="255" t="s">
        <v>163</v>
      </c>
    </row>
    <row r="310" s="2" customFormat="1" ht="24.15" customHeight="1">
      <c r="A310" s="41"/>
      <c r="B310" s="42"/>
      <c r="C310" s="215" t="s">
        <v>389</v>
      </c>
      <c r="D310" s="215" t="s">
        <v>166</v>
      </c>
      <c r="E310" s="216" t="s">
        <v>390</v>
      </c>
      <c r="F310" s="217" t="s">
        <v>391</v>
      </c>
      <c r="G310" s="218" t="s">
        <v>291</v>
      </c>
      <c r="H310" s="219">
        <v>0.33200000000000002</v>
      </c>
      <c r="I310" s="220"/>
      <c r="J310" s="221">
        <f>ROUND(I310*H310,2)</f>
        <v>0</v>
      </c>
      <c r="K310" s="217" t="s">
        <v>170</v>
      </c>
      <c r="L310" s="47"/>
      <c r="M310" s="222" t="s">
        <v>19</v>
      </c>
      <c r="N310" s="223" t="s">
        <v>42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260</v>
      </c>
      <c r="AT310" s="226" t="s">
        <v>166</v>
      </c>
      <c r="AU310" s="226" t="s">
        <v>83</v>
      </c>
      <c r="AY310" s="20" t="s">
        <v>163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83</v>
      </c>
      <c r="BK310" s="227">
        <f>ROUND(I310*H310,2)</f>
        <v>0</v>
      </c>
      <c r="BL310" s="20" t="s">
        <v>260</v>
      </c>
      <c r="BM310" s="226" t="s">
        <v>392</v>
      </c>
    </row>
    <row r="311" s="2" customFormat="1">
      <c r="A311" s="41"/>
      <c r="B311" s="42"/>
      <c r="C311" s="43"/>
      <c r="D311" s="228" t="s">
        <v>173</v>
      </c>
      <c r="E311" s="43"/>
      <c r="F311" s="229" t="s">
        <v>393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173</v>
      </c>
      <c r="AU311" s="20" t="s">
        <v>83</v>
      </c>
    </row>
    <row r="312" s="12" customFormat="1" ht="22.8" customHeight="1">
      <c r="A312" s="12"/>
      <c r="B312" s="199"/>
      <c r="C312" s="200"/>
      <c r="D312" s="201" t="s">
        <v>69</v>
      </c>
      <c r="E312" s="213" t="s">
        <v>394</v>
      </c>
      <c r="F312" s="213" t="s">
        <v>395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SUM(P313:P335)</f>
        <v>0</v>
      </c>
      <c r="Q312" s="207"/>
      <c r="R312" s="208">
        <f>SUM(R313:R335)</f>
        <v>0.0097818000000000002</v>
      </c>
      <c r="S312" s="207"/>
      <c r="T312" s="209">
        <f>SUM(T313:T335)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83</v>
      </c>
      <c r="AT312" s="211" t="s">
        <v>69</v>
      </c>
      <c r="AU312" s="211" t="s">
        <v>77</v>
      </c>
      <c r="AY312" s="210" t="s">
        <v>163</v>
      </c>
      <c r="BK312" s="212">
        <f>SUM(BK313:BK335)</f>
        <v>0</v>
      </c>
    </row>
    <row r="313" s="2" customFormat="1" ht="24.15" customHeight="1">
      <c r="A313" s="41"/>
      <c r="B313" s="42"/>
      <c r="C313" s="215" t="s">
        <v>396</v>
      </c>
      <c r="D313" s="215" t="s">
        <v>166</v>
      </c>
      <c r="E313" s="216" t="s">
        <v>397</v>
      </c>
      <c r="F313" s="217" t="s">
        <v>398</v>
      </c>
      <c r="G313" s="218" t="s">
        <v>212</v>
      </c>
      <c r="H313" s="219">
        <v>23.289999999999999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6.0000000000000002E-05</v>
      </c>
      <c r="R313" s="224">
        <f>Q313*H313</f>
        <v>0.0013974</v>
      </c>
      <c r="S313" s="224">
        <v>0</v>
      </c>
      <c r="T313" s="225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260</v>
      </c>
      <c r="AT313" s="226" t="s">
        <v>166</v>
      </c>
      <c r="AU313" s="226" t="s">
        <v>83</v>
      </c>
      <c r="AY313" s="20" t="s">
        <v>163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83</v>
      </c>
      <c r="BK313" s="227">
        <f>ROUND(I313*H313,2)</f>
        <v>0</v>
      </c>
      <c r="BL313" s="20" t="s">
        <v>260</v>
      </c>
      <c r="BM313" s="226" t="s">
        <v>399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400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83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401</v>
      </c>
      <c r="G315" s="234"/>
      <c r="H315" s="238">
        <v>7.1600000000000001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83</v>
      </c>
      <c r="AV315" s="13" t="s">
        <v>83</v>
      </c>
      <c r="AW315" s="13" t="s">
        <v>32</v>
      </c>
      <c r="AX315" s="13" t="s">
        <v>70</v>
      </c>
      <c r="AY315" s="244" t="s">
        <v>163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401</v>
      </c>
      <c r="G316" s="234"/>
      <c r="H316" s="238">
        <v>7.1600000000000001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83</v>
      </c>
      <c r="AV316" s="13" t="s">
        <v>83</v>
      </c>
      <c r="AW316" s="13" t="s">
        <v>32</v>
      </c>
      <c r="AX316" s="13" t="s">
        <v>70</v>
      </c>
      <c r="AY316" s="244" t="s">
        <v>163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402</v>
      </c>
      <c r="G317" s="234"/>
      <c r="H317" s="238">
        <v>5.8700000000000001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403</v>
      </c>
      <c r="G318" s="234"/>
      <c r="H318" s="238">
        <v>3.1000000000000001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4" customFormat="1">
      <c r="A319" s="14"/>
      <c r="B319" s="245"/>
      <c r="C319" s="246"/>
      <c r="D319" s="235" t="s">
        <v>175</v>
      </c>
      <c r="E319" s="247" t="s">
        <v>19</v>
      </c>
      <c r="F319" s="248" t="s">
        <v>179</v>
      </c>
      <c r="G319" s="246"/>
      <c r="H319" s="249">
        <v>23.290000000000003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175</v>
      </c>
      <c r="AU319" s="255" t="s">
        <v>83</v>
      </c>
      <c r="AV319" s="14" t="s">
        <v>171</v>
      </c>
      <c r="AW319" s="14" t="s">
        <v>32</v>
      </c>
      <c r="AX319" s="14" t="s">
        <v>77</v>
      </c>
      <c r="AY319" s="255" t="s">
        <v>163</v>
      </c>
    </row>
    <row r="320" s="2" customFormat="1" ht="24.15" customHeight="1">
      <c r="A320" s="41"/>
      <c r="B320" s="42"/>
      <c r="C320" s="215" t="s">
        <v>404</v>
      </c>
      <c r="D320" s="215" t="s">
        <v>166</v>
      </c>
      <c r="E320" s="216" t="s">
        <v>405</v>
      </c>
      <c r="F320" s="217" t="s">
        <v>406</v>
      </c>
      <c r="G320" s="218" t="s">
        <v>212</v>
      </c>
      <c r="H320" s="219">
        <v>23.289999999999999</v>
      </c>
      <c r="I320" s="220"/>
      <c r="J320" s="221">
        <f>ROUND(I320*H320,2)</f>
        <v>0</v>
      </c>
      <c r="K320" s="217" t="s">
        <v>170</v>
      </c>
      <c r="L320" s="47"/>
      <c r="M320" s="222" t="s">
        <v>19</v>
      </c>
      <c r="N320" s="223" t="s">
        <v>42</v>
      </c>
      <c r="O320" s="87"/>
      <c r="P320" s="224">
        <f>O320*H320</f>
        <v>0</v>
      </c>
      <c r="Q320" s="224">
        <v>6.9999999999999994E-05</v>
      </c>
      <c r="R320" s="224">
        <f>Q320*H320</f>
        <v>0.0016302999999999999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260</v>
      </c>
      <c r="AT320" s="226" t="s">
        <v>166</v>
      </c>
      <c r="AU320" s="226" t="s">
        <v>83</v>
      </c>
      <c r="AY320" s="20" t="s">
        <v>163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83</v>
      </c>
      <c r="BK320" s="227">
        <f>ROUND(I320*H320,2)</f>
        <v>0</v>
      </c>
      <c r="BL320" s="20" t="s">
        <v>260</v>
      </c>
      <c r="BM320" s="226" t="s">
        <v>407</v>
      </c>
    </row>
    <row r="321" s="2" customFormat="1">
      <c r="A321" s="41"/>
      <c r="B321" s="42"/>
      <c r="C321" s="43"/>
      <c r="D321" s="228" t="s">
        <v>173</v>
      </c>
      <c r="E321" s="43"/>
      <c r="F321" s="229" t="s">
        <v>408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173</v>
      </c>
      <c r="AU321" s="20" t="s">
        <v>83</v>
      </c>
    </row>
    <row r="322" s="13" customFormat="1">
      <c r="A322" s="13"/>
      <c r="B322" s="233"/>
      <c r="C322" s="234"/>
      <c r="D322" s="235" t="s">
        <v>175</v>
      </c>
      <c r="E322" s="236" t="s">
        <v>19</v>
      </c>
      <c r="F322" s="237" t="s">
        <v>401</v>
      </c>
      <c r="G322" s="234"/>
      <c r="H322" s="238">
        <v>7.1600000000000001</v>
      </c>
      <c r="I322" s="239"/>
      <c r="J322" s="234"/>
      <c r="K322" s="234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175</v>
      </c>
      <c r="AU322" s="244" t="s">
        <v>83</v>
      </c>
      <c r="AV322" s="13" t="s">
        <v>83</v>
      </c>
      <c r="AW322" s="13" t="s">
        <v>32</v>
      </c>
      <c r="AX322" s="13" t="s">
        <v>70</v>
      </c>
      <c r="AY322" s="244" t="s">
        <v>163</v>
      </c>
    </row>
    <row r="323" s="13" customFormat="1">
      <c r="A323" s="13"/>
      <c r="B323" s="233"/>
      <c r="C323" s="234"/>
      <c r="D323" s="235" t="s">
        <v>175</v>
      </c>
      <c r="E323" s="236" t="s">
        <v>19</v>
      </c>
      <c r="F323" s="237" t="s">
        <v>401</v>
      </c>
      <c r="G323" s="234"/>
      <c r="H323" s="238">
        <v>7.1600000000000001</v>
      </c>
      <c r="I323" s="239"/>
      <c r="J323" s="234"/>
      <c r="K323" s="234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175</v>
      </c>
      <c r="AU323" s="244" t="s">
        <v>83</v>
      </c>
      <c r="AV323" s="13" t="s">
        <v>83</v>
      </c>
      <c r="AW323" s="13" t="s">
        <v>32</v>
      </c>
      <c r="AX323" s="13" t="s">
        <v>70</v>
      </c>
      <c r="AY323" s="244" t="s">
        <v>163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402</v>
      </c>
      <c r="G324" s="234"/>
      <c r="H324" s="238">
        <v>5.8700000000000001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403</v>
      </c>
      <c r="G325" s="234"/>
      <c r="H325" s="238">
        <v>3.1000000000000001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4" customFormat="1">
      <c r="A326" s="14"/>
      <c r="B326" s="245"/>
      <c r="C326" s="246"/>
      <c r="D326" s="235" t="s">
        <v>175</v>
      </c>
      <c r="E326" s="247" t="s">
        <v>19</v>
      </c>
      <c r="F326" s="248" t="s">
        <v>179</v>
      </c>
      <c r="G326" s="246"/>
      <c r="H326" s="249">
        <v>23.290000000000003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175</v>
      </c>
      <c r="AU326" s="255" t="s">
        <v>83</v>
      </c>
      <c r="AV326" s="14" t="s">
        <v>171</v>
      </c>
      <c r="AW326" s="14" t="s">
        <v>32</v>
      </c>
      <c r="AX326" s="14" t="s">
        <v>77</v>
      </c>
      <c r="AY326" s="255" t="s">
        <v>163</v>
      </c>
    </row>
    <row r="327" s="2" customFormat="1" ht="24.15" customHeight="1">
      <c r="A327" s="41"/>
      <c r="B327" s="42"/>
      <c r="C327" s="215" t="s">
        <v>409</v>
      </c>
      <c r="D327" s="215" t="s">
        <v>166</v>
      </c>
      <c r="E327" s="216" t="s">
        <v>410</v>
      </c>
      <c r="F327" s="217" t="s">
        <v>411</v>
      </c>
      <c r="G327" s="218" t="s">
        <v>212</v>
      </c>
      <c r="H327" s="219">
        <v>23.289999999999999</v>
      </c>
      <c r="I327" s="220"/>
      <c r="J327" s="221">
        <f>ROUND(I327*H327,2)</f>
        <v>0</v>
      </c>
      <c r="K327" s="217" t="s">
        <v>170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0.00029</v>
      </c>
      <c r="R327" s="224">
        <f>Q327*H327</f>
        <v>0.0067540999999999999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260</v>
      </c>
      <c r="AT327" s="226" t="s">
        <v>166</v>
      </c>
      <c r="AU327" s="226" t="s">
        <v>83</v>
      </c>
      <c r="AY327" s="20" t="s">
        <v>163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83</v>
      </c>
      <c r="BK327" s="227">
        <f>ROUND(I327*H327,2)</f>
        <v>0</v>
      </c>
      <c r="BL327" s="20" t="s">
        <v>260</v>
      </c>
      <c r="BM327" s="226" t="s">
        <v>412</v>
      </c>
    </row>
    <row r="328" s="2" customFormat="1">
      <c r="A328" s="41"/>
      <c r="B328" s="42"/>
      <c r="C328" s="43"/>
      <c r="D328" s="228" t="s">
        <v>173</v>
      </c>
      <c r="E328" s="43"/>
      <c r="F328" s="229" t="s">
        <v>413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173</v>
      </c>
      <c r="AU328" s="20" t="s">
        <v>83</v>
      </c>
    </row>
    <row r="329" s="13" customFormat="1">
      <c r="A329" s="13"/>
      <c r="B329" s="233"/>
      <c r="C329" s="234"/>
      <c r="D329" s="235" t="s">
        <v>175</v>
      </c>
      <c r="E329" s="236" t="s">
        <v>19</v>
      </c>
      <c r="F329" s="237" t="s">
        <v>401</v>
      </c>
      <c r="G329" s="234"/>
      <c r="H329" s="238">
        <v>7.1600000000000001</v>
      </c>
      <c r="I329" s="239"/>
      <c r="J329" s="234"/>
      <c r="K329" s="234"/>
      <c r="L329" s="240"/>
      <c r="M329" s="241"/>
      <c r="N329" s="242"/>
      <c r="O329" s="242"/>
      <c r="P329" s="242"/>
      <c r="Q329" s="242"/>
      <c r="R329" s="242"/>
      <c r="S329" s="242"/>
      <c r="T329" s="24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4" t="s">
        <v>175</v>
      </c>
      <c r="AU329" s="244" t="s">
        <v>83</v>
      </c>
      <c r="AV329" s="13" t="s">
        <v>83</v>
      </c>
      <c r="AW329" s="13" t="s">
        <v>32</v>
      </c>
      <c r="AX329" s="13" t="s">
        <v>70</v>
      </c>
      <c r="AY329" s="244" t="s">
        <v>163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401</v>
      </c>
      <c r="G330" s="234"/>
      <c r="H330" s="238">
        <v>7.1600000000000001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402</v>
      </c>
      <c r="G331" s="234"/>
      <c r="H331" s="238">
        <v>5.8700000000000001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403</v>
      </c>
      <c r="G332" s="234"/>
      <c r="H332" s="238">
        <v>3.1000000000000001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4" customFormat="1">
      <c r="A333" s="14"/>
      <c r="B333" s="245"/>
      <c r="C333" s="246"/>
      <c r="D333" s="235" t="s">
        <v>175</v>
      </c>
      <c r="E333" s="247" t="s">
        <v>19</v>
      </c>
      <c r="F333" s="248" t="s">
        <v>179</v>
      </c>
      <c r="G333" s="246"/>
      <c r="H333" s="249">
        <v>23.290000000000003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175</v>
      </c>
      <c r="AU333" s="255" t="s">
        <v>83</v>
      </c>
      <c r="AV333" s="14" t="s">
        <v>171</v>
      </c>
      <c r="AW333" s="14" t="s">
        <v>32</v>
      </c>
      <c r="AX333" s="14" t="s">
        <v>77</v>
      </c>
      <c r="AY333" s="255" t="s">
        <v>163</v>
      </c>
    </row>
    <row r="334" s="2" customFormat="1" ht="33" customHeight="1">
      <c r="A334" s="41"/>
      <c r="B334" s="42"/>
      <c r="C334" s="215" t="s">
        <v>414</v>
      </c>
      <c r="D334" s="215" t="s">
        <v>166</v>
      </c>
      <c r="E334" s="216" t="s">
        <v>415</v>
      </c>
      <c r="F334" s="217" t="s">
        <v>416</v>
      </c>
      <c r="G334" s="218" t="s">
        <v>291</v>
      </c>
      <c r="H334" s="219">
        <v>0.01</v>
      </c>
      <c r="I334" s="220"/>
      <c r="J334" s="221">
        <f>ROUND(I334*H334,2)</f>
        <v>0</v>
      </c>
      <c r="K334" s="217" t="s">
        <v>170</v>
      </c>
      <c r="L334" s="47"/>
      <c r="M334" s="222" t="s">
        <v>19</v>
      </c>
      <c r="N334" s="223" t="s">
        <v>42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260</v>
      </c>
      <c r="AT334" s="226" t="s">
        <v>166</v>
      </c>
      <c r="AU334" s="226" t="s">
        <v>83</v>
      </c>
      <c r="AY334" s="20" t="s">
        <v>163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83</v>
      </c>
      <c r="BK334" s="227">
        <f>ROUND(I334*H334,2)</f>
        <v>0</v>
      </c>
      <c r="BL334" s="20" t="s">
        <v>260</v>
      </c>
      <c r="BM334" s="226" t="s">
        <v>417</v>
      </c>
    </row>
    <row r="335" s="2" customFormat="1">
      <c r="A335" s="41"/>
      <c r="B335" s="42"/>
      <c r="C335" s="43"/>
      <c r="D335" s="228" t="s">
        <v>173</v>
      </c>
      <c r="E335" s="43"/>
      <c r="F335" s="229" t="s">
        <v>418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173</v>
      </c>
      <c r="AU335" s="20" t="s">
        <v>83</v>
      </c>
    </row>
    <row r="336" s="12" customFormat="1" ht="22.8" customHeight="1">
      <c r="A336" s="12"/>
      <c r="B336" s="199"/>
      <c r="C336" s="200"/>
      <c r="D336" s="201" t="s">
        <v>69</v>
      </c>
      <c r="E336" s="213" t="s">
        <v>419</v>
      </c>
      <c r="F336" s="213" t="s">
        <v>420</v>
      </c>
      <c r="G336" s="200"/>
      <c r="H336" s="200"/>
      <c r="I336" s="203"/>
      <c r="J336" s="214">
        <f>BK336</f>
        <v>0</v>
      </c>
      <c r="K336" s="200"/>
      <c r="L336" s="205"/>
      <c r="M336" s="206"/>
      <c r="N336" s="207"/>
      <c r="O336" s="207"/>
      <c r="P336" s="208">
        <f>SUM(P337:P347)</f>
        <v>0</v>
      </c>
      <c r="Q336" s="207"/>
      <c r="R336" s="208">
        <f>SUM(R337:R347)</f>
        <v>0.01543902</v>
      </c>
      <c r="S336" s="207"/>
      <c r="T336" s="209">
        <f>SUM(T337:T347)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10" t="s">
        <v>83</v>
      </c>
      <c r="AT336" s="211" t="s">
        <v>69</v>
      </c>
      <c r="AU336" s="211" t="s">
        <v>77</v>
      </c>
      <c r="AY336" s="210" t="s">
        <v>163</v>
      </c>
      <c r="BK336" s="212">
        <f>SUM(BK337:BK347)</f>
        <v>0</v>
      </c>
    </row>
    <row r="337" s="2" customFormat="1" ht="24.15" customHeight="1">
      <c r="A337" s="41"/>
      <c r="B337" s="42"/>
      <c r="C337" s="215" t="s">
        <v>421</v>
      </c>
      <c r="D337" s="215" t="s">
        <v>166</v>
      </c>
      <c r="E337" s="216" t="s">
        <v>422</v>
      </c>
      <c r="F337" s="217" t="s">
        <v>423</v>
      </c>
      <c r="G337" s="218" t="s">
        <v>169</v>
      </c>
      <c r="H337" s="219">
        <v>53.238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42</v>
      </c>
      <c r="O337" s="87"/>
      <c r="P337" s="224">
        <f>O337*H337</f>
        <v>0</v>
      </c>
      <c r="Q337" s="224">
        <v>0.00029</v>
      </c>
      <c r="R337" s="224">
        <f>Q337*H337</f>
        <v>0.01543902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260</v>
      </c>
      <c r="AT337" s="226" t="s">
        <v>166</v>
      </c>
      <c r="AU337" s="226" t="s">
        <v>83</v>
      </c>
      <c r="AY337" s="20" t="s">
        <v>163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83</v>
      </c>
      <c r="BK337" s="227">
        <f>ROUND(I337*H337,2)</f>
        <v>0</v>
      </c>
      <c r="BL337" s="20" t="s">
        <v>260</v>
      </c>
      <c r="BM337" s="226" t="s">
        <v>424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425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83</v>
      </c>
    </row>
    <row r="339" s="13" customFormat="1">
      <c r="A339" s="13"/>
      <c r="B339" s="233"/>
      <c r="C339" s="234"/>
      <c r="D339" s="235" t="s">
        <v>175</v>
      </c>
      <c r="E339" s="236" t="s">
        <v>19</v>
      </c>
      <c r="F339" s="237" t="s">
        <v>8</v>
      </c>
      <c r="G339" s="234"/>
      <c r="H339" s="238">
        <v>12</v>
      </c>
      <c r="I339" s="239"/>
      <c r="J339" s="234"/>
      <c r="K339" s="234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175</v>
      </c>
      <c r="AU339" s="244" t="s">
        <v>83</v>
      </c>
      <c r="AV339" s="13" t="s">
        <v>83</v>
      </c>
      <c r="AW339" s="13" t="s">
        <v>32</v>
      </c>
      <c r="AX339" s="13" t="s">
        <v>70</v>
      </c>
      <c r="AY339" s="244" t="s">
        <v>163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426</v>
      </c>
      <c r="G340" s="234"/>
      <c r="H340" s="238">
        <v>1.5209999999999999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8</v>
      </c>
      <c r="G341" s="234"/>
      <c r="H341" s="238">
        <v>12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426</v>
      </c>
      <c r="G342" s="234"/>
      <c r="H342" s="238">
        <v>1.5209999999999999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8</v>
      </c>
      <c r="G343" s="234"/>
      <c r="H343" s="238">
        <v>12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427</v>
      </c>
      <c r="G344" s="234"/>
      <c r="H344" s="238">
        <v>1.5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3" customFormat="1">
      <c r="A345" s="13"/>
      <c r="B345" s="233"/>
      <c r="C345" s="234"/>
      <c r="D345" s="235" t="s">
        <v>175</v>
      </c>
      <c r="E345" s="236" t="s">
        <v>19</v>
      </c>
      <c r="F345" s="237" t="s">
        <v>8</v>
      </c>
      <c r="G345" s="234"/>
      <c r="H345" s="238">
        <v>12</v>
      </c>
      <c r="I345" s="239"/>
      <c r="J345" s="234"/>
      <c r="K345" s="234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175</v>
      </c>
      <c r="AU345" s="244" t="s">
        <v>83</v>
      </c>
      <c r="AV345" s="13" t="s">
        <v>83</v>
      </c>
      <c r="AW345" s="13" t="s">
        <v>32</v>
      </c>
      <c r="AX345" s="13" t="s">
        <v>70</v>
      </c>
      <c r="AY345" s="244" t="s">
        <v>163</v>
      </c>
    </row>
    <row r="346" s="13" customFormat="1">
      <c r="A346" s="13"/>
      <c r="B346" s="233"/>
      <c r="C346" s="234"/>
      <c r="D346" s="235" t="s">
        <v>175</v>
      </c>
      <c r="E346" s="236" t="s">
        <v>19</v>
      </c>
      <c r="F346" s="237" t="s">
        <v>428</v>
      </c>
      <c r="G346" s="234"/>
      <c r="H346" s="238">
        <v>0.69599999999999995</v>
      </c>
      <c r="I346" s="239"/>
      <c r="J346" s="234"/>
      <c r="K346" s="234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175</v>
      </c>
      <c r="AU346" s="244" t="s">
        <v>83</v>
      </c>
      <c r="AV346" s="13" t="s">
        <v>83</v>
      </c>
      <c r="AW346" s="13" t="s">
        <v>32</v>
      </c>
      <c r="AX346" s="13" t="s">
        <v>70</v>
      </c>
      <c r="AY346" s="244" t="s">
        <v>163</v>
      </c>
    </row>
    <row r="347" s="14" customFormat="1">
      <c r="A347" s="14"/>
      <c r="B347" s="245"/>
      <c r="C347" s="246"/>
      <c r="D347" s="235" t="s">
        <v>175</v>
      </c>
      <c r="E347" s="247" t="s">
        <v>19</v>
      </c>
      <c r="F347" s="248" t="s">
        <v>179</v>
      </c>
      <c r="G347" s="246"/>
      <c r="H347" s="249">
        <v>53.238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175</v>
      </c>
      <c r="AU347" s="255" t="s">
        <v>83</v>
      </c>
      <c r="AV347" s="14" t="s">
        <v>171</v>
      </c>
      <c r="AW347" s="14" t="s">
        <v>32</v>
      </c>
      <c r="AX347" s="14" t="s">
        <v>77</v>
      </c>
      <c r="AY347" s="255" t="s">
        <v>163</v>
      </c>
    </row>
    <row r="348" s="12" customFormat="1" ht="22.8" customHeight="1">
      <c r="A348" s="12"/>
      <c r="B348" s="199"/>
      <c r="C348" s="200"/>
      <c r="D348" s="201" t="s">
        <v>69</v>
      </c>
      <c r="E348" s="213" t="s">
        <v>429</v>
      </c>
      <c r="F348" s="213" t="s">
        <v>430</v>
      </c>
      <c r="G348" s="200"/>
      <c r="H348" s="200"/>
      <c r="I348" s="203"/>
      <c r="J348" s="214">
        <f>BK348</f>
        <v>0</v>
      </c>
      <c r="K348" s="200"/>
      <c r="L348" s="205"/>
      <c r="M348" s="206"/>
      <c r="N348" s="207"/>
      <c r="O348" s="207"/>
      <c r="P348" s="208">
        <f>SUM(P349:P362)</f>
        <v>0</v>
      </c>
      <c r="Q348" s="207"/>
      <c r="R348" s="208">
        <f>SUM(R349:R362)</f>
        <v>0.0112138</v>
      </c>
      <c r="S348" s="207"/>
      <c r="T348" s="209">
        <f>SUM(T349:T362)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10" t="s">
        <v>83</v>
      </c>
      <c r="AT348" s="211" t="s">
        <v>69</v>
      </c>
      <c r="AU348" s="211" t="s">
        <v>77</v>
      </c>
      <c r="AY348" s="210" t="s">
        <v>163</v>
      </c>
      <c r="BK348" s="212">
        <f>SUM(BK349:BK362)</f>
        <v>0</v>
      </c>
    </row>
    <row r="349" s="2" customFormat="1" ht="16.5" customHeight="1">
      <c r="A349" s="41"/>
      <c r="B349" s="42"/>
      <c r="C349" s="215" t="s">
        <v>431</v>
      </c>
      <c r="D349" s="215" t="s">
        <v>166</v>
      </c>
      <c r="E349" s="216" t="s">
        <v>432</v>
      </c>
      <c r="F349" s="217" t="s">
        <v>433</v>
      </c>
      <c r="G349" s="218" t="s">
        <v>169</v>
      </c>
      <c r="H349" s="219">
        <v>8.6259999999999994</v>
      </c>
      <c r="I349" s="220"/>
      <c r="J349" s="221">
        <f>ROUND(I349*H349,2)</f>
        <v>0</v>
      </c>
      <c r="K349" s="217" t="s">
        <v>434</v>
      </c>
      <c r="L349" s="47"/>
      <c r="M349" s="222" t="s">
        <v>19</v>
      </c>
      <c r="N349" s="223" t="s">
        <v>42</v>
      </c>
      <c r="O349" s="87"/>
      <c r="P349" s="224">
        <f>O349*H349</f>
        <v>0</v>
      </c>
      <c r="Q349" s="224">
        <v>0</v>
      </c>
      <c r="R349" s="224">
        <f>Q349*H349</f>
        <v>0</v>
      </c>
      <c r="S349" s="224">
        <v>0</v>
      </c>
      <c r="T349" s="225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6" t="s">
        <v>260</v>
      </c>
      <c r="AT349" s="226" t="s">
        <v>166</v>
      </c>
      <c r="AU349" s="226" t="s">
        <v>83</v>
      </c>
      <c r="AY349" s="20" t="s">
        <v>163</v>
      </c>
      <c r="BE349" s="227">
        <f>IF(N349="základní",J349,0)</f>
        <v>0</v>
      </c>
      <c r="BF349" s="227">
        <f>IF(N349="snížená",J349,0)</f>
        <v>0</v>
      </c>
      <c r="BG349" s="227">
        <f>IF(N349="zákl. přenesená",J349,0)</f>
        <v>0</v>
      </c>
      <c r="BH349" s="227">
        <f>IF(N349="sníž. přenesená",J349,0)</f>
        <v>0</v>
      </c>
      <c r="BI349" s="227">
        <f>IF(N349="nulová",J349,0)</f>
        <v>0</v>
      </c>
      <c r="BJ349" s="20" t="s">
        <v>83</v>
      </c>
      <c r="BK349" s="227">
        <f>ROUND(I349*H349,2)</f>
        <v>0</v>
      </c>
      <c r="BL349" s="20" t="s">
        <v>260</v>
      </c>
      <c r="BM349" s="226" t="s">
        <v>435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436</v>
      </c>
      <c r="G350" s="234"/>
      <c r="H350" s="238">
        <v>3.1139999999999999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436</v>
      </c>
      <c r="G351" s="234"/>
      <c r="H351" s="238">
        <v>3.1139999999999999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195</v>
      </c>
      <c r="G352" s="234"/>
      <c r="H352" s="238">
        <v>1.7969999999999999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3" customFormat="1">
      <c r="A353" s="13"/>
      <c r="B353" s="233"/>
      <c r="C353" s="234"/>
      <c r="D353" s="235" t="s">
        <v>175</v>
      </c>
      <c r="E353" s="236" t="s">
        <v>19</v>
      </c>
      <c r="F353" s="237" t="s">
        <v>196</v>
      </c>
      <c r="G353" s="234"/>
      <c r="H353" s="238">
        <v>0.60099999999999998</v>
      </c>
      <c r="I353" s="239"/>
      <c r="J353" s="234"/>
      <c r="K353" s="234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175</v>
      </c>
      <c r="AU353" s="244" t="s">
        <v>83</v>
      </c>
      <c r="AV353" s="13" t="s">
        <v>83</v>
      </c>
      <c r="AW353" s="13" t="s">
        <v>32</v>
      </c>
      <c r="AX353" s="13" t="s">
        <v>70</v>
      </c>
      <c r="AY353" s="244" t="s">
        <v>163</v>
      </c>
    </row>
    <row r="354" s="14" customFormat="1">
      <c r="A354" s="14"/>
      <c r="B354" s="245"/>
      <c r="C354" s="246"/>
      <c r="D354" s="235" t="s">
        <v>175</v>
      </c>
      <c r="E354" s="247" t="s">
        <v>19</v>
      </c>
      <c r="F354" s="248" t="s">
        <v>179</v>
      </c>
      <c r="G354" s="246"/>
      <c r="H354" s="249">
        <v>8.6260000000000012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175</v>
      </c>
      <c r="AU354" s="255" t="s">
        <v>83</v>
      </c>
      <c r="AV354" s="14" t="s">
        <v>171</v>
      </c>
      <c r="AW354" s="14" t="s">
        <v>32</v>
      </c>
      <c r="AX354" s="14" t="s">
        <v>77</v>
      </c>
      <c r="AY354" s="255" t="s">
        <v>163</v>
      </c>
    </row>
    <row r="355" s="2" customFormat="1" ht="16.5" customHeight="1">
      <c r="A355" s="41"/>
      <c r="B355" s="42"/>
      <c r="C355" s="256" t="s">
        <v>437</v>
      </c>
      <c r="D355" s="256" t="s">
        <v>219</v>
      </c>
      <c r="E355" s="257" t="s">
        <v>438</v>
      </c>
      <c r="F355" s="258" t="s">
        <v>439</v>
      </c>
      <c r="G355" s="259" t="s">
        <v>169</v>
      </c>
      <c r="H355" s="260">
        <v>8.6259999999999994</v>
      </c>
      <c r="I355" s="261"/>
      <c r="J355" s="262">
        <f>ROUND(I355*H355,2)</f>
        <v>0</v>
      </c>
      <c r="K355" s="258" t="s">
        <v>170</v>
      </c>
      <c r="L355" s="263"/>
      <c r="M355" s="264" t="s">
        <v>19</v>
      </c>
      <c r="N355" s="265" t="s">
        <v>42</v>
      </c>
      <c r="O355" s="87"/>
      <c r="P355" s="224">
        <f>O355*H355</f>
        <v>0</v>
      </c>
      <c r="Q355" s="224">
        <v>0.0012999999999999999</v>
      </c>
      <c r="R355" s="224">
        <f>Q355*H355</f>
        <v>0.0112138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333</v>
      </c>
      <c r="AT355" s="226" t="s">
        <v>219</v>
      </c>
      <c r="AU355" s="226" t="s">
        <v>83</v>
      </c>
      <c r="AY355" s="20" t="s">
        <v>163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83</v>
      </c>
      <c r="BK355" s="227">
        <f>ROUND(I355*H355,2)</f>
        <v>0</v>
      </c>
      <c r="BL355" s="20" t="s">
        <v>260</v>
      </c>
      <c r="BM355" s="226" t="s">
        <v>440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436</v>
      </c>
      <c r="G356" s="234"/>
      <c r="H356" s="238">
        <v>3.1139999999999999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436</v>
      </c>
      <c r="G357" s="234"/>
      <c r="H357" s="238">
        <v>3.1139999999999999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195</v>
      </c>
      <c r="G358" s="234"/>
      <c r="H358" s="238">
        <v>1.7969999999999999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196</v>
      </c>
      <c r="G359" s="234"/>
      <c r="H359" s="238">
        <v>0.60099999999999998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4" customFormat="1">
      <c r="A360" s="14"/>
      <c r="B360" s="245"/>
      <c r="C360" s="246"/>
      <c r="D360" s="235" t="s">
        <v>175</v>
      </c>
      <c r="E360" s="247" t="s">
        <v>19</v>
      </c>
      <c r="F360" s="248" t="s">
        <v>179</v>
      </c>
      <c r="G360" s="246"/>
      <c r="H360" s="249">
        <v>8.6260000000000012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175</v>
      </c>
      <c r="AU360" s="255" t="s">
        <v>83</v>
      </c>
      <c r="AV360" s="14" t="s">
        <v>171</v>
      </c>
      <c r="AW360" s="14" t="s">
        <v>32</v>
      </c>
      <c r="AX360" s="14" t="s">
        <v>77</v>
      </c>
      <c r="AY360" s="255" t="s">
        <v>163</v>
      </c>
    </row>
    <row r="361" s="2" customFormat="1" ht="33" customHeight="1">
      <c r="A361" s="41"/>
      <c r="B361" s="42"/>
      <c r="C361" s="215" t="s">
        <v>441</v>
      </c>
      <c r="D361" s="215" t="s">
        <v>166</v>
      </c>
      <c r="E361" s="216" t="s">
        <v>442</v>
      </c>
      <c r="F361" s="217" t="s">
        <v>443</v>
      </c>
      <c r="G361" s="218" t="s">
        <v>291</v>
      </c>
      <c r="H361" s="219">
        <v>0.010999999999999999</v>
      </c>
      <c r="I361" s="220"/>
      <c r="J361" s="221">
        <f>ROUND(I361*H361,2)</f>
        <v>0</v>
      </c>
      <c r="K361" s="217" t="s">
        <v>170</v>
      </c>
      <c r="L361" s="47"/>
      <c r="M361" s="222" t="s">
        <v>19</v>
      </c>
      <c r="N361" s="223" t="s">
        <v>42</v>
      </c>
      <c r="O361" s="87"/>
      <c r="P361" s="224">
        <f>O361*H361</f>
        <v>0</v>
      </c>
      <c r="Q361" s="224">
        <v>0</v>
      </c>
      <c r="R361" s="224">
        <f>Q361*H361</f>
        <v>0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260</v>
      </c>
      <c r="AT361" s="226" t="s">
        <v>166</v>
      </c>
      <c r="AU361" s="226" t="s">
        <v>83</v>
      </c>
      <c r="AY361" s="20" t="s">
        <v>163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83</v>
      </c>
      <c r="BK361" s="227">
        <f>ROUND(I361*H361,2)</f>
        <v>0</v>
      </c>
      <c r="BL361" s="20" t="s">
        <v>260</v>
      </c>
      <c r="BM361" s="226" t="s">
        <v>444</v>
      </c>
    </row>
    <row r="362" s="2" customFormat="1">
      <c r="A362" s="41"/>
      <c r="B362" s="42"/>
      <c r="C362" s="43"/>
      <c r="D362" s="228" t="s">
        <v>173</v>
      </c>
      <c r="E362" s="43"/>
      <c r="F362" s="229" t="s">
        <v>445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173</v>
      </c>
      <c r="AU362" s="20" t="s">
        <v>83</v>
      </c>
    </row>
    <row r="363" s="12" customFormat="1" ht="25.92" customHeight="1">
      <c r="A363" s="12"/>
      <c r="B363" s="199"/>
      <c r="C363" s="200"/>
      <c r="D363" s="201" t="s">
        <v>69</v>
      </c>
      <c r="E363" s="202" t="s">
        <v>446</v>
      </c>
      <c r="F363" s="202" t="s">
        <v>447</v>
      </c>
      <c r="G363" s="200"/>
      <c r="H363" s="200"/>
      <c r="I363" s="203"/>
      <c r="J363" s="204">
        <f>BK363</f>
        <v>0</v>
      </c>
      <c r="K363" s="200"/>
      <c r="L363" s="205"/>
      <c r="M363" s="206"/>
      <c r="N363" s="207"/>
      <c r="O363" s="207"/>
      <c r="P363" s="208">
        <f>SUM(P364:P371)</f>
        <v>0</v>
      </c>
      <c r="Q363" s="207"/>
      <c r="R363" s="208">
        <f>SUM(R364:R371)</f>
        <v>0</v>
      </c>
      <c r="S363" s="207"/>
      <c r="T363" s="209">
        <f>SUM(T364:T371)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10" t="s">
        <v>197</v>
      </c>
      <c r="AT363" s="211" t="s">
        <v>69</v>
      </c>
      <c r="AU363" s="211" t="s">
        <v>70</v>
      </c>
      <c r="AY363" s="210" t="s">
        <v>163</v>
      </c>
      <c r="BK363" s="212">
        <f>SUM(BK364:BK371)</f>
        <v>0</v>
      </c>
    </row>
    <row r="364" s="2" customFormat="1" ht="16.5" customHeight="1">
      <c r="A364" s="41"/>
      <c r="B364" s="42"/>
      <c r="C364" s="215" t="s">
        <v>448</v>
      </c>
      <c r="D364" s="215" t="s">
        <v>166</v>
      </c>
      <c r="E364" s="216" t="s">
        <v>449</v>
      </c>
      <c r="F364" s="217" t="s">
        <v>450</v>
      </c>
      <c r="G364" s="218" t="s">
        <v>451</v>
      </c>
      <c r="H364" s="219">
        <v>1</v>
      </c>
      <c r="I364" s="220"/>
      <c r="J364" s="221">
        <f>ROUND(I364*H364,2)</f>
        <v>0</v>
      </c>
      <c r="K364" s="217" t="s">
        <v>19</v>
      </c>
      <c r="L364" s="47"/>
      <c r="M364" s="222" t="s">
        <v>19</v>
      </c>
      <c r="N364" s="223" t="s">
        <v>42</v>
      </c>
      <c r="O364" s="87"/>
      <c r="P364" s="224">
        <f>O364*H364</f>
        <v>0</v>
      </c>
      <c r="Q364" s="224">
        <v>0</v>
      </c>
      <c r="R364" s="224">
        <f>Q364*H364</f>
        <v>0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171</v>
      </c>
      <c r="AT364" s="226" t="s">
        <v>166</v>
      </c>
      <c r="AU364" s="226" t="s">
        <v>77</v>
      </c>
      <c r="AY364" s="20" t="s">
        <v>163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83</v>
      </c>
      <c r="BK364" s="227">
        <f>ROUND(I364*H364,2)</f>
        <v>0</v>
      </c>
      <c r="BL364" s="20" t="s">
        <v>171</v>
      </c>
      <c r="BM364" s="226" t="s">
        <v>452</v>
      </c>
    </row>
    <row r="365" s="2" customFormat="1" ht="16.5" customHeight="1">
      <c r="A365" s="41"/>
      <c r="B365" s="42"/>
      <c r="C365" s="215" t="s">
        <v>453</v>
      </c>
      <c r="D365" s="215" t="s">
        <v>166</v>
      </c>
      <c r="E365" s="216" t="s">
        <v>454</v>
      </c>
      <c r="F365" s="217" t="s">
        <v>455</v>
      </c>
      <c r="G365" s="218" t="s">
        <v>451</v>
      </c>
      <c r="H365" s="219">
        <v>1</v>
      </c>
      <c r="I365" s="220"/>
      <c r="J365" s="221">
        <f>ROUND(I365*H365,2)</f>
        <v>0</v>
      </c>
      <c r="K365" s="217" t="s">
        <v>19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</v>
      </c>
      <c r="R365" s="224">
        <f>Q365*H365</f>
        <v>0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171</v>
      </c>
      <c r="AT365" s="226" t="s">
        <v>166</v>
      </c>
      <c r="AU365" s="226" t="s">
        <v>77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171</v>
      </c>
      <c r="BM365" s="226" t="s">
        <v>456</v>
      </c>
    </row>
    <row r="366" s="2" customFormat="1" ht="24.15" customHeight="1">
      <c r="A366" s="41"/>
      <c r="B366" s="42"/>
      <c r="C366" s="215" t="s">
        <v>457</v>
      </c>
      <c r="D366" s="215" t="s">
        <v>166</v>
      </c>
      <c r="E366" s="216" t="s">
        <v>458</v>
      </c>
      <c r="F366" s="217" t="s">
        <v>459</v>
      </c>
      <c r="G366" s="218" t="s">
        <v>451</v>
      </c>
      <c r="H366" s="219">
        <v>1</v>
      </c>
      <c r="I366" s="220"/>
      <c r="J366" s="221">
        <f>ROUND(I366*H366,2)</f>
        <v>0</v>
      </c>
      <c r="K366" s="217" t="s">
        <v>19</v>
      </c>
      <c r="L366" s="47"/>
      <c r="M366" s="222" t="s">
        <v>19</v>
      </c>
      <c r="N366" s="223" t="s">
        <v>42</v>
      </c>
      <c r="O366" s="87"/>
      <c r="P366" s="224">
        <f>O366*H366</f>
        <v>0</v>
      </c>
      <c r="Q366" s="224">
        <v>0</v>
      </c>
      <c r="R366" s="224">
        <f>Q366*H366</f>
        <v>0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171</v>
      </c>
      <c r="AT366" s="226" t="s">
        <v>166</v>
      </c>
      <c r="AU366" s="226" t="s">
        <v>77</v>
      </c>
      <c r="AY366" s="20" t="s">
        <v>163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83</v>
      </c>
      <c r="BK366" s="227">
        <f>ROUND(I366*H366,2)</f>
        <v>0</v>
      </c>
      <c r="BL366" s="20" t="s">
        <v>171</v>
      </c>
      <c r="BM366" s="226" t="s">
        <v>460</v>
      </c>
    </row>
    <row r="367" s="2" customFormat="1" ht="16.5" customHeight="1">
      <c r="A367" s="41"/>
      <c r="B367" s="42"/>
      <c r="C367" s="215" t="s">
        <v>461</v>
      </c>
      <c r="D367" s="215" t="s">
        <v>166</v>
      </c>
      <c r="E367" s="216" t="s">
        <v>462</v>
      </c>
      <c r="F367" s="217" t="s">
        <v>463</v>
      </c>
      <c r="G367" s="218" t="s">
        <v>451</v>
      </c>
      <c r="H367" s="219">
        <v>1</v>
      </c>
      <c r="I367" s="220"/>
      <c r="J367" s="221">
        <f>ROUND(I367*H367,2)</f>
        <v>0</v>
      </c>
      <c r="K367" s="217" t="s">
        <v>19</v>
      </c>
      <c r="L367" s="47"/>
      <c r="M367" s="222" t="s">
        <v>19</v>
      </c>
      <c r="N367" s="223" t="s">
        <v>42</v>
      </c>
      <c r="O367" s="87"/>
      <c r="P367" s="224">
        <f>O367*H367</f>
        <v>0</v>
      </c>
      <c r="Q367" s="224">
        <v>0</v>
      </c>
      <c r="R367" s="224">
        <f>Q367*H367</f>
        <v>0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171</v>
      </c>
      <c r="AT367" s="226" t="s">
        <v>166</v>
      </c>
      <c r="AU367" s="226" t="s">
        <v>77</v>
      </c>
      <c r="AY367" s="20" t="s">
        <v>163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83</v>
      </c>
      <c r="BK367" s="227">
        <f>ROUND(I367*H367,2)</f>
        <v>0</v>
      </c>
      <c r="BL367" s="20" t="s">
        <v>171</v>
      </c>
      <c r="BM367" s="226" t="s">
        <v>464</v>
      </c>
    </row>
    <row r="368" s="2" customFormat="1" ht="16.5" customHeight="1">
      <c r="A368" s="41"/>
      <c r="B368" s="42"/>
      <c r="C368" s="215" t="s">
        <v>465</v>
      </c>
      <c r="D368" s="215" t="s">
        <v>166</v>
      </c>
      <c r="E368" s="216" t="s">
        <v>466</v>
      </c>
      <c r="F368" s="217" t="s">
        <v>467</v>
      </c>
      <c r="G368" s="218" t="s">
        <v>451</v>
      </c>
      <c r="H368" s="219">
        <v>1</v>
      </c>
      <c r="I368" s="220"/>
      <c r="J368" s="221">
        <f>ROUND(I368*H368,2)</f>
        <v>0</v>
      </c>
      <c r="K368" s="217" t="s">
        <v>19</v>
      </c>
      <c r="L368" s="47"/>
      <c r="M368" s="222" t="s">
        <v>19</v>
      </c>
      <c r="N368" s="223" t="s">
        <v>42</v>
      </c>
      <c r="O368" s="87"/>
      <c r="P368" s="224">
        <f>O368*H368</f>
        <v>0</v>
      </c>
      <c r="Q368" s="224">
        <v>0</v>
      </c>
      <c r="R368" s="224">
        <f>Q368*H368</f>
        <v>0</v>
      </c>
      <c r="S368" s="224">
        <v>0</v>
      </c>
      <c r="T368" s="225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226" t="s">
        <v>171</v>
      </c>
      <c r="AT368" s="226" t="s">
        <v>166</v>
      </c>
      <c r="AU368" s="226" t="s">
        <v>77</v>
      </c>
      <c r="AY368" s="20" t="s">
        <v>163</v>
      </c>
      <c r="BE368" s="227">
        <f>IF(N368="základní",J368,0)</f>
        <v>0</v>
      </c>
      <c r="BF368" s="227">
        <f>IF(N368="snížená",J368,0)</f>
        <v>0</v>
      </c>
      <c r="BG368" s="227">
        <f>IF(N368="zákl. přenesená",J368,0)</f>
        <v>0</v>
      </c>
      <c r="BH368" s="227">
        <f>IF(N368="sníž. přenesená",J368,0)</f>
        <v>0</v>
      </c>
      <c r="BI368" s="227">
        <f>IF(N368="nulová",J368,0)</f>
        <v>0</v>
      </c>
      <c r="BJ368" s="20" t="s">
        <v>83</v>
      </c>
      <c r="BK368" s="227">
        <f>ROUND(I368*H368,2)</f>
        <v>0</v>
      </c>
      <c r="BL368" s="20" t="s">
        <v>171</v>
      </c>
      <c r="BM368" s="226" t="s">
        <v>468</v>
      </c>
    </row>
    <row r="369" s="2" customFormat="1" ht="24.15" customHeight="1">
      <c r="A369" s="41"/>
      <c r="B369" s="42"/>
      <c r="C369" s="215" t="s">
        <v>469</v>
      </c>
      <c r="D369" s="215" t="s">
        <v>166</v>
      </c>
      <c r="E369" s="216" t="s">
        <v>470</v>
      </c>
      <c r="F369" s="217" t="s">
        <v>471</v>
      </c>
      <c r="G369" s="218" t="s">
        <v>451</v>
      </c>
      <c r="H369" s="219">
        <v>1</v>
      </c>
      <c r="I369" s="220"/>
      <c r="J369" s="221">
        <f>ROUND(I369*H369,2)</f>
        <v>0</v>
      </c>
      <c r="K369" s="217" t="s">
        <v>19</v>
      </c>
      <c r="L369" s="47"/>
      <c r="M369" s="222" t="s">
        <v>19</v>
      </c>
      <c r="N369" s="223" t="s">
        <v>42</v>
      </c>
      <c r="O369" s="87"/>
      <c r="P369" s="224">
        <f>O369*H369</f>
        <v>0</v>
      </c>
      <c r="Q369" s="224">
        <v>0</v>
      </c>
      <c r="R369" s="224">
        <f>Q369*H369</f>
        <v>0</v>
      </c>
      <c r="S369" s="224">
        <v>0</v>
      </c>
      <c r="T369" s="225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6" t="s">
        <v>171</v>
      </c>
      <c r="AT369" s="226" t="s">
        <v>166</v>
      </c>
      <c r="AU369" s="226" t="s">
        <v>77</v>
      </c>
      <c r="AY369" s="20" t="s">
        <v>163</v>
      </c>
      <c r="BE369" s="227">
        <f>IF(N369="základní",J369,0)</f>
        <v>0</v>
      </c>
      <c r="BF369" s="227">
        <f>IF(N369="snížená",J369,0)</f>
        <v>0</v>
      </c>
      <c r="BG369" s="227">
        <f>IF(N369="zákl. přenesená",J369,0)</f>
        <v>0</v>
      </c>
      <c r="BH369" s="227">
        <f>IF(N369="sníž. přenesená",J369,0)</f>
        <v>0</v>
      </c>
      <c r="BI369" s="227">
        <f>IF(N369="nulová",J369,0)</f>
        <v>0</v>
      </c>
      <c r="BJ369" s="20" t="s">
        <v>83</v>
      </c>
      <c r="BK369" s="227">
        <f>ROUND(I369*H369,2)</f>
        <v>0</v>
      </c>
      <c r="BL369" s="20" t="s">
        <v>171</v>
      </c>
      <c r="BM369" s="226" t="s">
        <v>472</v>
      </c>
    </row>
    <row r="370" s="2" customFormat="1" ht="33" customHeight="1">
      <c r="A370" s="41"/>
      <c r="B370" s="42"/>
      <c r="C370" s="215" t="s">
        <v>473</v>
      </c>
      <c r="D370" s="215" t="s">
        <v>166</v>
      </c>
      <c r="E370" s="216" t="s">
        <v>474</v>
      </c>
      <c r="F370" s="217" t="s">
        <v>475</v>
      </c>
      <c r="G370" s="218" t="s">
        <v>451</v>
      </c>
      <c r="H370" s="219">
        <v>1</v>
      </c>
      <c r="I370" s="220"/>
      <c r="J370" s="221">
        <f>ROUND(I370*H370,2)</f>
        <v>0</v>
      </c>
      <c r="K370" s="217" t="s">
        <v>19</v>
      </c>
      <c r="L370" s="47"/>
      <c r="M370" s="222" t="s">
        <v>19</v>
      </c>
      <c r="N370" s="223" t="s">
        <v>42</v>
      </c>
      <c r="O370" s="87"/>
      <c r="P370" s="224">
        <f>O370*H370</f>
        <v>0</v>
      </c>
      <c r="Q370" s="224">
        <v>0</v>
      </c>
      <c r="R370" s="224">
        <f>Q370*H370</f>
        <v>0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171</v>
      </c>
      <c r="AT370" s="226" t="s">
        <v>166</v>
      </c>
      <c r="AU370" s="226" t="s">
        <v>77</v>
      </c>
      <c r="AY370" s="20" t="s">
        <v>163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83</v>
      </c>
      <c r="BK370" s="227">
        <f>ROUND(I370*H370,2)</f>
        <v>0</v>
      </c>
      <c r="BL370" s="20" t="s">
        <v>171</v>
      </c>
      <c r="BM370" s="226" t="s">
        <v>476</v>
      </c>
    </row>
    <row r="371" s="2" customFormat="1" ht="16.5" customHeight="1">
      <c r="A371" s="41"/>
      <c r="B371" s="42"/>
      <c r="C371" s="215" t="s">
        <v>477</v>
      </c>
      <c r="D371" s="215" t="s">
        <v>166</v>
      </c>
      <c r="E371" s="216" t="s">
        <v>478</v>
      </c>
      <c r="F371" s="217" t="s">
        <v>479</v>
      </c>
      <c r="G371" s="218" t="s">
        <v>451</v>
      </c>
      <c r="H371" s="219">
        <v>1</v>
      </c>
      <c r="I371" s="220"/>
      <c r="J371" s="221">
        <f>ROUND(I371*H371,2)</f>
        <v>0</v>
      </c>
      <c r="K371" s="217" t="s">
        <v>19</v>
      </c>
      <c r="L371" s="47"/>
      <c r="M371" s="287" t="s">
        <v>19</v>
      </c>
      <c r="N371" s="288" t="s">
        <v>42</v>
      </c>
      <c r="O371" s="289"/>
      <c r="P371" s="290">
        <f>O371*H371</f>
        <v>0</v>
      </c>
      <c r="Q371" s="290">
        <v>0</v>
      </c>
      <c r="R371" s="290">
        <f>Q371*H371</f>
        <v>0</v>
      </c>
      <c r="S371" s="290">
        <v>0</v>
      </c>
      <c r="T371" s="291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6" t="s">
        <v>171</v>
      </c>
      <c r="AT371" s="226" t="s">
        <v>166</v>
      </c>
      <c r="AU371" s="226" t="s">
        <v>77</v>
      </c>
      <c r="AY371" s="20" t="s">
        <v>163</v>
      </c>
      <c r="BE371" s="227">
        <f>IF(N371="základní",J371,0)</f>
        <v>0</v>
      </c>
      <c r="BF371" s="227">
        <f>IF(N371="snížená",J371,0)</f>
        <v>0</v>
      </c>
      <c r="BG371" s="227">
        <f>IF(N371="zákl. přenesená",J371,0)</f>
        <v>0</v>
      </c>
      <c r="BH371" s="227">
        <f>IF(N371="sníž. přenesená",J371,0)</f>
        <v>0</v>
      </c>
      <c r="BI371" s="227">
        <f>IF(N371="nulová",J371,0)</f>
        <v>0</v>
      </c>
      <c r="BJ371" s="20" t="s">
        <v>83</v>
      </c>
      <c r="BK371" s="227">
        <f>ROUND(I371*H371,2)</f>
        <v>0</v>
      </c>
      <c r="BL371" s="20" t="s">
        <v>171</v>
      </c>
      <c r="BM371" s="226" t="s">
        <v>480</v>
      </c>
    </row>
    <row r="372" s="2" customFormat="1" ht="6.96" customHeight="1">
      <c r="A372" s="41"/>
      <c r="B372" s="62"/>
      <c r="C372" s="63"/>
      <c r="D372" s="63"/>
      <c r="E372" s="63"/>
      <c r="F372" s="63"/>
      <c r="G372" s="63"/>
      <c r="H372" s="63"/>
      <c r="I372" s="63"/>
      <c r="J372" s="63"/>
      <c r="K372" s="63"/>
      <c r="L372" s="47"/>
      <c r="M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</row>
  </sheetData>
  <sheetProtection sheet="1" autoFilter="0" formatColumns="0" formatRows="0" objects="1" scenarios="1" spinCount="100000" saltValue="FwrSz6krZe3VPFmCmV8mNXVlUTGcshA+VjsVcDMRkMyKKnnsrLpNtroXQ+tLaZhYJP8CSmgQZpuxzAzcRIOPVQ==" hashValue="GGoVcKea4ENAL7TJ5Df55Gc6u/ZtZ+iDiq1j9YMkXJnsgyEOrcmc+KhGNum2t6xc/KQ4CagAvnzrfBQjddIqLg==" algorithmName="SHA-512" password="CC35"/>
  <autoFilter ref="C96:K37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8" r:id="rId2" display="https://podminky.urs.cz/item/CS_URS_2025_01/612325302"/>
    <hyperlink ref="F115" r:id="rId3" display="https://podminky.urs.cz/item/CS_URS_2025_01/619991001"/>
    <hyperlink ref="F119" r:id="rId4" display="https://podminky.urs.cz/item/CS_URS_2025_01/619991005"/>
    <hyperlink ref="F126" r:id="rId5" display="https://podminky.urs.cz/item/CS_URS_2025_01/622131121"/>
    <hyperlink ref="F133" r:id="rId6" display="https://podminky.urs.cz/item/CS_URS_2025_01/622142001"/>
    <hyperlink ref="F140" r:id="rId7" display="https://podminky.urs.cz/item/CS_URS_2025_01/622143003"/>
    <hyperlink ref="F154" r:id="rId8" display="https://podminky.urs.cz/item/CS_URS_2025_01/622143004"/>
    <hyperlink ref="F181" r:id="rId9" display="https://podminky.urs.cz/item/CS_URS_2025_01/622151031"/>
    <hyperlink ref="F188" r:id="rId10" display="https://podminky.urs.cz/item/CS_URS_2025_01/622531022"/>
    <hyperlink ref="F196" r:id="rId11" display="https://podminky.urs.cz/item/CS_URS_2025_01/949101111"/>
    <hyperlink ref="F203" r:id="rId12" display="https://podminky.urs.cz/item/CS_URS_2025_01/968082015"/>
    <hyperlink ref="F207" r:id="rId13" display="https://podminky.urs.cz/item/CS_URS_2025_01/968082016"/>
    <hyperlink ref="F212" r:id="rId14" display="https://podminky.urs.cz/item/CS_URS_2025_01/968082017"/>
    <hyperlink ref="F217" r:id="rId15" display="https://podminky.urs.cz/item/CS_URS_2025_01/978013191"/>
    <hyperlink ref="F224" r:id="rId16" display="https://podminky.urs.cz/item/CS_URS_2025_01/985131311"/>
    <hyperlink ref="F232" r:id="rId17" display="https://podminky.urs.cz/item/CS_URS_2025_01/985139112"/>
    <hyperlink ref="F241" r:id="rId18" display="https://podminky.urs.cz/item/CS_URS_2025_01/997013212"/>
    <hyperlink ref="F243" r:id="rId19" display="https://podminky.urs.cz/item/CS_URS_2025_01/997013501"/>
    <hyperlink ref="F245" r:id="rId20" display="https://podminky.urs.cz/item/CS_URS_2025_01/997013509"/>
    <hyperlink ref="F250" r:id="rId21" display="https://podminky.urs.cz/item/CS_URS_2025_01/997013631"/>
    <hyperlink ref="F253" r:id="rId22" display="https://podminky.urs.cz/item/CS_URS_2025_01/998018002"/>
    <hyperlink ref="F257" r:id="rId23" display="https://podminky.urs.cz/item/CS_URS_2025_01/764001911"/>
    <hyperlink ref="F268" r:id="rId24" display="https://podminky.urs.cz/item/CS_URS_2025_01/998764102"/>
    <hyperlink ref="F271" r:id="rId25" display="https://podminky.urs.cz/item/CS_URS_2025_01/766622131"/>
    <hyperlink ref="F280" r:id="rId26" display="https://podminky.urs.cz/item/CS_URS_2025_01/766622216"/>
    <hyperlink ref="F287" r:id="rId27" display="https://podminky.urs.cz/item/CS_URS_2025_01/766642131"/>
    <hyperlink ref="F294" r:id="rId28" display="https://podminky.urs.cz/item/CS_URS_2025_01/766691811"/>
    <hyperlink ref="F300" r:id="rId29" display="https://podminky.urs.cz/item/CS_URS_2025_01/766694116"/>
    <hyperlink ref="F311" r:id="rId30" display="https://podminky.urs.cz/item/CS_URS_2025_01/998766122"/>
    <hyperlink ref="F314" r:id="rId31" display="https://podminky.urs.cz/item/CS_URS_2025_01/767627306"/>
    <hyperlink ref="F321" r:id="rId32" display="https://podminky.urs.cz/item/CS_URS_2025_01/767627307"/>
    <hyperlink ref="F328" r:id="rId33" display="https://podminky.urs.cz/item/CS_URS_2025_01/767627310"/>
    <hyperlink ref="F335" r:id="rId34" display="https://podminky.urs.cz/item/CS_URS_2025_01/998767122"/>
    <hyperlink ref="F338" r:id="rId35" display="https://podminky.urs.cz/item/CS_URS_2025_01/784211101"/>
    <hyperlink ref="F362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555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562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ROUND((SUM(BE97:BE403)),  2)</f>
        <v>0</v>
      </c>
      <c r="G35" s="41"/>
      <c r="H35" s="41"/>
      <c r="I35" s="160">
        <v>0.20999999999999999</v>
      </c>
      <c r="J35" s="159">
        <f>ROUND(((SUM(BE97:BE403))*I35),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ROUND((SUM(BF97:BF403)),  2)</f>
        <v>0</v>
      </c>
      <c r="G36" s="41"/>
      <c r="H36" s="41"/>
      <c r="I36" s="160">
        <v>0.12</v>
      </c>
      <c r="J36" s="159">
        <f>ROUND(((SUM(BF97:BF403))*I36),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ROUND((SUM(BG97:BG403)),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ROUND((SUM(BH97:BH403)),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ROUND((SUM(BI97:BI403)),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555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054 - Bytová jednotka 4, byt 2+1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J207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J257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J269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J272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J273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J289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J337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J364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J378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J395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555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054 - Bytová jednotka 4, byt 2+1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P98+P272+P395</f>
        <v>0</v>
      </c>
      <c r="Q97" s="99"/>
      <c r="R97" s="196">
        <f>R98+R272+R395</f>
        <v>0.9054549300000001</v>
      </c>
      <c r="S97" s="99"/>
      <c r="T97" s="197">
        <f>T98+T272+T395</f>
        <v>1.0694524000000001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BK98+BK272+BK395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P99+P207+P257+P269</f>
        <v>0</v>
      </c>
      <c r="Q98" s="207"/>
      <c r="R98" s="208">
        <f>R99+R207+R257+R269</f>
        <v>0.39959726000000007</v>
      </c>
      <c r="S98" s="207"/>
      <c r="T98" s="209">
        <f>T99+T207+T257+T269</f>
        <v>1.0532524000000001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BK99+BK207+BK257+BK269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SUM(P100:P206)</f>
        <v>0</v>
      </c>
      <c r="Q99" s="207"/>
      <c r="R99" s="208">
        <f>SUM(R100:R206)</f>
        <v>0.39959726000000007</v>
      </c>
      <c r="S99" s="207"/>
      <c r="T99" s="209">
        <f>SUM(T100:T206)</f>
        <v>0.0067044000000000001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SUM(BK100:BK206)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9.1349999999999998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0.0400113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3" customFormat="1">
      <c r="A106" s="13"/>
      <c r="B106" s="233"/>
      <c r="C106" s="234"/>
      <c r="D106" s="235" t="s">
        <v>175</v>
      </c>
      <c r="E106" s="236" t="s">
        <v>19</v>
      </c>
      <c r="F106" s="237" t="s">
        <v>176</v>
      </c>
      <c r="G106" s="234"/>
      <c r="H106" s="238">
        <v>2.1480000000000001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83</v>
      </c>
      <c r="AV106" s="13" t="s">
        <v>83</v>
      </c>
      <c r="AW106" s="13" t="s">
        <v>32</v>
      </c>
      <c r="AX106" s="13" t="s">
        <v>70</v>
      </c>
      <c r="AY106" s="244" t="s">
        <v>163</v>
      </c>
    </row>
    <row r="107" s="14" customFormat="1">
      <c r="A107" s="14"/>
      <c r="B107" s="245"/>
      <c r="C107" s="246"/>
      <c r="D107" s="235" t="s">
        <v>175</v>
      </c>
      <c r="E107" s="247" t="s">
        <v>19</v>
      </c>
      <c r="F107" s="248" t="s">
        <v>179</v>
      </c>
      <c r="G107" s="246"/>
      <c r="H107" s="249">
        <v>9.1349999999999998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175</v>
      </c>
      <c r="AU107" s="255" t="s">
        <v>83</v>
      </c>
      <c r="AV107" s="14" t="s">
        <v>171</v>
      </c>
      <c r="AW107" s="14" t="s">
        <v>32</v>
      </c>
      <c r="AX107" s="14" t="s">
        <v>77</v>
      </c>
      <c r="AY107" s="255" t="s">
        <v>163</v>
      </c>
    </row>
    <row r="108" s="2" customFormat="1" ht="16.5" customHeight="1">
      <c r="A108" s="41"/>
      <c r="B108" s="42"/>
      <c r="C108" s="215" t="s">
        <v>83</v>
      </c>
      <c r="D108" s="215" t="s">
        <v>166</v>
      </c>
      <c r="E108" s="216" t="s">
        <v>180</v>
      </c>
      <c r="F108" s="217" t="s">
        <v>181</v>
      </c>
      <c r="G108" s="218" t="s">
        <v>169</v>
      </c>
      <c r="H108" s="219">
        <v>9.1349999999999998</v>
      </c>
      <c r="I108" s="220"/>
      <c r="J108" s="221">
        <f>ROUND(I108*H108,2)</f>
        <v>0</v>
      </c>
      <c r="K108" s="217" t="s">
        <v>170</v>
      </c>
      <c r="L108" s="47"/>
      <c r="M108" s="222" t="s">
        <v>19</v>
      </c>
      <c r="N108" s="223" t="s">
        <v>42</v>
      </c>
      <c r="O108" s="87"/>
      <c r="P108" s="224">
        <f>O108*H108</f>
        <v>0</v>
      </c>
      <c r="Q108" s="224">
        <v>0.034680000000000002</v>
      </c>
      <c r="R108" s="224">
        <f>Q108*H108</f>
        <v>0.31680180000000002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171</v>
      </c>
      <c r="AT108" s="226" t="s">
        <v>166</v>
      </c>
      <c r="AU108" s="226" t="s">
        <v>83</v>
      </c>
      <c r="AY108" s="20" t="s">
        <v>163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83</v>
      </c>
      <c r="BK108" s="227">
        <f>ROUND(I108*H108,2)</f>
        <v>0</v>
      </c>
      <c r="BL108" s="20" t="s">
        <v>171</v>
      </c>
      <c r="BM108" s="226" t="s">
        <v>182</v>
      </c>
    </row>
    <row r="109" s="2" customFormat="1">
      <c r="A109" s="41"/>
      <c r="B109" s="42"/>
      <c r="C109" s="43"/>
      <c r="D109" s="228" t="s">
        <v>173</v>
      </c>
      <c r="E109" s="43"/>
      <c r="F109" s="229" t="s">
        <v>183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173</v>
      </c>
      <c r="AU109" s="20" t="s">
        <v>83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176</v>
      </c>
      <c r="G111" s="234"/>
      <c r="H111" s="238">
        <v>2.1480000000000001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177</v>
      </c>
      <c r="G112" s="234"/>
      <c r="H112" s="238">
        <v>1.7609999999999999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178</v>
      </c>
      <c r="G113" s="234"/>
      <c r="H113" s="238">
        <v>0.93000000000000005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83</v>
      </c>
      <c r="AV113" s="13" t="s">
        <v>83</v>
      </c>
      <c r="AW113" s="13" t="s">
        <v>32</v>
      </c>
      <c r="AX113" s="13" t="s">
        <v>70</v>
      </c>
      <c r="AY113" s="244" t="s">
        <v>163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176</v>
      </c>
      <c r="G114" s="234"/>
      <c r="H114" s="238">
        <v>2.1480000000000001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83</v>
      </c>
      <c r="AV114" s="13" t="s">
        <v>83</v>
      </c>
      <c r="AW114" s="13" t="s">
        <v>32</v>
      </c>
      <c r="AX114" s="13" t="s">
        <v>70</v>
      </c>
      <c r="AY114" s="244" t="s">
        <v>163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179</v>
      </c>
      <c r="G115" s="246"/>
      <c r="H115" s="249">
        <v>9.1349999999999998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83</v>
      </c>
      <c r="AV115" s="14" t="s">
        <v>171</v>
      </c>
      <c r="AW115" s="14" t="s">
        <v>32</v>
      </c>
      <c r="AX115" s="14" t="s">
        <v>77</v>
      </c>
      <c r="AY115" s="255" t="s">
        <v>163</v>
      </c>
    </row>
    <row r="116" s="2" customFormat="1" ht="16.5" customHeight="1">
      <c r="A116" s="41"/>
      <c r="B116" s="42"/>
      <c r="C116" s="215" t="s">
        <v>184</v>
      </c>
      <c r="D116" s="215" t="s">
        <v>166</v>
      </c>
      <c r="E116" s="216" t="s">
        <v>185</v>
      </c>
      <c r="F116" s="217" t="s">
        <v>186</v>
      </c>
      <c r="G116" s="218" t="s">
        <v>169</v>
      </c>
      <c r="H116" s="219">
        <v>100</v>
      </c>
      <c r="I116" s="220"/>
      <c r="J116" s="221">
        <f>ROUND(I116*H116,2)</f>
        <v>0</v>
      </c>
      <c r="K116" s="217" t="s">
        <v>170</v>
      </c>
      <c r="L116" s="47"/>
      <c r="M116" s="222" t="s">
        <v>19</v>
      </c>
      <c r="N116" s="223" t="s">
        <v>42</v>
      </c>
      <c r="O116" s="87"/>
      <c r="P116" s="224">
        <f>O116*H116</f>
        <v>0</v>
      </c>
      <c r="Q116" s="224">
        <v>4.0000000000000003E-05</v>
      </c>
      <c r="R116" s="224">
        <f>Q116*H116</f>
        <v>0.0040000000000000001</v>
      </c>
      <c r="S116" s="224">
        <v>6.0000000000000002E-05</v>
      </c>
      <c r="T116" s="225">
        <f>S116*H116</f>
        <v>0.0060000000000000001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171</v>
      </c>
      <c r="AT116" s="226" t="s">
        <v>166</v>
      </c>
      <c r="AU116" s="226" t="s">
        <v>83</v>
      </c>
      <c r="AY116" s="20" t="s">
        <v>163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83</v>
      </c>
      <c r="BK116" s="227">
        <f>ROUND(I116*H116,2)</f>
        <v>0</v>
      </c>
      <c r="BL116" s="20" t="s">
        <v>171</v>
      </c>
      <c r="BM116" s="226" t="s">
        <v>187</v>
      </c>
    </row>
    <row r="117" s="2" customFormat="1">
      <c r="A117" s="41"/>
      <c r="B117" s="42"/>
      <c r="C117" s="43"/>
      <c r="D117" s="228" t="s">
        <v>173</v>
      </c>
      <c r="E117" s="43"/>
      <c r="F117" s="229" t="s">
        <v>188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173</v>
      </c>
      <c r="AU117" s="20" t="s">
        <v>83</v>
      </c>
    </row>
    <row r="118" s="13" customFormat="1">
      <c r="A118" s="13"/>
      <c r="B118" s="233"/>
      <c r="C118" s="234"/>
      <c r="D118" s="235" t="s">
        <v>175</v>
      </c>
      <c r="E118" s="236" t="s">
        <v>19</v>
      </c>
      <c r="F118" s="237" t="s">
        <v>189</v>
      </c>
      <c r="G118" s="234"/>
      <c r="H118" s="238">
        <v>100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83</v>
      </c>
      <c r="AV118" s="13" t="s">
        <v>83</v>
      </c>
      <c r="AW118" s="13" t="s">
        <v>32</v>
      </c>
      <c r="AX118" s="13" t="s">
        <v>70</v>
      </c>
      <c r="AY118" s="244" t="s">
        <v>163</v>
      </c>
    </row>
    <row r="119" s="14" customFormat="1">
      <c r="A119" s="14"/>
      <c r="B119" s="245"/>
      <c r="C119" s="246"/>
      <c r="D119" s="235" t="s">
        <v>175</v>
      </c>
      <c r="E119" s="247" t="s">
        <v>19</v>
      </c>
      <c r="F119" s="248" t="s">
        <v>179</v>
      </c>
      <c r="G119" s="246"/>
      <c r="H119" s="249">
        <v>100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175</v>
      </c>
      <c r="AU119" s="255" t="s">
        <v>83</v>
      </c>
      <c r="AV119" s="14" t="s">
        <v>171</v>
      </c>
      <c r="AW119" s="14" t="s">
        <v>32</v>
      </c>
      <c r="AX119" s="14" t="s">
        <v>77</v>
      </c>
      <c r="AY119" s="255" t="s">
        <v>163</v>
      </c>
    </row>
    <row r="120" s="2" customFormat="1" ht="21.75" customHeight="1">
      <c r="A120" s="41"/>
      <c r="B120" s="42"/>
      <c r="C120" s="215" t="s">
        <v>171</v>
      </c>
      <c r="D120" s="215" t="s">
        <v>166</v>
      </c>
      <c r="E120" s="216" t="s">
        <v>190</v>
      </c>
      <c r="F120" s="217" t="s">
        <v>191</v>
      </c>
      <c r="G120" s="218" t="s">
        <v>169</v>
      </c>
      <c r="H120" s="219">
        <v>11.74</v>
      </c>
      <c r="I120" s="220"/>
      <c r="J120" s="221">
        <f>ROUND(I120*H120,2)</f>
        <v>0</v>
      </c>
      <c r="K120" s="217" t="s">
        <v>170</v>
      </c>
      <c r="L120" s="47"/>
      <c r="M120" s="222" t="s">
        <v>19</v>
      </c>
      <c r="N120" s="223" t="s">
        <v>42</v>
      </c>
      <c r="O120" s="87"/>
      <c r="P120" s="224">
        <f>O120*H120</f>
        <v>0</v>
      </c>
      <c r="Q120" s="224">
        <v>9.0000000000000006E-05</v>
      </c>
      <c r="R120" s="224">
        <f>Q120*H120</f>
        <v>0.0010566</v>
      </c>
      <c r="S120" s="224">
        <v>6.0000000000000002E-05</v>
      </c>
      <c r="T120" s="225">
        <f>S120*H120</f>
        <v>0.00070439999999999999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171</v>
      </c>
      <c r="AT120" s="226" t="s">
        <v>166</v>
      </c>
      <c r="AU120" s="226" t="s">
        <v>83</v>
      </c>
      <c r="AY120" s="20" t="s">
        <v>163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83</v>
      </c>
      <c r="BK120" s="227">
        <f>ROUND(I120*H120,2)</f>
        <v>0</v>
      </c>
      <c r="BL120" s="20" t="s">
        <v>171</v>
      </c>
      <c r="BM120" s="226" t="s">
        <v>192</v>
      </c>
    </row>
    <row r="121" s="2" customFormat="1">
      <c r="A121" s="41"/>
      <c r="B121" s="42"/>
      <c r="C121" s="43"/>
      <c r="D121" s="228" t="s">
        <v>173</v>
      </c>
      <c r="E121" s="43"/>
      <c r="F121" s="229" t="s">
        <v>193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173</v>
      </c>
      <c r="AU121" s="20" t="s">
        <v>83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194</v>
      </c>
      <c r="G122" s="234"/>
      <c r="H122" s="238">
        <v>3.1139999999999999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194</v>
      </c>
      <c r="G123" s="234"/>
      <c r="H123" s="238">
        <v>3.1139999999999999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195</v>
      </c>
      <c r="G124" s="234"/>
      <c r="H124" s="238">
        <v>1.7969999999999999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83</v>
      </c>
      <c r="AV124" s="13" t="s">
        <v>83</v>
      </c>
      <c r="AW124" s="13" t="s">
        <v>32</v>
      </c>
      <c r="AX124" s="13" t="s">
        <v>70</v>
      </c>
      <c r="AY124" s="244" t="s">
        <v>163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196</v>
      </c>
      <c r="G125" s="234"/>
      <c r="H125" s="238">
        <v>0.60099999999999998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83</v>
      </c>
      <c r="AV125" s="13" t="s">
        <v>83</v>
      </c>
      <c r="AW125" s="13" t="s">
        <v>32</v>
      </c>
      <c r="AX125" s="13" t="s">
        <v>70</v>
      </c>
      <c r="AY125" s="244" t="s">
        <v>163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194</v>
      </c>
      <c r="G126" s="234"/>
      <c r="H126" s="238">
        <v>3.1139999999999999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83</v>
      </c>
      <c r="AV126" s="13" t="s">
        <v>83</v>
      </c>
      <c r="AW126" s="13" t="s">
        <v>32</v>
      </c>
      <c r="AX126" s="13" t="s">
        <v>70</v>
      </c>
      <c r="AY126" s="244" t="s">
        <v>163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179</v>
      </c>
      <c r="G127" s="246"/>
      <c r="H127" s="249">
        <v>11.740000000000002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83</v>
      </c>
      <c r="AV127" s="14" t="s">
        <v>171</v>
      </c>
      <c r="AW127" s="14" t="s">
        <v>32</v>
      </c>
      <c r="AX127" s="14" t="s">
        <v>77</v>
      </c>
      <c r="AY127" s="255" t="s">
        <v>163</v>
      </c>
    </row>
    <row r="128" s="2" customFormat="1" ht="16.5" customHeight="1">
      <c r="A128" s="41"/>
      <c r="B128" s="42"/>
      <c r="C128" s="215" t="s">
        <v>197</v>
      </c>
      <c r="D128" s="215" t="s">
        <v>166</v>
      </c>
      <c r="E128" s="216" t="s">
        <v>198</v>
      </c>
      <c r="F128" s="217" t="s">
        <v>199</v>
      </c>
      <c r="G128" s="218" t="s">
        <v>169</v>
      </c>
      <c r="H128" s="219">
        <v>3.3809999999999998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42</v>
      </c>
      <c r="O128" s="87"/>
      <c r="P128" s="224">
        <f>O128*H128</f>
        <v>0</v>
      </c>
      <c r="Q128" s="224">
        <v>0.00025999999999999998</v>
      </c>
      <c r="R128" s="224">
        <f>Q128*H128</f>
        <v>0.00087905999999999987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83</v>
      </c>
      <c r="AY128" s="20" t="s">
        <v>163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83</v>
      </c>
      <c r="BK128" s="227">
        <f>ROUND(I128*H128,2)</f>
        <v>0</v>
      </c>
      <c r="BL128" s="20" t="s">
        <v>171</v>
      </c>
      <c r="BM128" s="226" t="s">
        <v>200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201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83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202</v>
      </c>
      <c r="G130" s="234"/>
      <c r="H130" s="238">
        <v>0.76100000000000001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202</v>
      </c>
      <c r="G131" s="234"/>
      <c r="H131" s="238">
        <v>0.76100000000000001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83</v>
      </c>
      <c r="AV131" s="13" t="s">
        <v>83</v>
      </c>
      <c r="AW131" s="13" t="s">
        <v>32</v>
      </c>
      <c r="AX131" s="13" t="s">
        <v>70</v>
      </c>
      <c r="AY131" s="244" t="s">
        <v>163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203</v>
      </c>
      <c r="G132" s="234"/>
      <c r="H132" s="238">
        <v>0.75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83</v>
      </c>
      <c r="AV132" s="13" t="s">
        <v>83</v>
      </c>
      <c r="AW132" s="13" t="s">
        <v>32</v>
      </c>
      <c r="AX132" s="13" t="s">
        <v>70</v>
      </c>
      <c r="AY132" s="244" t="s">
        <v>163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204</v>
      </c>
      <c r="G133" s="234"/>
      <c r="H133" s="238">
        <v>0.34799999999999998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83</v>
      </c>
      <c r="AV133" s="13" t="s">
        <v>83</v>
      </c>
      <c r="AW133" s="13" t="s">
        <v>32</v>
      </c>
      <c r="AX133" s="13" t="s">
        <v>70</v>
      </c>
      <c r="AY133" s="244" t="s">
        <v>163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4" customFormat="1">
      <c r="A135" s="14"/>
      <c r="B135" s="245"/>
      <c r="C135" s="246"/>
      <c r="D135" s="235" t="s">
        <v>175</v>
      </c>
      <c r="E135" s="247" t="s">
        <v>19</v>
      </c>
      <c r="F135" s="248" t="s">
        <v>179</v>
      </c>
      <c r="G135" s="246"/>
      <c r="H135" s="249">
        <v>3.3810000000000002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175</v>
      </c>
      <c r="AU135" s="255" t="s">
        <v>83</v>
      </c>
      <c r="AV135" s="14" t="s">
        <v>171</v>
      </c>
      <c r="AW135" s="14" t="s">
        <v>32</v>
      </c>
      <c r="AX135" s="14" t="s">
        <v>77</v>
      </c>
      <c r="AY135" s="255" t="s">
        <v>163</v>
      </c>
    </row>
    <row r="136" s="2" customFormat="1" ht="21.75" customHeight="1">
      <c r="A136" s="41"/>
      <c r="B136" s="42"/>
      <c r="C136" s="215" t="s">
        <v>164</v>
      </c>
      <c r="D136" s="215" t="s">
        <v>166</v>
      </c>
      <c r="E136" s="216" t="s">
        <v>205</v>
      </c>
      <c r="F136" s="217" t="s">
        <v>206</v>
      </c>
      <c r="G136" s="218" t="s">
        <v>169</v>
      </c>
      <c r="H136" s="219">
        <v>3.3809999999999998</v>
      </c>
      <c r="I136" s="220"/>
      <c r="J136" s="221">
        <f>ROUND(I136*H136,2)</f>
        <v>0</v>
      </c>
      <c r="K136" s="217" t="s">
        <v>170</v>
      </c>
      <c r="L136" s="47"/>
      <c r="M136" s="222" t="s">
        <v>19</v>
      </c>
      <c r="N136" s="223" t="s">
        <v>42</v>
      </c>
      <c r="O136" s="87"/>
      <c r="P136" s="224">
        <f>O136*H136</f>
        <v>0</v>
      </c>
      <c r="Q136" s="224">
        <v>0.0043800000000000002</v>
      </c>
      <c r="R136" s="224">
        <f>Q136*H136</f>
        <v>0.014808780000000001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171</v>
      </c>
      <c r="AT136" s="226" t="s">
        <v>166</v>
      </c>
      <c r="AU136" s="226" t="s">
        <v>83</v>
      </c>
      <c r="AY136" s="20" t="s">
        <v>163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83</v>
      </c>
      <c r="BK136" s="227">
        <f>ROUND(I136*H136,2)</f>
        <v>0</v>
      </c>
      <c r="BL136" s="20" t="s">
        <v>171</v>
      </c>
      <c r="BM136" s="226" t="s">
        <v>207</v>
      </c>
    </row>
    <row r="137" s="2" customFormat="1">
      <c r="A137" s="41"/>
      <c r="B137" s="42"/>
      <c r="C137" s="43"/>
      <c r="D137" s="228" t="s">
        <v>173</v>
      </c>
      <c r="E137" s="43"/>
      <c r="F137" s="229" t="s">
        <v>208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173</v>
      </c>
      <c r="AU137" s="20" t="s">
        <v>83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202</v>
      </c>
      <c r="G138" s="234"/>
      <c r="H138" s="238">
        <v>0.76100000000000001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83</v>
      </c>
      <c r="AV138" s="13" t="s">
        <v>83</v>
      </c>
      <c r="AW138" s="13" t="s">
        <v>32</v>
      </c>
      <c r="AX138" s="13" t="s">
        <v>70</v>
      </c>
      <c r="AY138" s="244" t="s">
        <v>163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202</v>
      </c>
      <c r="G139" s="234"/>
      <c r="H139" s="238">
        <v>0.76100000000000001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83</v>
      </c>
      <c r="AV139" s="13" t="s">
        <v>83</v>
      </c>
      <c r="AW139" s="13" t="s">
        <v>32</v>
      </c>
      <c r="AX139" s="13" t="s">
        <v>70</v>
      </c>
      <c r="AY139" s="244" t="s">
        <v>163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203</v>
      </c>
      <c r="G140" s="234"/>
      <c r="H140" s="238">
        <v>0.75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83</v>
      </c>
      <c r="AV140" s="13" t="s">
        <v>83</v>
      </c>
      <c r="AW140" s="13" t="s">
        <v>32</v>
      </c>
      <c r="AX140" s="13" t="s">
        <v>70</v>
      </c>
      <c r="AY140" s="244" t="s">
        <v>163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204</v>
      </c>
      <c r="G141" s="234"/>
      <c r="H141" s="238">
        <v>0.34799999999999998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202</v>
      </c>
      <c r="G142" s="234"/>
      <c r="H142" s="238">
        <v>0.76100000000000001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179</v>
      </c>
      <c r="G143" s="246"/>
      <c r="H143" s="249">
        <v>3.3810000000000002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83</v>
      </c>
      <c r="AV143" s="14" t="s">
        <v>171</v>
      </c>
      <c r="AW143" s="14" t="s">
        <v>32</v>
      </c>
      <c r="AX143" s="14" t="s">
        <v>77</v>
      </c>
      <c r="AY143" s="255" t="s">
        <v>163</v>
      </c>
    </row>
    <row r="144" s="2" customFormat="1" ht="24.15" customHeight="1">
      <c r="A144" s="41"/>
      <c r="B144" s="42"/>
      <c r="C144" s="215" t="s">
        <v>209</v>
      </c>
      <c r="D144" s="215" t="s">
        <v>166</v>
      </c>
      <c r="E144" s="216" t="s">
        <v>210</v>
      </c>
      <c r="F144" s="217" t="s">
        <v>211</v>
      </c>
      <c r="G144" s="218" t="s">
        <v>212</v>
      </c>
      <c r="H144" s="219">
        <v>22.530000000000001</v>
      </c>
      <c r="I144" s="220"/>
      <c r="J144" s="221">
        <f>ROUND(I144*H144,2)</f>
        <v>0</v>
      </c>
      <c r="K144" s="217" t="s">
        <v>170</v>
      </c>
      <c r="L144" s="47"/>
      <c r="M144" s="222" t="s">
        <v>19</v>
      </c>
      <c r="N144" s="223" t="s">
        <v>42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83</v>
      </c>
      <c r="AY144" s="20" t="s">
        <v>163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83</v>
      </c>
      <c r="BK144" s="227">
        <f>ROUND(I144*H144,2)</f>
        <v>0</v>
      </c>
      <c r="BL144" s="20" t="s">
        <v>171</v>
      </c>
      <c r="BM144" s="226" t="s">
        <v>213</v>
      </c>
    </row>
    <row r="145" s="2" customFormat="1">
      <c r="A145" s="41"/>
      <c r="B145" s="42"/>
      <c r="C145" s="43"/>
      <c r="D145" s="228" t="s">
        <v>173</v>
      </c>
      <c r="E145" s="43"/>
      <c r="F145" s="229" t="s">
        <v>214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173</v>
      </c>
      <c r="AU145" s="20" t="s">
        <v>83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215</v>
      </c>
      <c r="G146" s="234"/>
      <c r="H146" s="238">
        <v>5.0700000000000003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83</v>
      </c>
      <c r="AV146" s="13" t="s">
        <v>83</v>
      </c>
      <c r="AW146" s="13" t="s">
        <v>32</v>
      </c>
      <c r="AX146" s="13" t="s">
        <v>70</v>
      </c>
      <c r="AY146" s="244" t="s">
        <v>163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216</v>
      </c>
      <c r="G148" s="234"/>
      <c r="H148" s="238">
        <v>5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217</v>
      </c>
      <c r="G149" s="234"/>
      <c r="H149" s="238">
        <v>2.3199999999999998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215</v>
      </c>
      <c r="G150" s="234"/>
      <c r="H150" s="238">
        <v>5.0700000000000003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22.530000000000001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2" customFormat="1" ht="16.5" customHeight="1">
      <c r="A152" s="41"/>
      <c r="B152" s="42"/>
      <c r="C152" s="256" t="s">
        <v>218</v>
      </c>
      <c r="D152" s="256" t="s">
        <v>219</v>
      </c>
      <c r="E152" s="257" t="s">
        <v>220</v>
      </c>
      <c r="F152" s="258" t="s">
        <v>221</v>
      </c>
      <c r="G152" s="259" t="s">
        <v>212</v>
      </c>
      <c r="H152" s="260">
        <v>23.657</v>
      </c>
      <c r="I152" s="261"/>
      <c r="J152" s="262">
        <f>ROUND(I152*H152,2)</f>
        <v>0</v>
      </c>
      <c r="K152" s="258" t="s">
        <v>170</v>
      </c>
      <c r="L152" s="263"/>
      <c r="M152" s="264" t="s">
        <v>19</v>
      </c>
      <c r="N152" s="265" t="s">
        <v>42</v>
      </c>
      <c r="O152" s="87"/>
      <c r="P152" s="224">
        <f>O152*H152</f>
        <v>0</v>
      </c>
      <c r="Q152" s="224">
        <v>0.00010000000000000001</v>
      </c>
      <c r="R152" s="224">
        <f>Q152*H152</f>
        <v>0.0023657000000000001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218</v>
      </c>
      <c r="AT152" s="226" t="s">
        <v>219</v>
      </c>
      <c r="AU152" s="226" t="s">
        <v>83</v>
      </c>
      <c r="AY152" s="20" t="s">
        <v>163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83</v>
      </c>
      <c r="BK152" s="227">
        <f>ROUND(I152*H152,2)</f>
        <v>0</v>
      </c>
      <c r="BL152" s="20" t="s">
        <v>171</v>
      </c>
      <c r="BM152" s="226" t="s">
        <v>222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215</v>
      </c>
      <c r="G153" s="234"/>
      <c r="H153" s="238">
        <v>5.0700000000000003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83</v>
      </c>
      <c r="AV153" s="13" t="s">
        <v>83</v>
      </c>
      <c r="AW153" s="13" t="s">
        <v>32</v>
      </c>
      <c r="AX153" s="13" t="s">
        <v>70</v>
      </c>
      <c r="AY153" s="244" t="s">
        <v>163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215</v>
      </c>
      <c r="G154" s="234"/>
      <c r="H154" s="238">
        <v>5.0700000000000003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83</v>
      </c>
      <c r="AV154" s="13" t="s">
        <v>83</v>
      </c>
      <c r="AW154" s="13" t="s">
        <v>32</v>
      </c>
      <c r="AX154" s="13" t="s">
        <v>70</v>
      </c>
      <c r="AY154" s="244" t="s">
        <v>163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216</v>
      </c>
      <c r="G155" s="234"/>
      <c r="H155" s="238">
        <v>5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217</v>
      </c>
      <c r="G156" s="234"/>
      <c r="H156" s="238">
        <v>2.3199999999999998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215</v>
      </c>
      <c r="G157" s="234"/>
      <c r="H157" s="238">
        <v>5.0700000000000003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179</v>
      </c>
      <c r="G158" s="246"/>
      <c r="H158" s="249">
        <v>22.530000000000001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83</v>
      </c>
      <c r="AV158" s="14" t="s">
        <v>171</v>
      </c>
      <c r="AW158" s="14" t="s">
        <v>32</v>
      </c>
      <c r="AX158" s="14" t="s">
        <v>77</v>
      </c>
      <c r="AY158" s="255" t="s">
        <v>163</v>
      </c>
    </row>
    <row r="159" s="13" customFormat="1">
      <c r="A159" s="13"/>
      <c r="B159" s="233"/>
      <c r="C159" s="234"/>
      <c r="D159" s="235" t="s">
        <v>175</v>
      </c>
      <c r="E159" s="234"/>
      <c r="F159" s="237" t="s">
        <v>223</v>
      </c>
      <c r="G159" s="234"/>
      <c r="H159" s="238">
        <v>23.657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83</v>
      </c>
      <c r="AV159" s="13" t="s">
        <v>83</v>
      </c>
      <c r="AW159" s="13" t="s">
        <v>4</v>
      </c>
      <c r="AX159" s="13" t="s">
        <v>77</v>
      </c>
      <c r="AY159" s="244" t="s">
        <v>163</v>
      </c>
    </row>
    <row r="160" s="2" customFormat="1" ht="33" customHeight="1">
      <c r="A160" s="41"/>
      <c r="B160" s="42"/>
      <c r="C160" s="215" t="s">
        <v>224</v>
      </c>
      <c r="D160" s="215" t="s">
        <v>166</v>
      </c>
      <c r="E160" s="216" t="s">
        <v>225</v>
      </c>
      <c r="F160" s="217" t="s">
        <v>226</v>
      </c>
      <c r="G160" s="218" t="s">
        <v>212</v>
      </c>
      <c r="H160" s="219">
        <v>45.060000000000002</v>
      </c>
      <c r="I160" s="220"/>
      <c r="J160" s="221">
        <f>ROUND(I160*H160,2)</f>
        <v>0</v>
      </c>
      <c r="K160" s="217" t="s">
        <v>170</v>
      </c>
      <c r="L160" s="47"/>
      <c r="M160" s="222" t="s">
        <v>19</v>
      </c>
      <c r="N160" s="223" t="s">
        <v>42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171</v>
      </c>
      <c r="AT160" s="226" t="s">
        <v>166</v>
      </c>
      <c r="AU160" s="226" t="s">
        <v>83</v>
      </c>
      <c r="AY160" s="20" t="s">
        <v>163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83</v>
      </c>
      <c r="BK160" s="227">
        <f>ROUND(I160*H160,2)</f>
        <v>0</v>
      </c>
      <c r="BL160" s="20" t="s">
        <v>171</v>
      </c>
      <c r="BM160" s="226" t="s">
        <v>227</v>
      </c>
    </row>
    <row r="161" s="2" customFormat="1">
      <c r="A161" s="41"/>
      <c r="B161" s="42"/>
      <c r="C161" s="43"/>
      <c r="D161" s="228" t="s">
        <v>173</v>
      </c>
      <c r="E161" s="43"/>
      <c r="F161" s="229" t="s">
        <v>228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173</v>
      </c>
      <c r="AU161" s="20" t="s">
        <v>83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215</v>
      </c>
      <c r="G162" s="234"/>
      <c r="H162" s="238">
        <v>5.0700000000000003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215</v>
      </c>
      <c r="G163" s="234"/>
      <c r="H163" s="238">
        <v>5.0700000000000003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216</v>
      </c>
      <c r="G164" s="234"/>
      <c r="H164" s="238">
        <v>5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83</v>
      </c>
      <c r="AV164" s="13" t="s">
        <v>83</v>
      </c>
      <c r="AW164" s="13" t="s">
        <v>32</v>
      </c>
      <c r="AX164" s="13" t="s">
        <v>70</v>
      </c>
      <c r="AY164" s="244" t="s">
        <v>163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217</v>
      </c>
      <c r="G165" s="234"/>
      <c r="H165" s="238">
        <v>2.3199999999999998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83</v>
      </c>
      <c r="AV165" s="13" t="s">
        <v>83</v>
      </c>
      <c r="AW165" s="13" t="s">
        <v>32</v>
      </c>
      <c r="AX165" s="13" t="s">
        <v>70</v>
      </c>
      <c r="AY165" s="244" t="s">
        <v>163</v>
      </c>
    </row>
    <row r="166" s="13" customFormat="1">
      <c r="A166" s="13"/>
      <c r="B166" s="233"/>
      <c r="C166" s="234"/>
      <c r="D166" s="235" t="s">
        <v>175</v>
      </c>
      <c r="E166" s="236" t="s">
        <v>19</v>
      </c>
      <c r="F166" s="237" t="s">
        <v>215</v>
      </c>
      <c r="G166" s="234"/>
      <c r="H166" s="238">
        <v>5.0700000000000003</v>
      </c>
      <c r="I166" s="239"/>
      <c r="J166" s="234"/>
      <c r="K166" s="234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175</v>
      </c>
      <c r="AU166" s="244" t="s">
        <v>83</v>
      </c>
      <c r="AV166" s="13" t="s">
        <v>83</v>
      </c>
      <c r="AW166" s="13" t="s">
        <v>32</v>
      </c>
      <c r="AX166" s="13" t="s">
        <v>70</v>
      </c>
      <c r="AY166" s="244" t="s">
        <v>163</v>
      </c>
    </row>
    <row r="167" s="15" customFormat="1">
      <c r="A167" s="15"/>
      <c r="B167" s="266"/>
      <c r="C167" s="267"/>
      <c r="D167" s="235" t="s">
        <v>175</v>
      </c>
      <c r="E167" s="268" t="s">
        <v>19</v>
      </c>
      <c r="F167" s="269" t="s">
        <v>229</v>
      </c>
      <c r="G167" s="267"/>
      <c r="H167" s="270">
        <v>22.530000000000001</v>
      </c>
      <c r="I167" s="271"/>
      <c r="J167" s="267"/>
      <c r="K167" s="267"/>
      <c r="L167" s="272"/>
      <c r="M167" s="273"/>
      <c r="N167" s="274"/>
      <c r="O167" s="274"/>
      <c r="P167" s="274"/>
      <c r="Q167" s="274"/>
      <c r="R167" s="274"/>
      <c r="S167" s="274"/>
      <c r="T167" s="27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6" t="s">
        <v>175</v>
      </c>
      <c r="AU167" s="276" t="s">
        <v>83</v>
      </c>
      <c r="AV167" s="15" t="s">
        <v>184</v>
      </c>
      <c r="AW167" s="15" t="s">
        <v>32</v>
      </c>
      <c r="AX167" s="15" t="s">
        <v>70</v>
      </c>
      <c r="AY167" s="276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215</v>
      </c>
      <c r="G169" s="234"/>
      <c r="H169" s="238">
        <v>5.0700000000000003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216</v>
      </c>
      <c r="G170" s="234"/>
      <c r="H170" s="238">
        <v>5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217</v>
      </c>
      <c r="G171" s="234"/>
      <c r="H171" s="238">
        <v>2.3199999999999998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83</v>
      </c>
      <c r="AV171" s="13" t="s">
        <v>83</v>
      </c>
      <c r="AW171" s="13" t="s">
        <v>32</v>
      </c>
      <c r="AX171" s="13" t="s">
        <v>70</v>
      </c>
      <c r="AY171" s="244" t="s">
        <v>163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215</v>
      </c>
      <c r="G172" s="234"/>
      <c r="H172" s="238">
        <v>5.0700000000000003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32</v>
      </c>
      <c r="AX172" s="13" t="s">
        <v>70</v>
      </c>
      <c r="AY172" s="244" t="s">
        <v>163</v>
      </c>
    </row>
    <row r="173" s="15" customFormat="1">
      <c r="A173" s="15"/>
      <c r="B173" s="266"/>
      <c r="C173" s="267"/>
      <c r="D173" s="235" t="s">
        <v>175</v>
      </c>
      <c r="E173" s="268" t="s">
        <v>19</v>
      </c>
      <c r="F173" s="269" t="s">
        <v>229</v>
      </c>
      <c r="G173" s="267"/>
      <c r="H173" s="270">
        <v>22.530000000000001</v>
      </c>
      <c r="I173" s="271"/>
      <c r="J173" s="267"/>
      <c r="K173" s="267"/>
      <c r="L173" s="272"/>
      <c r="M173" s="273"/>
      <c r="N173" s="274"/>
      <c r="O173" s="274"/>
      <c r="P173" s="274"/>
      <c r="Q173" s="274"/>
      <c r="R173" s="274"/>
      <c r="S173" s="274"/>
      <c r="T173" s="27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6" t="s">
        <v>175</v>
      </c>
      <c r="AU173" s="276" t="s">
        <v>83</v>
      </c>
      <c r="AV173" s="15" t="s">
        <v>184</v>
      </c>
      <c r="AW173" s="15" t="s">
        <v>32</v>
      </c>
      <c r="AX173" s="15" t="s">
        <v>70</v>
      </c>
      <c r="AY173" s="276" t="s">
        <v>163</v>
      </c>
    </row>
    <row r="174" s="14" customFormat="1">
      <c r="A174" s="14"/>
      <c r="B174" s="245"/>
      <c r="C174" s="246"/>
      <c r="D174" s="235" t="s">
        <v>175</v>
      </c>
      <c r="E174" s="247" t="s">
        <v>19</v>
      </c>
      <c r="F174" s="248" t="s">
        <v>179</v>
      </c>
      <c r="G174" s="246"/>
      <c r="H174" s="249">
        <v>45.060000000000002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175</v>
      </c>
      <c r="AU174" s="255" t="s">
        <v>83</v>
      </c>
      <c r="AV174" s="14" t="s">
        <v>171</v>
      </c>
      <c r="AW174" s="14" t="s">
        <v>32</v>
      </c>
      <c r="AX174" s="14" t="s">
        <v>77</v>
      </c>
      <c r="AY174" s="255" t="s">
        <v>163</v>
      </c>
    </row>
    <row r="175" s="2" customFormat="1" ht="16.5" customHeight="1">
      <c r="A175" s="41"/>
      <c r="B175" s="42"/>
      <c r="C175" s="256" t="s">
        <v>230</v>
      </c>
      <c r="D175" s="256" t="s">
        <v>219</v>
      </c>
      <c r="E175" s="257" t="s">
        <v>231</v>
      </c>
      <c r="F175" s="258" t="s">
        <v>232</v>
      </c>
      <c r="G175" s="259" t="s">
        <v>212</v>
      </c>
      <c r="H175" s="260">
        <v>23.657</v>
      </c>
      <c r="I175" s="261"/>
      <c r="J175" s="262">
        <f>ROUND(I175*H175,2)</f>
        <v>0</v>
      </c>
      <c r="K175" s="258" t="s">
        <v>170</v>
      </c>
      <c r="L175" s="263"/>
      <c r="M175" s="264" t="s">
        <v>19</v>
      </c>
      <c r="N175" s="265" t="s">
        <v>42</v>
      </c>
      <c r="O175" s="87"/>
      <c r="P175" s="224">
        <f>O175*H175</f>
        <v>0</v>
      </c>
      <c r="Q175" s="224">
        <v>4.0000000000000003E-05</v>
      </c>
      <c r="R175" s="224">
        <f>Q175*H175</f>
        <v>0.00094628000000000008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218</v>
      </c>
      <c r="AT175" s="226" t="s">
        <v>219</v>
      </c>
      <c r="AU175" s="226" t="s">
        <v>83</v>
      </c>
      <c r="AY175" s="20" t="s">
        <v>163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83</v>
      </c>
      <c r="BK175" s="227">
        <f>ROUND(I175*H175,2)</f>
        <v>0</v>
      </c>
      <c r="BL175" s="20" t="s">
        <v>171</v>
      </c>
      <c r="BM175" s="226" t="s">
        <v>233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215</v>
      </c>
      <c r="G176" s="234"/>
      <c r="H176" s="238">
        <v>5.0700000000000003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215</v>
      </c>
      <c r="G177" s="234"/>
      <c r="H177" s="238">
        <v>5.0700000000000003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216</v>
      </c>
      <c r="G178" s="234"/>
      <c r="H178" s="238">
        <v>5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83</v>
      </c>
      <c r="AV178" s="13" t="s">
        <v>83</v>
      </c>
      <c r="AW178" s="13" t="s">
        <v>32</v>
      </c>
      <c r="AX178" s="13" t="s">
        <v>70</v>
      </c>
      <c r="AY178" s="244" t="s">
        <v>163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217</v>
      </c>
      <c r="G179" s="234"/>
      <c r="H179" s="238">
        <v>2.3199999999999998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32</v>
      </c>
      <c r="AX179" s="13" t="s">
        <v>70</v>
      </c>
      <c r="AY179" s="244" t="s">
        <v>163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215</v>
      </c>
      <c r="G180" s="234"/>
      <c r="H180" s="238">
        <v>5.0700000000000003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83</v>
      </c>
      <c r="AV180" s="13" t="s">
        <v>83</v>
      </c>
      <c r="AW180" s="13" t="s">
        <v>32</v>
      </c>
      <c r="AX180" s="13" t="s">
        <v>70</v>
      </c>
      <c r="AY180" s="244" t="s">
        <v>163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179</v>
      </c>
      <c r="G181" s="246"/>
      <c r="H181" s="249">
        <v>22.530000000000001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83</v>
      </c>
      <c r="AV181" s="14" t="s">
        <v>171</v>
      </c>
      <c r="AW181" s="14" t="s">
        <v>32</v>
      </c>
      <c r="AX181" s="14" t="s">
        <v>77</v>
      </c>
      <c r="AY181" s="255" t="s">
        <v>163</v>
      </c>
    </row>
    <row r="182" s="13" customFormat="1">
      <c r="A182" s="13"/>
      <c r="B182" s="233"/>
      <c r="C182" s="234"/>
      <c r="D182" s="235" t="s">
        <v>175</v>
      </c>
      <c r="E182" s="234"/>
      <c r="F182" s="237" t="s">
        <v>223</v>
      </c>
      <c r="G182" s="234"/>
      <c r="H182" s="238">
        <v>23.657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4</v>
      </c>
      <c r="AX182" s="13" t="s">
        <v>77</v>
      </c>
      <c r="AY182" s="244" t="s">
        <v>163</v>
      </c>
    </row>
    <row r="183" s="2" customFormat="1" ht="16.5" customHeight="1">
      <c r="A183" s="41"/>
      <c r="B183" s="42"/>
      <c r="C183" s="256" t="s">
        <v>234</v>
      </c>
      <c r="D183" s="256" t="s">
        <v>219</v>
      </c>
      <c r="E183" s="257" t="s">
        <v>235</v>
      </c>
      <c r="F183" s="258" t="s">
        <v>236</v>
      </c>
      <c r="G183" s="259" t="s">
        <v>212</v>
      </c>
      <c r="H183" s="260">
        <v>23.657</v>
      </c>
      <c r="I183" s="261"/>
      <c r="J183" s="262">
        <f>ROUND(I183*H183,2)</f>
        <v>0</v>
      </c>
      <c r="K183" s="258" t="s">
        <v>170</v>
      </c>
      <c r="L183" s="263"/>
      <c r="M183" s="264" t="s">
        <v>19</v>
      </c>
      <c r="N183" s="265" t="s">
        <v>42</v>
      </c>
      <c r="O183" s="87"/>
      <c r="P183" s="224">
        <f>O183*H183</f>
        <v>0</v>
      </c>
      <c r="Q183" s="224">
        <v>0.00029999999999999997</v>
      </c>
      <c r="R183" s="224">
        <f>Q183*H183</f>
        <v>0.0070970999999999994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218</v>
      </c>
      <c r="AT183" s="226" t="s">
        <v>219</v>
      </c>
      <c r="AU183" s="226" t="s">
        <v>83</v>
      </c>
      <c r="AY183" s="20" t="s">
        <v>163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83</v>
      </c>
      <c r="BK183" s="227">
        <f>ROUND(I183*H183,2)</f>
        <v>0</v>
      </c>
      <c r="BL183" s="20" t="s">
        <v>171</v>
      </c>
      <c r="BM183" s="226" t="s">
        <v>237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215</v>
      </c>
      <c r="G184" s="234"/>
      <c r="H184" s="238">
        <v>5.0700000000000003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215</v>
      </c>
      <c r="G185" s="234"/>
      <c r="H185" s="238">
        <v>5.0700000000000003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216</v>
      </c>
      <c r="G186" s="234"/>
      <c r="H186" s="238">
        <v>5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83</v>
      </c>
      <c r="AV186" s="13" t="s">
        <v>83</v>
      </c>
      <c r="AW186" s="13" t="s">
        <v>32</v>
      </c>
      <c r="AX186" s="13" t="s">
        <v>70</v>
      </c>
      <c r="AY186" s="244" t="s">
        <v>163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217</v>
      </c>
      <c r="G187" s="234"/>
      <c r="H187" s="238">
        <v>2.3199999999999998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83</v>
      </c>
      <c r="AV187" s="13" t="s">
        <v>83</v>
      </c>
      <c r="AW187" s="13" t="s">
        <v>32</v>
      </c>
      <c r="AX187" s="13" t="s">
        <v>70</v>
      </c>
      <c r="AY187" s="244" t="s">
        <v>163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215</v>
      </c>
      <c r="G188" s="234"/>
      <c r="H188" s="238">
        <v>5.0700000000000003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83</v>
      </c>
      <c r="AV188" s="13" t="s">
        <v>83</v>
      </c>
      <c r="AW188" s="13" t="s">
        <v>32</v>
      </c>
      <c r="AX188" s="13" t="s">
        <v>70</v>
      </c>
      <c r="AY188" s="244" t="s">
        <v>163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179</v>
      </c>
      <c r="G189" s="246"/>
      <c r="H189" s="249">
        <v>22.530000000000001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83</v>
      </c>
      <c r="AV189" s="14" t="s">
        <v>171</v>
      </c>
      <c r="AW189" s="14" t="s">
        <v>32</v>
      </c>
      <c r="AX189" s="14" t="s">
        <v>77</v>
      </c>
      <c r="AY189" s="255" t="s">
        <v>163</v>
      </c>
    </row>
    <row r="190" s="13" customFormat="1">
      <c r="A190" s="13"/>
      <c r="B190" s="233"/>
      <c r="C190" s="234"/>
      <c r="D190" s="235" t="s">
        <v>175</v>
      </c>
      <c r="E190" s="234"/>
      <c r="F190" s="237" t="s">
        <v>223</v>
      </c>
      <c r="G190" s="234"/>
      <c r="H190" s="238">
        <v>23.657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4</v>
      </c>
      <c r="AX190" s="13" t="s">
        <v>77</v>
      </c>
      <c r="AY190" s="244" t="s">
        <v>163</v>
      </c>
    </row>
    <row r="191" s="2" customFormat="1" ht="16.5" customHeight="1">
      <c r="A191" s="41"/>
      <c r="B191" s="42"/>
      <c r="C191" s="215" t="s">
        <v>8</v>
      </c>
      <c r="D191" s="215" t="s">
        <v>166</v>
      </c>
      <c r="E191" s="216" t="s">
        <v>238</v>
      </c>
      <c r="F191" s="217" t="s">
        <v>239</v>
      </c>
      <c r="G191" s="218" t="s">
        <v>169</v>
      </c>
      <c r="H191" s="219">
        <v>3.3809999999999998</v>
      </c>
      <c r="I191" s="220"/>
      <c r="J191" s="221">
        <f>ROUND(I191*H191,2)</f>
        <v>0</v>
      </c>
      <c r="K191" s="217" t="s">
        <v>170</v>
      </c>
      <c r="L191" s="47"/>
      <c r="M191" s="222" t="s">
        <v>19</v>
      </c>
      <c r="N191" s="223" t="s">
        <v>42</v>
      </c>
      <c r="O191" s="87"/>
      <c r="P191" s="224">
        <f>O191*H191</f>
        <v>0</v>
      </c>
      <c r="Q191" s="224">
        <v>0.00013999999999999999</v>
      </c>
      <c r="R191" s="224">
        <f>Q191*H191</f>
        <v>0.00047333999999999994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171</v>
      </c>
      <c r="AT191" s="226" t="s">
        <v>166</v>
      </c>
      <c r="AU191" s="226" t="s">
        <v>83</v>
      </c>
      <c r="AY191" s="20" t="s">
        <v>163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83</v>
      </c>
      <c r="BK191" s="227">
        <f>ROUND(I191*H191,2)</f>
        <v>0</v>
      </c>
      <c r="BL191" s="20" t="s">
        <v>171</v>
      </c>
      <c r="BM191" s="226" t="s">
        <v>240</v>
      </c>
    </row>
    <row r="192" s="2" customFormat="1">
      <c r="A192" s="41"/>
      <c r="B192" s="42"/>
      <c r="C192" s="43"/>
      <c r="D192" s="228" t="s">
        <v>173</v>
      </c>
      <c r="E192" s="43"/>
      <c r="F192" s="229" t="s">
        <v>241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173</v>
      </c>
      <c r="AU192" s="20" t="s">
        <v>83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202</v>
      </c>
      <c r="G193" s="234"/>
      <c r="H193" s="238">
        <v>0.76100000000000001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83</v>
      </c>
      <c r="AV193" s="13" t="s">
        <v>83</v>
      </c>
      <c r="AW193" s="13" t="s">
        <v>32</v>
      </c>
      <c r="AX193" s="13" t="s">
        <v>70</v>
      </c>
      <c r="AY193" s="244" t="s">
        <v>163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202</v>
      </c>
      <c r="G194" s="234"/>
      <c r="H194" s="238">
        <v>0.76100000000000001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83</v>
      </c>
      <c r="AV194" s="13" t="s">
        <v>83</v>
      </c>
      <c r="AW194" s="13" t="s">
        <v>32</v>
      </c>
      <c r="AX194" s="13" t="s">
        <v>70</v>
      </c>
      <c r="AY194" s="244" t="s">
        <v>163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203</v>
      </c>
      <c r="G195" s="234"/>
      <c r="H195" s="238">
        <v>0.75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83</v>
      </c>
      <c r="AV195" s="13" t="s">
        <v>83</v>
      </c>
      <c r="AW195" s="13" t="s">
        <v>32</v>
      </c>
      <c r="AX195" s="13" t="s">
        <v>70</v>
      </c>
      <c r="AY195" s="244" t="s">
        <v>163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204</v>
      </c>
      <c r="G196" s="234"/>
      <c r="H196" s="238">
        <v>0.34799999999999998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83</v>
      </c>
      <c r="AV196" s="13" t="s">
        <v>83</v>
      </c>
      <c r="AW196" s="13" t="s">
        <v>32</v>
      </c>
      <c r="AX196" s="13" t="s">
        <v>70</v>
      </c>
      <c r="AY196" s="244" t="s">
        <v>163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202</v>
      </c>
      <c r="G197" s="234"/>
      <c r="H197" s="238">
        <v>0.76100000000000001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4" customFormat="1">
      <c r="A198" s="14"/>
      <c r="B198" s="245"/>
      <c r="C198" s="246"/>
      <c r="D198" s="235" t="s">
        <v>175</v>
      </c>
      <c r="E198" s="247" t="s">
        <v>19</v>
      </c>
      <c r="F198" s="248" t="s">
        <v>179</v>
      </c>
      <c r="G198" s="246"/>
      <c r="H198" s="249">
        <v>3.3810000000000002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175</v>
      </c>
      <c r="AU198" s="255" t="s">
        <v>83</v>
      </c>
      <c r="AV198" s="14" t="s">
        <v>171</v>
      </c>
      <c r="AW198" s="14" t="s">
        <v>32</v>
      </c>
      <c r="AX198" s="14" t="s">
        <v>77</v>
      </c>
      <c r="AY198" s="255" t="s">
        <v>163</v>
      </c>
    </row>
    <row r="199" s="2" customFormat="1" ht="24.15" customHeight="1">
      <c r="A199" s="41"/>
      <c r="B199" s="42"/>
      <c r="C199" s="215" t="s">
        <v>242</v>
      </c>
      <c r="D199" s="215" t="s">
        <v>166</v>
      </c>
      <c r="E199" s="216" t="s">
        <v>243</v>
      </c>
      <c r="F199" s="217" t="s">
        <v>244</v>
      </c>
      <c r="G199" s="218" t="s">
        <v>169</v>
      </c>
      <c r="H199" s="219">
        <v>3.3809999999999998</v>
      </c>
      <c r="I199" s="220"/>
      <c r="J199" s="221">
        <f>ROUND(I199*H199,2)</f>
        <v>0</v>
      </c>
      <c r="K199" s="217" t="s">
        <v>170</v>
      </c>
      <c r="L199" s="47"/>
      <c r="M199" s="222" t="s">
        <v>19</v>
      </c>
      <c r="N199" s="223" t="s">
        <v>42</v>
      </c>
      <c r="O199" s="87"/>
      <c r="P199" s="224">
        <f>O199*H199</f>
        <v>0</v>
      </c>
      <c r="Q199" s="224">
        <v>0.0033</v>
      </c>
      <c r="R199" s="224">
        <f>Q199*H199</f>
        <v>0.011157299999999999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171</v>
      </c>
      <c r="AT199" s="226" t="s">
        <v>166</v>
      </c>
      <c r="AU199" s="226" t="s">
        <v>83</v>
      </c>
      <c r="AY199" s="20" t="s">
        <v>163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83</v>
      </c>
      <c r="BK199" s="227">
        <f>ROUND(I199*H199,2)</f>
        <v>0</v>
      </c>
      <c r="BL199" s="20" t="s">
        <v>171</v>
      </c>
      <c r="BM199" s="226" t="s">
        <v>245</v>
      </c>
    </row>
    <row r="200" s="2" customFormat="1">
      <c r="A200" s="41"/>
      <c r="B200" s="42"/>
      <c r="C200" s="43"/>
      <c r="D200" s="228" t="s">
        <v>173</v>
      </c>
      <c r="E200" s="43"/>
      <c r="F200" s="229" t="s">
        <v>246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173</v>
      </c>
      <c r="AU200" s="20" t="s">
        <v>83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202</v>
      </c>
      <c r="G201" s="234"/>
      <c r="H201" s="238">
        <v>0.76100000000000001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83</v>
      </c>
      <c r="AV201" s="13" t="s">
        <v>83</v>
      </c>
      <c r="AW201" s="13" t="s">
        <v>32</v>
      </c>
      <c r="AX201" s="13" t="s">
        <v>70</v>
      </c>
      <c r="AY201" s="244" t="s">
        <v>163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202</v>
      </c>
      <c r="G202" s="234"/>
      <c r="H202" s="238">
        <v>0.76100000000000001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83</v>
      </c>
      <c r="AV202" s="13" t="s">
        <v>83</v>
      </c>
      <c r="AW202" s="13" t="s">
        <v>32</v>
      </c>
      <c r="AX202" s="13" t="s">
        <v>70</v>
      </c>
      <c r="AY202" s="244" t="s">
        <v>163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203</v>
      </c>
      <c r="G203" s="234"/>
      <c r="H203" s="238">
        <v>0.75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83</v>
      </c>
      <c r="AV203" s="13" t="s">
        <v>83</v>
      </c>
      <c r="AW203" s="13" t="s">
        <v>32</v>
      </c>
      <c r="AX203" s="13" t="s">
        <v>70</v>
      </c>
      <c r="AY203" s="244" t="s">
        <v>163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204</v>
      </c>
      <c r="G204" s="234"/>
      <c r="H204" s="238">
        <v>0.34799999999999998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3" customFormat="1">
      <c r="A205" s="13"/>
      <c r="B205" s="233"/>
      <c r="C205" s="234"/>
      <c r="D205" s="235" t="s">
        <v>175</v>
      </c>
      <c r="E205" s="236" t="s">
        <v>19</v>
      </c>
      <c r="F205" s="237" t="s">
        <v>202</v>
      </c>
      <c r="G205" s="234"/>
      <c r="H205" s="238">
        <v>0.76100000000000001</v>
      </c>
      <c r="I205" s="239"/>
      <c r="J205" s="234"/>
      <c r="K205" s="234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175</v>
      </c>
      <c r="AU205" s="244" t="s">
        <v>83</v>
      </c>
      <c r="AV205" s="13" t="s">
        <v>83</v>
      </c>
      <c r="AW205" s="13" t="s">
        <v>32</v>
      </c>
      <c r="AX205" s="13" t="s">
        <v>70</v>
      </c>
      <c r="AY205" s="244" t="s">
        <v>163</v>
      </c>
    </row>
    <row r="206" s="14" customFormat="1">
      <c r="A206" s="14"/>
      <c r="B206" s="245"/>
      <c r="C206" s="246"/>
      <c r="D206" s="235" t="s">
        <v>175</v>
      </c>
      <c r="E206" s="247" t="s">
        <v>19</v>
      </c>
      <c r="F206" s="248" t="s">
        <v>179</v>
      </c>
      <c r="G206" s="246"/>
      <c r="H206" s="249">
        <v>3.3810000000000002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175</v>
      </c>
      <c r="AU206" s="255" t="s">
        <v>83</v>
      </c>
      <c r="AV206" s="14" t="s">
        <v>171</v>
      </c>
      <c r="AW206" s="14" t="s">
        <v>32</v>
      </c>
      <c r="AX206" s="14" t="s">
        <v>77</v>
      </c>
      <c r="AY206" s="255" t="s">
        <v>163</v>
      </c>
    </row>
    <row r="207" s="12" customFormat="1" ht="22.8" customHeight="1">
      <c r="A207" s="12"/>
      <c r="B207" s="199"/>
      <c r="C207" s="200"/>
      <c r="D207" s="201" t="s">
        <v>69</v>
      </c>
      <c r="E207" s="213" t="s">
        <v>224</v>
      </c>
      <c r="F207" s="213" t="s">
        <v>247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SUM(P208:P256)</f>
        <v>0</v>
      </c>
      <c r="Q207" s="207"/>
      <c r="R207" s="208">
        <f>SUM(R208:R256)</f>
        <v>0</v>
      </c>
      <c r="S207" s="207"/>
      <c r="T207" s="209">
        <f>SUM(T208:T256)</f>
        <v>1.046548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77</v>
      </c>
      <c r="AT207" s="211" t="s">
        <v>69</v>
      </c>
      <c r="AU207" s="211" t="s">
        <v>77</v>
      </c>
      <c r="AY207" s="210" t="s">
        <v>163</v>
      </c>
      <c r="BK207" s="212">
        <f>SUM(BK208:BK256)</f>
        <v>0</v>
      </c>
    </row>
    <row r="208" s="2" customFormat="1" ht="24.15" customHeight="1">
      <c r="A208" s="41"/>
      <c r="B208" s="42"/>
      <c r="C208" s="215" t="s">
        <v>248</v>
      </c>
      <c r="D208" s="215" t="s">
        <v>166</v>
      </c>
      <c r="E208" s="216" t="s">
        <v>249</v>
      </c>
      <c r="F208" s="217" t="s">
        <v>250</v>
      </c>
      <c r="G208" s="218" t="s">
        <v>169</v>
      </c>
      <c r="H208" s="219">
        <v>11.880000000000001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83</v>
      </c>
      <c r="AY208" s="20" t="s">
        <v>163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83</v>
      </c>
      <c r="BK208" s="227">
        <f>ROUND(I208*H208,2)</f>
        <v>0</v>
      </c>
      <c r="BL208" s="20" t="s">
        <v>171</v>
      </c>
      <c r="BM208" s="226" t="s">
        <v>251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252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83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253</v>
      </c>
      <c r="G210" s="234"/>
      <c r="H210" s="238">
        <v>3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83</v>
      </c>
      <c r="AV210" s="13" t="s">
        <v>83</v>
      </c>
      <c r="AW210" s="13" t="s">
        <v>32</v>
      </c>
      <c r="AX210" s="13" t="s">
        <v>70</v>
      </c>
      <c r="AY210" s="244" t="s">
        <v>163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253</v>
      </c>
      <c r="G211" s="234"/>
      <c r="H211" s="238">
        <v>3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83</v>
      </c>
      <c r="AV211" s="13" t="s">
        <v>83</v>
      </c>
      <c r="AW211" s="13" t="s">
        <v>32</v>
      </c>
      <c r="AX211" s="13" t="s">
        <v>70</v>
      </c>
      <c r="AY211" s="244" t="s">
        <v>163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254</v>
      </c>
      <c r="G212" s="234"/>
      <c r="H212" s="238">
        <v>1.44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83</v>
      </c>
      <c r="AV212" s="13" t="s">
        <v>83</v>
      </c>
      <c r="AW212" s="13" t="s">
        <v>32</v>
      </c>
      <c r="AX212" s="13" t="s">
        <v>70</v>
      </c>
      <c r="AY212" s="244" t="s">
        <v>163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254</v>
      </c>
      <c r="G213" s="234"/>
      <c r="H213" s="238">
        <v>1.44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253</v>
      </c>
      <c r="G214" s="234"/>
      <c r="H214" s="238">
        <v>3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11.879999999999999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1.75" customHeight="1">
      <c r="A216" s="41"/>
      <c r="B216" s="42"/>
      <c r="C216" s="215" t="s">
        <v>255</v>
      </c>
      <c r="D216" s="215" t="s">
        <v>166</v>
      </c>
      <c r="E216" s="216" t="s">
        <v>256</v>
      </c>
      <c r="F216" s="217" t="s">
        <v>257</v>
      </c>
      <c r="G216" s="218" t="s">
        <v>169</v>
      </c>
      <c r="H216" s="219">
        <v>0.60099999999999998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0.072999999999999995</v>
      </c>
      <c r="T216" s="225">
        <f>S216*H216</f>
        <v>0.043872999999999995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258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259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196</v>
      </c>
      <c r="G218" s="234"/>
      <c r="H218" s="238">
        <v>0.60099999999999998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4" customFormat="1">
      <c r="A219" s="14"/>
      <c r="B219" s="245"/>
      <c r="C219" s="246"/>
      <c r="D219" s="235" t="s">
        <v>175</v>
      </c>
      <c r="E219" s="247" t="s">
        <v>19</v>
      </c>
      <c r="F219" s="248" t="s">
        <v>179</v>
      </c>
      <c r="G219" s="246"/>
      <c r="H219" s="249">
        <v>0.60099999999999998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175</v>
      </c>
      <c r="AU219" s="255" t="s">
        <v>83</v>
      </c>
      <c r="AV219" s="14" t="s">
        <v>171</v>
      </c>
      <c r="AW219" s="14" t="s">
        <v>32</v>
      </c>
      <c r="AX219" s="14" t="s">
        <v>77</v>
      </c>
      <c r="AY219" s="255" t="s">
        <v>163</v>
      </c>
    </row>
    <row r="220" s="2" customFormat="1" ht="21.75" customHeight="1">
      <c r="A220" s="41"/>
      <c r="B220" s="42"/>
      <c r="C220" s="215" t="s">
        <v>260</v>
      </c>
      <c r="D220" s="215" t="s">
        <v>166</v>
      </c>
      <c r="E220" s="216" t="s">
        <v>261</v>
      </c>
      <c r="F220" s="217" t="s">
        <v>262</v>
      </c>
      <c r="G220" s="218" t="s">
        <v>169</v>
      </c>
      <c r="H220" s="219">
        <v>1.7969999999999999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0.058999999999999997</v>
      </c>
      <c r="T220" s="225">
        <f>S220*H220</f>
        <v>0.10602299999999999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83</v>
      </c>
      <c r="AY220" s="20" t="s">
        <v>163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83</v>
      </c>
      <c r="BK220" s="227">
        <f>ROUND(I220*H220,2)</f>
        <v>0</v>
      </c>
      <c r="BL220" s="20" t="s">
        <v>171</v>
      </c>
      <c r="BM220" s="226" t="s">
        <v>263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264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83</v>
      </c>
    </row>
    <row r="222" s="16" customFormat="1">
      <c r="A222" s="16"/>
      <c r="B222" s="277"/>
      <c r="C222" s="278"/>
      <c r="D222" s="235" t="s">
        <v>175</v>
      </c>
      <c r="E222" s="279" t="s">
        <v>19</v>
      </c>
      <c r="F222" s="280" t="s">
        <v>265</v>
      </c>
      <c r="G222" s="278"/>
      <c r="H222" s="279" t="s">
        <v>19</v>
      </c>
      <c r="I222" s="281"/>
      <c r="J222" s="278"/>
      <c r="K222" s="278"/>
      <c r="L222" s="282"/>
      <c r="M222" s="283"/>
      <c r="N222" s="284"/>
      <c r="O222" s="284"/>
      <c r="P222" s="284"/>
      <c r="Q222" s="284"/>
      <c r="R222" s="284"/>
      <c r="S222" s="284"/>
      <c r="T222" s="285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T222" s="286" t="s">
        <v>175</v>
      </c>
      <c r="AU222" s="286" t="s">
        <v>83</v>
      </c>
      <c r="AV222" s="16" t="s">
        <v>77</v>
      </c>
      <c r="AW222" s="16" t="s">
        <v>32</v>
      </c>
      <c r="AX222" s="16" t="s">
        <v>70</v>
      </c>
      <c r="AY222" s="286" t="s">
        <v>163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195</v>
      </c>
      <c r="G223" s="234"/>
      <c r="H223" s="238">
        <v>1.7969999999999999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83</v>
      </c>
      <c r="AV223" s="13" t="s">
        <v>83</v>
      </c>
      <c r="AW223" s="13" t="s">
        <v>32</v>
      </c>
      <c r="AX223" s="13" t="s">
        <v>70</v>
      </c>
      <c r="AY223" s="244" t="s">
        <v>163</v>
      </c>
    </row>
    <row r="224" s="14" customFormat="1">
      <c r="A224" s="14"/>
      <c r="B224" s="245"/>
      <c r="C224" s="246"/>
      <c r="D224" s="235" t="s">
        <v>175</v>
      </c>
      <c r="E224" s="247" t="s">
        <v>19</v>
      </c>
      <c r="F224" s="248" t="s">
        <v>179</v>
      </c>
      <c r="G224" s="246"/>
      <c r="H224" s="249">
        <v>1.7969999999999999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175</v>
      </c>
      <c r="AU224" s="255" t="s">
        <v>83</v>
      </c>
      <c r="AV224" s="14" t="s">
        <v>171</v>
      </c>
      <c r="AW224" s="14" t="s">
        <v>32</v>
      </c>
      <c r="AX224" s="14" t="s">
        <v>77</v>
      </c>
      <c r="AY224" s="255" t="s">
        <v>163</v>
      </c>
    </row>
    <row r="225" s="2" customFormat="1" ht="21.75" customHeight="1">
      <c r="A225" s="41"/>
      <c r="B225" s="42"/>
      <c r="C225" s="215" t="s">
        <v>266</v>
      </c>
      <c r="D225" s="215" t="s">
        <v>166</v>
      </c>
      <c r="E225" s="216" t="s">
        <v>267</v>
      </c>
      <c r="F225" s="217" t="s">
        <v>268</v>
      </c>
      <c r="G225" s="218" t="s">
        <v>169</v>
      </c>
      <c r="H225" s="219">
        <v>9.3420000000000005</v>
      </c>
      <c r="I225" s="220"/>
      <c r="J225" s="221">
        <f>ROUND(I225*H225,2)</f>
        <v>0</v>
      </c>
      <c r="K225" s="217" t="s">
        <v>170</v>
      </c>
      <c r="L225" s="47"/>
      <c r="M225" s="222" t="s">
        <v>19</v>
      </c>
      <c r="N225" s="223" t="s">
        <v>42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0.050999999999999997</v>
      </c>
      <c r="T225" s="225">
        <f>S225*H225</f>
        <v>0.47644199999999998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171</v>
      </c>
      <c r="AT225" s="226" t="s">
        <v>166</v>
      </c>
      <c r="AU225" s="226" t="s">
        <v>83</v>
      </c>
      <c r="AY225" s="20" t="s">
        <v>163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83</v>
      </c>
      <c r="BK225" s="227">
        <f>ROUND(I225*H225,2)</f>
        <v>0</v>
      </c>
      <c r="BL225" s="20" t="s">
        <v>171</v>
      </c>
      <c r="BM225" s="226" t="s">
        <v>269</v>
      </c>
    </row>
    <row r="226" s="2" customFormat="1">
      <c r="A226" s="41"/>
      <c r="B226" s="42"/>
      <c r="C226" s="43"/>
      <c r="D226" s="228" t="s">
        <v>173</v>
      </c>
      <c r="E226" s="43"/>
      <c r="F226" s="229" t="s">
        <v>270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173</v>
      </c>
      <c r="AU226" s="20" t="s">
        <v>83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194</v>
      </c>
      <c r="G227" s="234"/>
      <c r="H227" s="238">
        <v>3.1139999999999999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194</v>
      </c>
      <c r="G228" s="234"/>
      <c r="H228" s="238">
        <v>3.1139999999999999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194</v>
      </c>
      <c r="G229" s="234"/>
      <c r="H229" s="238">
        <v>3.1139999999999999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9.3419999999999987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24.15" customHeight="1">
      <c r="A231" s="41"/>
      <c r="B231" s="42"/>
      <c r="C231" s="215" t="s">
        <v>271</v>
      </c>
      <c r="D231" s="215" t="s">
        <v>166</v>
      </c>
      <c r="E231" s="216" t="s">
        <v>272</v>
      </c>
      <c r="F231" s="217" t="s">
        <v>273</v>
      </c>
      <c r="G231" s="218" t="s">
        <v>169</v>
      </c>
      <c r="H231" s="219">
        <v>9.1349999999999998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0.045999999999999999</v>
      </c>
      <c r="T231" s="225">
        <f>S231*H231</f>
        <v>0.42020999999999997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274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275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176</v>
      </c>
      <c r="G233" s="234"/>
      <c r="H233" s="238">
        <v>2.1480000000000001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83</v>
      </c>
      <c r="AV233" s="13" t="s">
        <v>83</v>
      </c>
      <c r="AW233" s="13" t="s">
        <v>32</v>
      </c>
      <c r="AX233" s="13" t="s">
        <v>70</v>
      </c>
      <c r="AY233" s="244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176</v>
      </c>
      <c r="G234" s="234"/>
      <c r="H234" s="238">
        <v>2.1480000000000001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177</v>
      </c>
      <c r="G235" s="234"/>
      <c r="H235" s="238">
        <v>1.7609999999999999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178</v>
      </c>
      <c r="G236" s="234"/>
      <c r="H236" s="238">
        <v>0.93000000000000005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176</v>
      </c>
      <c r="G237" s="234"/>
      <c r="H237" s="238">
        <v>2.1480000000000001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9.1349999999999998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2" customFormat="1" ht="16.5" customHeight="1">
      <c r="A239" s="41"/>
      <c r="B239" s="42"/>
      <c r="C239" s="215" t="s">
        <v>276</v>
      </c>
      <c r="D239" s="215" t="s">
        <v>166</v>
      </c>
      <c r="E239" s="216" t="s">
        <v>277</v>
      </c>
      <c r="F239" s="217" t="s">
        <v>278</v>
      </c>
      <c r="G239" s="218" t="s">
        <v>169</v>
      </c>
      <c r="H239" s="219">
        <v>3.3809999999999998</v>
      </c>
      <c r="I239" s="220"/>
      <c r="J239" s="221">
        <f>ROUND(I239*H239,2)</f>
        <v>0</v>
      </c>
      <c r="K239" s="217" t="s">
        <v>170</v>
      </c>
      <c r="L239" s="47"/>
      <c r="M239" s="222" t="s">
        <v>19</v>
      </c>
      <c r="N239" s="223" t="s">
        <v>42</v>
      </c>
      <c r="O239" s="87"/>
      <c r="P239" s="224">
        <f>O239*H239</f>
        <v>0</v>
      </c>
      <c r="Q239" s="224">
        <v>0</v>
      </c>
      <c r="R239" s="224">
        <f>Q239*H239</f>
        <v>0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83</v>
      </c>
      <c r="AY239" s="20" t="s">
        <v>163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83</v>
      </c>
      <c r="BK239" s="227">
        <f>ROUND(I239*H239,2)</f>
        <v>0</v>
      </c>
      <c r="BL239" s="20" t="s">
        <v>171</v>
      </c>
      <c r="BM239" s="226" t="s">
        <v>279</v>
      </c>
    </row>
    <row r="240" s="2" customFormat="1">
      <c r="A240" s="41"/>
      <c r="B240" s="42"/>
      <c r="C240" s="43"/>
      <c r="D240" s="228" t="s">
        <v>173</v>
      </c>
      <c r="E240" s="43"/>
      <c r="F240" s="229" t="s">
        <v>280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173</v>
      </c>
      <c r="AU240" s="20" t="s">
        <v>83</v>
      </c>
    </row>
    <row r="241" s="16" customFormat="1">
      <c r="A241" s="16"/>
      <c r="B241" s="277"/>
      <c r="C241" s="278"/>
      <c r="D241" s="235" t="s">
        <v>175</v>
      </c>
      <c r="E241" s="279" t="s">
        <v>19</v>
      </c>
      <c r="F241" s="280" t="s">
        <v>281</v>
      </c>
      <c r="G241" s="278"/>
      <c r="H241" s="279" t="s">
        <v>19</v>
      </c>
      <c r="I241" s="281"/>
      <c r="J241" s="278"/>
      <c r="K241" s="278"/>
      <c r="L241" s="282"/>
      <c r="M241" s="283"/>
      <c r="N241" s="284"/>
      <c r="O241" s="284"/>
      <c r="P241" s="284"/>
      <c r="Q241" s="284"/>
      <c r="R241" s="284"/>
      <c r="S241" s="284"/>
      <c r="T241" s="285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86" t="s">
        <v>175</v>
      </c>
      <c r="AU241" s="286" t="s">
        <v>83</v>
      </c>
      <c r="AV241" s="16" t="s">
        <v>77</v>
      </c>
      <c r="AW241" s="16" t="s">
        <v>32</v>
      </c>
      <c r="AX241" s="16" t="s">
        <v>70</v>
      </c>
      <c r="AY241" s="286" t="s">
        <v>163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202</v>
      </c>
      <c r="G242" s="234"/>
      <c r="H242" s="238">
        <v>0.76100000000000001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83</v>
      </c>
      <c r="AV242" s="13" t="s">
        <v>83</v>
      </c>
      <c r="AW242" s="13" t="s">
        <v>32</v>
      </c>
      <c r="AX242" s="13" t="s">
        <v>70</v>
      </c>
      <c r="AY242" s="244" t="s">
        <v>163</v>
      </c>
    </row>
    <row r="243" s="13" customFormat="1">
      <c r="A243" s="13"/>
      <c r="B243" s="233"/>
      <c r="C243" s="234"/>
      <c r="D243" s="235" t="s">
        <v>175</v>
      </c>
      <c r="E243" s="236" t="s">
        <v>19</v>
      </c>
      <c r="F243" s="237" t="s">
        <v>202</v>
      </c>
      <c r="G243" s="234"/>
      <c r="H243" s="238">
        <v>0.76100000000000001</v>
      </c>
      <c r="I243" s="239"/>
      <c r="J243" s="234"/>
      <c r="K243" s="234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175</v>
      </c>
      <c r="AU243" s="244" t="s">
        <v>83</v>
      </c>
      <c r="AV243" s="13" t="s">
        <v>83</v>
      </c>
      <c r="AW243" s="13" t="s">
        <v>32</v>
      </c>
      <c r="AX243" s="13" t="s">
        <v>70</v>
      </c>
      <c r="AY243" s="244" t="s">
        <v>163</v>
      </c>
    </row>
    <row r="244" s="13" customFormat="1">
      <c r="A244" s="13"/>
      <c r="B244" s="233"/>
      <c r="C244" s="234"/>
      <c r="D244" s="235" t="s">
        <v>175</v>
      </c>
      <c r="E244" s="236" t="s">
        <v>19</v>
      </c>
      <c r="F244" s="237" t="s">
        <v>203</v>
      </c>
      <c r="G244" s="234"/>
      <c r="H244" s="238">
        <v>0.75</v>
      </c>
      <c r="I244" s="239"/>
      <c r="J244" s="234"/>
      <c r="K244" s="234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175</v>
      </c>
      <c r="AU244" s="244" t="s">
        <v>83</v>
      </c>
      <c r="AV244" s="13" t="s">
        <v>83</v>
      </c>
      <c r="AW244" s="13" t="s">
        <v>32</v>
      </c>
      <c r="AX244" s="13" t="s">
        <v>70</v>
      </c>
      <c r="AY244" s="244" t="s">
        <v>163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204</v>
      </c>
      <c r="G245" s="234"/>
      <c r="H245" s="238">
        <v>0.34799999999999998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83</v>
      </c>
      <c r="AV245" s="13" t="s">
        <v>83</v>
      </c>
      <c r="AW245" s="13" t="s">
        <v>32</v>
      </c>
      <c r="AX245" s="13" t="s">
        <v>70</v>
      </c>
      <c r="AY245" s="244" t="s">
        <v>163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202</v>
      </c>
      <c r="G246" s="234"/>
      <c r="H246" s="238">
        <v>0.76100000000000001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83</v>
      </c>
      <c r="AV246" s="13" t="s">
        <v>83</v>
      </c>
      <c r="AW246" s="13" t="s">
        <v>32</v>
      </c>
      <c r="AX246" s="13" t="s">
        <v>70</v>
      </c>
      <c r="AY246" s="244" t="s">
        <v>163</v>
      </c>
    </row>
    <row r="247" s="14" customFormat="1">
      <c r="A247" s="14"/>
      <c r="B247" s="245"/>
      <c r="C247" s="246"/>
      <c r="D247" s="235" t="s">
        <v>175</v>
      </c>
      <c r="E247" s="247" t="s">
        <v>19</v>
      </c>
      <c r="F247" s="248" t="s">
        <v>179</v>
      </c>
      <c r="G247" s="246"/>
      <c r="H247" s="249">
        <v>3.3810000000000002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175</v>
      </c>
      <c r="AU247" s="255" t="s">
        <v>83</v>
      </c>
      <c r="AV247" s="14" t="s">
        <v>171</v>
      </c>
      <c r="AW247" s="14" t="s">
        <v>32</v>
      </c>
      <c r="AX247" s="14" t="s">
        <v>77</v>
      </c>
      <c r="AY247" s="255" t="s">
        <v>163</v>
      </c>
    </row>
    <row r="248" s="2" customFormat="1" ht="16.5" customHeight="1">
      <c r="A248" s="41"/>
      <c r="B248" s="42"/>
      <c r="C248" s="215" t="s">
        <v>282</v>
      </c>
      <c r="D248" s="215" t="s">
        <v>166</v>
      </c>
      <c r="E248" s="216" t="s">
        <v>283</v>
      </c>
      <c r="F248" s="217" t="s">
        <v>284</v>
      </c>
      <c r="G248" s="218" t="s">
        <v>169</v>
      </c>
      <c r="H248" s="219">
        <v>3.3809999999999998</v>
      </c>
      <c r="I248" s="220"/>
      <c r="J248" s="221">
        <f>ROUND(I248*H248,2)</f>
        <v>0</v>
      </c>
      <c r="K248" s="217" t="s">
        <v>170</v>
      </c>
      <c r="L248" s="47"/>
      <c r="M248" s="222" t="s">
        <v>19</v>
      </c>
      <c r="N248" s="223" t="s">
        <v>42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171</v>
      </c>
      <c r="AT248" s="226" t="s">
        <v>166</v>
      </c>
      <c r="AU248" s="226" t="s">
        <v>83</v>
      </c>
      <c r="AY248" s="20" t="s">
        <v>163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83</v>
      </c>
      <c r="BK248" s="227">
        <f>ROUND(I248*H248,2)</f>
        <v>0</v>
      </c>
      <c r="BL248" s="20" t="s">
        <v>171</v>
      </c>
      <c r="BM248" s="226" t="s">
        <v>285</v>
      </c>
    </row>
    <row r="249" s="2" customFormat="1">
      <c r="A249" s="41"/>
      <c r="B249" s="42"/>
      <c r="C249" s="43"/>
      <c r="D249" s="228" t="s">
        <v>173</v>
      </c>
      <c r="E249" s="43"/>
      <c r="F249" s="229" t="s">
        <v>286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173</v>
      </c>
      <c r="AU249" s="20" t="s">
        <v>83</v>
      </c>
    </row>
    <row r="250" s="16" customFormat="1">
      <c r="A250" s="16"/>
      <c r="B250" s="277"/>
      <c r="C250" s="278"/>
      <c r="D250" s="235" t="s">
        <v>175</v>
      </c>
      <c r="E250" s="279" t="s">
        <v>19</v>
      </c>
      <c r="F250" s="280" t="s">
        <v>281</v>
      </c>
      <c r="G250" s="278"/>
      <c r="H250" s="279" t="s">
        <v>19</v>
      </c>
      <c r="I250" s="281"/>
      <c r="J250" s="278"/>
      <c r="K250" s="278"/>
      <c r="L250" s="282"/>
      <c r="M250" s="283"/>
      <c r="N250" s="284"/>
      <c r="O250" s="284"/>
      <c r="P250" s="284"/>
      <c r="Q250" s="284"/>
      <c r="R250" s="284"/>
      <c r="S250" s="284"/>
      <c r="T250" s="285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86" t="s">
        <v>175</v>
      </c>
      <c r="AU250" s="286" t="s">
        <v>83</v>
      </c>
      <c r="AV250" s="16" t="s">
        <v>77</v>
      </c>
      <c r="AW250" s="16" t="s">
        <v>32</v>
      </c>
      <c r="AX250" s="16" t="s">
        <v>70</v>
      </c>
      <c r="AY250" s="286" t="s">
        <v>163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202</v>
      </c>
      <c r="G251" s="234"/>
      <c r="H251" s="238">
        <v>0.76100000000000001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83</v>
      </c>
      <c r="AV251" s="13" t="s">
        <v>83</v>
      </c>
      <c r="AW251" s="13" t="s">
        <v>32</v>
      </c>
      <c r="AX251" s="13" t="s">
        <v>70</v>
      </c>
      <c r="AY251" s="244" t="s">
        <v>163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202</v>
      </c>
      <c r="G252" s="234"/>
      <c r="H252" s="238">
        <v>0.76100000000000001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83</v>
      </c>
      <c r="AV252" s="13" t="s">
        <v>83</v>
      </c>
      <c r="AW252" s="13" t="s">
        <v>32</v>
      </c>
      <c r="AX252" s="13" t="s">
        <v>70</v>
      </c>
      <c r="AY252" s="244" t="s">
        <v>163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203</v>
      </c>
      <c r="G253" s="234"/>
      <c r="H253" s="238">
        <v>0.75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83</v>
      </c>
      <c r="AV253" s="13" t="s">
        <v>83</v>
      </c>
      <c r="AW253" s="13" t="s">
        <v>32</v>
      </c>
      <c r="AX253" s="13" t="s">
        <v>70</v>
      </c>
      <c r="AY253" s="244" t="s">
        <v>163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204</v>
      </c>
      <c r="G254" s="234"/>
      <c r="H254" s="238">
        <v>0.34799999999999998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83</v>
      </c>
      <c r="AV254" s="13" t="s">
        <v>83</v>
      </c>
      <c r="AW254" s="13" t="s">
        <v>32</v>
      </c>
      <c r="AX254" s="13" t="s">
        <v>70</v>
      </c>
      <c r="AY254" s="244" t="s">
        <v>163</v>
      </c>
    </row>
    <row r="255" s="13" customFormat="1">
      <c r="A255" s="13"/>
      <c r="B255" s="233"/>
      <c r="C255" s="234"/>
      <c r="D255" s="235" t="s">
        <v>175</v>
      </c>
      <c r="E255" s="236" t="s">
        <v>19</v>
      </c>
      <c r="F255" s="237" t="s">
        <v>202</v>
      </c>
      <c r="G255" s="234"/>
      <c r="H255" s="238">
        <v>0.76100000000000001</v>
      </c>
      <c r="I255" s="239"/>
      <c r="J255" s="234"/>
      <c r="K255" s="234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175</v>
      </c>
      <c r="AU255" s="244" t="s">
        <v>83</v>
      </c>
      <c r="AV255" s="13" t="s">
        <v>83</v>
      </c>
      <c r="AW255" s="13" t="s">
        <v>32</v>
      </c>
      <c r="AX255" s="13" t="s">
        <v>70</v>
      </c>
      <c r="AY255" s="244" t="s">
        <v>163</v>
      </c>
    </row>
    <row r="256" s="14" customFormat="1">
      <c r="A256" s="14"/>
      <c r="B256" s="245"/>
      <c r="C256" s="246"/>
      <c r="D256" s="235" t="s">
        <v>175</v>
      </c>
      <c r="E256" s="247" t="s">
        <v>19</v>
      </c>
      <c r="F256" s="248" t="s">
        <v>179</v>
      </c>
      <c r="G256" s="246"/>
      <c r="H256" s="249">
        <v>3.3810000000000002</v>
      </c>
      <c r="I256" s="250"/>
      <c r="J256" s="246"/>
      <c r="K256" s="246"/>
      <c r="L256" s="251"/>
      <c r="M256" s="252"/>
      <c r="N256" s="253"/>
      <c r="O256" s="253"/>
      <c r="P256" s="253"/>
      <c r="Q256" s="253"/>
      <c r="R256" s="253"/>
      <c r="S256" s="253"/>
      <c r="T256" s="25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5" t="s">
        <v>175</v>
      </c>
      <c r="AU256" s="255" t="s">
        <v>83</v>
      </c>
      <c r="AV256" s="14" t="s">
        <v>171</v>
      </c>
      <c r="AW256" s="14" t="s">
        <v>32</v>
      </c>
      <c r="AX256" s="14" t="s">
        <v>77</v>
      </c>
      <c r="AY256" s="255" t="s">
        <v>163</v>
      </c>
    </row>
    <row r="257" s="12" customFormat="1" ht="22.8" customHeight="1">
      <c r="A257" s="12"/>
      <c r="B257" s="199"/>
      <c r="C257" s="200"/>
      <c r="D257" s="201" t="s">
        <v>69</v>
      </c>
      <c r="E257" s="213" t="s">
        <v>287</v>
      </c>
      <c r="F257" s="213" t="s">
        <v>288</v>
      </c>
      <c r="G257" s="200"/>
      <c r="H257" s="200"/>
      <c r="I257" s="203"/>
      <c r="J257" s="214">
        <f>BK257</f>
        <v>0</v>
      </c>
      <c r="K257" s="200"/>
      <c r="L257" s="205"/>
      <c r="M257" s="206"/>
      <c r="N257" s="207"/>
      <c r="O257" s="207"/>
      <c r="P257" s="208">
        <f>SUM(P258:P268)</f>
        <v>0</v>
      </c>
      <c r="Q257" s="207"/>
      <c r="R257" s="208">
        <f>SUM(R258:R268)</f>
        <v>0</v>
      </c>
      <c r="S257" s="207"/>
      <c r="T257" s="209">
        <f>SUM(T258:T268)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10" t="s">
        <v>77</v>
      </c>
      <c r="AT257" s="211" t="s">
        <v>69</v>
      </c>
      <c r="AU257" s="211" t="s">
        <v>77</v>
      </c>
      <c r="AY257" s="210" t="s">
        <v>163</v>
      </c>
      <c r="BK257" s="212">
        <f>SUM(BK258:BK268)</f>
        <v>0</v>
      </c>
    </row>
    <row r="258" s="2" customFormat="1" ht="24.15" customHeight="1">
      <c r="A258" s="41"/>
      <c r="B258" s="42"/>
      <c r="C258" s="215" t="s">
        <v>7</v>
      </c>
      <c r="D258" s="215" t="s">
        <v>166</v>
      </c>
      <c r="E258" s="216" t="s">
        <v>289</v>
      </c>
      <c r="F258" s="217" t="s">
        <v>290</v>
      </c>
      <c r="G258" s="218" t="s">
        <v>291</v>
      </c>
      <c r="H258" s="219">
        <v>1.069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83</v>
      </c>
      <c r="AY258" s="20" t="s">
        <v>163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83</v>
      </c>
      <c r="BK258" s="227">
        <f>ROUND(I258*H258,2)</f>
        <v>0</v>
      </c>
      <c r="BL258" s="20" t="s">
        <v>171</v>
      </c>
      <c r="BM258" s="226" t="s">
        <v>292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293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83</v>
      </c>
    </row>
    <row r="260" s="2" customFormat="1" ht="21.75" customHeight="1">
      <c r="A260" s="41"/>
      <c r="B260" s="42"/>
      <c r="C260" s="215" t="s">
        <v>294</v>
      </c>
      <c r="D260" s="215" t="s">
        <v>166</v>
      </c>
      <c r="E260" s="216" t="s">
        <v>295</v>
      </c>
      <c r="F260" s="217" t="s">
        <v>296</v>
      </c>
      <c r="G260" s="218" t="s">
        <v>291</v>
      </c>
      <c r="H260" s="219">
        <v>1.069</v>
      </c>
      <c r="I260" s="220"/>
      <c r="J260" s="221">
        <f>ROUND(I260*H260,2)</f>
        <v>0</v>
      </c>
      <c r="K260" s="217" t="s">
        <v>170</v>
      </c>
      <c r="L260" s="47"/>
      <c r="M260" s="222" t="s">
        <v>19</v>
      </c>
      <c r="N260" s="223" t="s">
        <v>42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171</v>
      </c>
      <c r="AT260" s="226" t="s">
        <v>166</v>
      </c>
      <c r="AU260" s="226" t="s">
        <v>83</v>
      </c>
      <c r="AY260" s="20" t="s">
        <v>163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83</v>
      </c>
      <c r="BK260" s="227">
        <f>ROUND(I260*H260,2)</f>
        <v>0</v>
      </c>
      <c r="BL260" s="20" t="s">
        <v>171</v>
      </c>
      <c r="BM260" s="226" t="s">
        <v>297</v>
      </c>
    </row>
    <row r="261" s="2" customFormat="1">
      <c r="A261" s="41"/>
      <c r="B261" s="42"/>
      <c r="C261" s="43"/>
      <c r="D261" s="228" t="s">
        <v>173</v>
      </c>
      <c r="E261" s="43"/>
      <c r="F261" s="229" t="s">
        <v>298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173</v>
      </c>
      <c r="AU261" s="20" t="s">
        <v>83</v>
      </c>
    </row>
    <row r="262" s="2" customFormat="1" ht="24.15" customHeight="1">
      <c r="A262" s="41"/>
      <c r="B262" s="42"/>
      <c r="C262" s="215" t="s">
        <v>299</v>
      </c>
      <c r="D262" s="215" t="s">
        <v>166</v>
      </c>
      <c r="E262" s="216" t="s">
        <v>300</v>
      </c>
      <c r="F262" s="217" t="s">
        <v>301</v>
      </c>
      <c r="G262" s="218" t="s">
        <v>291</v>
      </c>
      <c r="H262" s="219">
        <v>9.6210000000000004</v>
      </c>
      <c r="I262" s="220"/>
      <c r="J262" s="221">
        <f>ROUND(I262*H262,2)</f>
        <v>0</v>
      </c>
      <c r="K262" s="217" t="s">
        <v>170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171</v>
      </c>
      <c r="AT262" s="226" t="s">
        <v>166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171</v>
      </c>
      <c r="BM262" s="226" t="s">
        <v>302</v>
      </c>
    </row>
    <row r="263" s="2" customFormat="1">
      <c r="A263" s="41"/>
      <c r="B263" s="42"/>
      <c r="C263" s="43"/>
      <c r="D263" s="228" t="s">
        <v>173</v>
      </c>
      <c r="E263" s="43"/>
      <c r="F263" s="229" t="s">
        <v>303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173</v>
      </c>
      <c r="AU263" s="20" t="s">
        <v>83</v>
      </c>
    </row>
    <row r="264" s="16" customFormat="1">
      <c r="A264" s="16"/>
      <c r="B264" s="277"/>
      <c r="C264" s="278"/>
      <c r="D264" s="235" t="s">
        <v>175</v>
      </c>
      <c r="E264" s="279" t="s">
        <v>19</v>
      </c>
      <c r="F264" s="280" t="s">
        <v>304</v>
      </c>
      <c r="G264" s="278"/>
      <c r="H264" s="279" t="s">
        <v>19</v>
      </c>
      <c r="I264" s="281"/>
      <c r="J264" s="278"/>
      <c r="K264" s="278"/>
      <c r="L264" s="282"/>
      <c r="M264" s="283"/>
      <c r="N264" s="284"/>
      <c r="O264" s="284"/>
      <c r="P264" s="284"/>
      <c r="Q264" s="284"/>
      <c r="R264" s="284"/>
      <c r="S264" s="284"/>
      <c r="T264" s="285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86" t="s">
        <v>175</v>
      </c>
      <c r="AU264" s="286" t="s">
        <v>83</v>
      </c>
      <c r="AV264" s="16" t="s">
        <v>77</v>
      </c>
      <c r="AW264" s="16" t="s">
        <v>32</v>
      </c>
      <c r="AX264" s="16" t="s">
        <v>70</v>
      </c>
      <c r="AY264" s="286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305</v>
      </c>
      <c r="G265" s="234"/>
      <c r="H265" s="238">
        <v>9.6210000000000004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9.6210000000000004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306</v>
      </c>
      <c r="D267" s="215" t="s">
        <v>166</v>
      </c>
      <c r="E267" s="216" t="s">
        <v>307</v>
      </c>
      <c r="F267" s="217" t="s">
        <v>308</v>
      </c>
      <c r="G267" s="218" t="s">
        <v>291</v>
      </c>
      <c r="H267" s="219">
        <v>1.069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171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171</v>
      </c>
      <c r="BM267" s="226" t="s">
        <v>309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310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311</v>
      </c>
      <c r="F269" s="213" t="s">
        <v>312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SUM(P270:P271)</f>
        <v>0</v>
      </c>
      <c r="Q269" s="207"/>
      <c r="R269" s="208">
        <f>SUM(R270:R271)</f>
        <v>0</v>
      </c>
      <c r="S269" s="207"/>
      <c r="T269" s="209">
        <f>SUM(T270:T271)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77</v>
      </c>
      <c r="AT269" s="211" t="s">
        <v>69</v>
      </c>
      <c r="AU269" s="211" t="s">
        <v>77</v>
      </c>
      <c r="AY269" s="210" t="s">
        <v>163</v>
      </c>
      <c r="BK269" s="212">
        <f>SUM(BK270:BK271)</f>
        <v>0</v>
      </c>
    </row>
    <row r="270" s="2" customFormat="1" ht="33" customHeight="1">
      <c r="A270" s="41"/>
      <c r="B270" s="42"/>
      <c r="C270" s="215" t="s">
        <v>313</v>
      </c>
      <c r="D270" s="215" t="s">
        <v>166</v>
      </c>
      <c r="E270" s="216" t="s">
        <v>314</v>
      </c>
      <c r="F270" s="217" t="s">
        <v>315</v>
      </c>
      <c r="G270" s="218" t="s">
        <v>291</v>
      </c>
      <c r="H270" s="219">
        <v>0.40000000000000002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171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171</v>
      </c>
      <c r="BM270" s="226" t="s">
        <v>316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317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2" customFormat="1" ht="25.92" customHeight="1">
      <c r="A272" s="12"/>
      <c r="B272" s="199"/>
      <c r="C272" s="200"/>
      <c r="D272" s="201" t="s">
        <v>69</v>
      </c>
      <c r="E272" s="202" t="s">
        <v>318</v>
      </c>
      <c r="F272" s="202" t="s">
        <v>319</v>
      </c>
      <c r="G272" s="200"/>
      <c r="H272" s="200"/>
      <c r="I272" s="203"/>
      <c r="J272" s="204">
        <f>BK272</f>
        <v>0</v>
      </c>
      <c r="K272" s="200"/>
      <c r="L272" s="205"/>
      <c r="M272" s="206"/>
      <c r="N272" s="207"/>
      <c r="O272" s="207"/>
      <c r="P272" s="208">
        <f>P273+P289+P337+P364+P378</f>
        <v>0</v>
      </c>
      <c r="Q272" s="207"/>
      <c r="R272" s="208">
        <f>R273+R289+R337+R364+R378</f>
        <v>0.50585767000000004</v>
      </c>
      <c r="S272" s="207"/>
      <c r="T272" s="209">
        <f>T273+T289+T337+T364+T378</f>
        <v>0.016199999999999999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10" t="s">
        <v>83</v>
      </c>
      <c r="AT272" s="211" t="s">
        <v>69</v>
      </c>
      <c r="AU272" s="211" t="s">
        <v>70</v>
      </c>
      <c r="AY272" s="210" t="s">
        <v>163</v>
      </c>
      <c r="BK272" s="212">
        <f>BK273+BK289+BK337+BK364+BK378</f>
        <v>0</v>
      </c>
    </row>
    <row r="273" s="12" customFormat="1" ht="22.8" customHeight="1">
      <c r="A273" s="12"/>
      <c r="B273" s="199"/>
      <c r="C273" s="200"/>
      <c r="D273" s="201" t="s">
        <v>69</v>
      </c>
      <c r="E273" s="213" t="s">
        <v>320</v>
      </c>
      <c r="F273" s="213" t="s">
        <v>321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SUM(P274:P288)</f>
        <v>0</v>
      </c>
      <c r="Q273" s="207"/>
      <c r="R273" s="208">
        <f>SUM(R274:R288)</f>
        <v>0.0062794600000000006</v>
      </c>
      <c r="S273" s="207"/>
      <c r="T273" s="209">
        <f>SUM(T274:T288)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83</v>
      </c>
      <c r="AT273" s="211" t="s">
        <v>69</v>
      </c>
      <c r="AU273" s="211" t="s">
        <v>77</v>
      </c>
      <c r="AY273" s="210" t="s">
        <v>163</v>
      </c>
      <c r="BK273" s="212">
        <f>SUM(BK274:BK288)</f>
        <v>0</v>
      </c>
    </row>
    <row r="274" s="2" customFormat="1" ht="16.5" customHeight="1">
      <c r="A274" s="41"/>
      <c r="B274" s="42"/>
      <c r="C274" s="215" t="s">
        <v>322</v>
      </c>
      <c r="D274" s="215" t="s">
        <v>166</v>
      </c>
      <c r="E274" s="216" t="s">
        <v>323</v>
      </c>
      <c r="F274" s="217" t="s">
        <v>324</v>
      </c>
      <c r="G274" s="218" t="s">
        <v>212</v>
      </c>
      <c r="H274" s="219">
        <v>8.0299999999999994</v>
      </c>
      <c r="I274" s="220"/>
      <c r="J274" s="221">
        <f>ROUND(I274*H274,2)</f>
        <v>0</v>
      </c>
      <c r="K274" s="217" t="s">
        <v>170</v>
      </c>
      <c r="L274" s="47"/>
      <c r="M274" s="222" t="s">
        <v>19</v>
      </c>
      <c r="N274" s="223" t="s">
        <v>42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260</v>
      </c>
      <c r="AT274" s="226" t="s">
        <v>166</v>
      </c>
      <c r="AU274" s="226" t="s">
        <v>83</v>
      </c>
      <c r="AY274" s="20" t="s">
        <v>163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83</v>
      </c>
      <c r="BK274" s="227">
        <f>ROUND(I274*H274,2)</f>
        <v>0</v>
      </c>
      <c r="BL274" s="20" t="s">
        <v>260</v>
      </c>
      <c r="BM274" s="226" t="s">
        <v>563</v>
      </c>
    </row>
    <row r="275" s="2" customFormat="1">
      <c r="A275" s="41"/>
      <c r="B275" s="42"/>
      <c r="C275" s="43"/>
      <c r="D275" s="228" t="s">
        <v>173</v>
      </c>
      <c r="E275" s="43"/>
      <c r="F275" s="229" t="s">
        <v>326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173</v>
      </c>
      <c r="AU275" s="20" t="s">
        <v>83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327</v>
      </c>
      <c r="G276" s="234"/>
      <c r="H276" s="238">
        <v>2.54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328</v>
      </c>
      <c r="G277" s="234"/>
      <c r="H277" s="238">
        <v>2.1299999999999999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3" customFormat="1">
      <c r="A278" s="13"/>
      <c r="B278" s="233"/>
      <c r="C278" s="234"/>
      <c r="D278" s="235" t="s">
        <v>175</v>
      </c>
      <c r="E278" s="236" t="s">
        <v>19</v>
      </c>
      <c r="F278" s="237" t="s">
        <v>329</v>
      </c>
      <c r="G278" s="234"/>
      <c r="H278" s="238">
        <v>0.81999999999999995</v>
      </c>
      <c r="I278" s="239"/>
      <c r="J278" s="234"/>
      <c r="K278" s="234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175</v>
      </c>
      <c r="AU278" s="244" t="s">
        <v>83</v>
      </c>
      <c r="AV278" s="13" t="s">
        <v>83</v>
      </c>
      <c r="AW278" s="13" t="s">
        <v>32</v>
      </c>
      <c r="AX278" s="13" t="s">
        <v>70</v>
      </c>
      <c r="AY278" s="244" t="s">
        <v>163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327</v>
      </c>
      <c r="G279" s="234"/>
      <c r="H279" s="238">
        <v>2.54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83</v>
      </c>
      <c r="AV279" s="13" t="s">
        <v>83</v>
      </c>
      <c r="AW279" s="13" t="s">
        <v>32</v>
      </c>
      <c r="AX279" s="13" t="s">
        <v>70</v>
      </c>
      <c r="AY279" s="244" t="s">
        <v>163</v>
      </c>
    </row>
    <row r="280" s="14" customFormat="1">
      <c r="A280" s="14"/>
      <c r="B280" s="245"/>
      <c r="C280" s="246"/>
      <c r="D280" s="235" t="s">
        <v>175</v>
      </c>
      <c r="E280" s="247" t="s">
        <v>19</v>
      </c>
      <c r="F280" s="248" t="s">
        <v>179</v>
      </c>
      <c r="G280" s="246"/>
      <c r="H280" s="249">
        <v>8.0300000000000011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175</v>
      </c>
      <c r="AU280" s="255" t="s">
        <v>83</v>
      </c>
      <c r="AV280" s="14" t="s">
        <v>171</v>
      </c>
      <c r="AW280" s="14" t="s">
        <v>32</v>
      </c>
      <c r="AX280" s="14" t="s">
        <v>77</v>
      </c>
      <c r="AY280" s="255" t="s">
        <v>163</v>
      </c>
    </row>
    <row r="281" s="2" customFormat="1" ht="16.5" customHeight="1">
      <c r="A281" s="41"/>
      <c r="B281" s="42"/>
      <c r="C281" s="256" t="s">
        <v>330</v>
      </c>
      <c r="D281" s="256" t="s">
        <v>219</v>
      </c>
      <c r="E281" s="257" t="s">
        <v>331</v>
      </c>
      <c r="F281" s="258" t="s">
        <v>332</v>
      </c>
      <c r="G281" s="259" t="s">
        <v>169</v>
      </c>
      <c r="H281" s="260">
        <v>1.6060000000000001</v>
      </c>
      <c r="I281" s="261"/>
      <c r="J281" s="262">
        <f>ROUND(I281*H281,2)</f>
        <v>0</v>
      </c>
      <c r="K281" s="258" t="s">
        <v>170</v>
      </c>
      <c r="L281" s="263"/>
      <c r="M281" s="264" t="s">
        <v>19</v>
      </c>
      <c r="N281" s="265" t="s">
        <v>42</v>
      </c>
      <c r="O281" s="87"/>
      <c r="P281" s="224">
        <f>O281*H281</f>
        <v>0</v>
      </c>
      <c r="Q281" s="224">
        <v>0.0039100000000000003</v>
      </c>
      <c r="R281" s="224">
        <f>Q281*H281</f>
        <v>0.0062794600000000006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333</v>
      </c>
      <c r="AT281" s="226" t="s">
        <v>219</v>
      </c>
      <c r="AU281" s="226" t="s">
        <v>83</v>
      </c>
      <c r="AY281" s="20" t="s">
        <v>163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83</v>
      </c>
      <c r="BK281" s="227">
        <f>ROUND(I281*H281,2)</f>
        <v>0</v>
      </c>
      <c r="BL281" s="20" t="s">
        <v>260</v>
      </c>
      <c r="BM281" s="226" t="s">
        <v>334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335</v>
      </c>
      <c r="G282" s="234"/>
      <c r="H282" s="238">
        <v>0.50800000000000001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83</v>
      </c>
      <c r="AV282" s="13" t="s">
        <v>83</v>
      </c>
      <c r="AW282" s="13" t="s">
        <v>32</v>
      </c>
      <c r="AX282" s="13" t="s">
        <v>70</v>
      </c>
      <c r="AY282" s="244" t="s">
        <v>163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336</v>
      </c>
      <c r="G283" s="234"/>
      <c r="H283" s="238">
        <v>0.42599999999999999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83</v>
      </c>
      <c r="AV283" s="13" t="s">
        <v>83</v>
      </c>
      <c r="AW283" s="13" t="s">
        <v>32</v>
      </c>
      <c r="AX283" s="13" t="s">
        <v>70</v>
      </c>
      <c r="AY283" s="244" t="s">
        <v>163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337</v>
      </c>
      <c r="G284" s="234"/>
      <c r="H284" s="238">
        <v>0.16400000000000001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335</v>
      </c>
      <c r="G285" s="234"/>
      <c r="H285" s="238">
        <v>0.50800000000000001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83</v>
      </c>
      <c r="AV285" s="13" t="s">
        <v>83</v>
      </c>
      <c r="AW285" s="13" t="s">
        <v>32</v>
      </c>
      <c r="AX285" s="13" t="s">
        <v>70</v>
      </c>
      <c r="AY285" s="244" t="s">
        <v>163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179</v>
      </c>
      <c r="G286" s="246"/>
      <c r="H286" s="249">
        <v>1.6059999999999999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83</v>
      </c>
      <c r="AV286" s="14" t="s">
        <v>171</v>
      </c>
      <c r="AW286" s="14" t="s">
        <v>32</v>
      </c>
      <c r="AX286" s="14" t="s">
        <v>77</v>
      </c>
      <c r="AY286" s="255" t="s">
        <v>163</v>
      </c>
    </row>
    <row r="287" s="2" customFormat="1" ht="24.15" customHeight="1">
      <c r="A287" s="41"/>
      <c r="B287" s="42"/>
      <c r="C287" s="215" t="s">
        <v>338</v>
      </c>
      <c r="D287" s="215" t="s">
        <v>166</v>
      </c>
      <c r="E287" s="216" t="s">
        <v>339</v>
      </c>
      <c r="F287" s="217" t="s">
        <v>340</v>
      </c>
      <c r="G287" s="218" t="s">
        <v>291</v>
      </c>
      <c r="H287" s="219">
        <v>0.0060000000000000001</v>
      </c>
      <c r="I287" s="220"/>
      <c r="J287" s="221">
        <f>ROUND(I287*H287,2)</f>
        <v>0</v>
      </c>
      <c r="K287" s="217" t="s">
        <v>170</v>
      </c>
      <c r="L287" s="47"/>
      <c r="M287" s="222" t="s">
        <v>19</v>
      </c>
      <c r="N287" s="223" t="s">
        <v>42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260</v>
      </c>
      <c r="AT287" s="226" t="s">
        <v>166</v>
      </c>
      <c r="AU287" s="226" t="s">
        <v>83</v>
      </c>
      <c r="AY287" s="20" t="s">
        <v>163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83</v>
      </c>
      <c r="BK287" s="227">
        <f>ROUND(I287*H287,2)</f>
        <v>0</v>
      </c>
      <c r="BL287" s="20" t="s">
        <v>260</v>
      </c>
      <c r="BM287" s="226" t="s">
        <v>341</v>
      </c>
    </row>
    <row r="288" s="2" customFormat="1">
      <c r="A288" s="41"/>
      <c r="B288" s="42"/>
      <c r="C288" s="43"/>
      <c r="D288" s="228" t="s">
        <v>173</v>
      </c>
      <c r="E288" s="43"/>
      <c r="F288" s="229" t="s">
        <v>342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173</v>
      </c>
      <c r="AU288" s="20" t="s">
        <v>83</v>
      </c>
    </row>
    <row r="289" s="12" customFormat="1" ht="22.8" customHeight="1">
      <c r="A289" s="12"/>
      <c r="B289" s="199"/>
      <c r="C289" s="200"/>
      <c r="D289" s="201" t="s">
        <v>69</v>
      </c>
      <c r="E289" s="213" t="s">
        <v>343</v>
      </c>
      <c r="F289" s="213" t="s">
        <v>344</v>
      </c>
      <c r="G289" s="200"/>
      <c r="H289" s="200"/>
      <c r="I289" s="203"/>
      <c r="J289" s="214">
        <f>BK289</f>
        <v>0</v>
      </c>
      <c r="K289" s="200"/>
      <c r="L289" s="205"/>
      <c r="M289" s="206"/>
      <c r="N289" s="207"/>
      <c r="O289" s="207"/>
      <c r="P289" s="208">
        <f>SUM(P290:P336)</f>
        <v>0</v>
      </c>
      <c r="Q289" s="207"/>
      <c r="R289" s="208">
        <f>SUM(R290:R336)</f>
        <v>0.45216710000000004</v>
      </c>
      <c r="S289" s="207"/>
      <c r="T289" s="209">
        <f>SUM(T290:T336)</f>
        <v>0.016199999999999999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0" t="s">
        <v>83</v>
      </c>
      <c r="AT289" s="211" t="s">
        <v>69</v>
      </c>
      <c r="AU289" s="211" t="s">
        <v>77</v>
      </c>
      <c r="AY289" s="210" t="s">
        <v>163</v>
      </c>
      <c r="BK289" s="212">
        <f>SUM(BK290:BK336)</f>
        <v>0</v>
      </c>
    </row>
    <row r="290" s="2" customFormat="1" ht="21.75" customHeight="1">
      <c r="A290" s="41"/>
      <c r="B290" s="42"/>
      <c r="C290" s="215" t="s">
        <v>345</v>
      </c>
      <c r="D290" s="215" t="s">
        <v>166</v>
      </c>
      <c r="E290" s="216" t="s">
        <v>346</v>
      </c>
      <c r="F290" s="217" t="s">
        <v>347</v>
      </c>
      <c r="G290" s="218" t="s">
        <v>169</v>
      </c>
      <c r="H290" s="219">
        <v>9.3420000000000005</v>
      </c>
      <c r="I290" s="220"/>
      <c r="J290" s="221">
        <f>ROUND(I290*H290,2)</f>
        <v>0</v>
      </c>
      <c r="K290" s="217" t="s">
        <v>170</v>
      </c>
      <c r="L290" s="47"/>
      <c r="M290" s="222" t="s">
        <v>19</v>
      </c>
      <c r="N290" s="223" t="s">
        <v>42</v>
      </c>
      <c r="O290" s="87"/>
      <c r="P290" s="224">
        <f>O290*H290</f>
        <v>0</v>
      </c>
      <c r="Q290" s="224">
        <v>0.00025999999999999998</v>
      </c>
      <c r="R290" s="224">
        <f>Q290*H290</f>
        <v>0.0024289199999999998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260</v>
      </c>
      <c r="AT290" s="226" t="s">
        <v>166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348</v>
      </c>
    </row>
    <row r="291" s="2" customFormat="1">
      <c r="A291" s="41"/>
      <c r="B291" s="42"/>
      <c r="C291" s="43"/>
      <c r="D291" s="228" t="s">
        <v>173</v>
      </c>
      <c r="E291" s="43"/>
      <c r="F291" s="229" t="s">
        <v>349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173</v>
      </c>
      <c r="AU291" s="20" t="s">
        <v>83</v>
      </c>
    </row>
    <row r="292" s="13" customFormat="1">
      <c r="A292" s="13"/>
      <c r="B292" s="233"/>
      <c r="C292" s="234"/>
      <c r="D292" s="235" t="s">
        <v>175</v>
      </c>
      <c r="E292" s="236" t="s">
        <v>19</v>
      </c>
      <c r="F292" s="237" t="s">
        <v>194</v>
      </c>
      <c r="G292" s="234"/>
      <c r="H292" s="238">
        <v>3.1139999999999999</v>
      </c>
      <c r="I292" s="239"/>
      <c r="J292" s="234"/>
      <c r="K292" s="234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175</v>
      </c>
      <c r="AU292" s="244" t="s">
        <v>83</v>
      </c>
      <c r="AV292" s="13" t="s">
        <v>83</v>
      </c>
      <c r="AW292" s="13" t="s">
        <v>32</v>
      </c>
      <c r="AX292" s="13" t="s">
        <v>70</v>
      </c>
      <c r="AY292" s="244" t="s">
        <v>163</v>
      </c>
    </row>
    <row r="293" s="13" customFormat="1">
      <c r="A293" s="13"/>
      <c r="B293" s="233"/>
      <c r="C293" s="234"/>
      <c r="D293" s="235" t="s">
        <v>175</v>
      </c>
      <c r="E293" s="236" t="s">
        <v>19</v>
      </c>
      <c r="F293" s="237" t="s">
        <v>194</v>
      </c>
      <c r="G293" s="234"/>
      <c r="H293" s="238">
        <v>3.1139999999999999</v>
      </c>
      <c r="I293" s="239"/>
      <c r="J293" s="234"/>
      <c r="K293" s="234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175</v>
      </c>
      <c r="AU293" s="244" t="s">
        <v>83</v>
      </c>
      <c r="AV293" s="13" t="s">
        <v>83</v>
      </c>
      <c r="AW293" s="13" t="s">
        <v>32</v>
      </c>
      <c r="AX293" s="13" t="s">
        <v>70</v>
      </c>
      <c r="AY293" s="244" t="s">
        <v>163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194</v>
      </c>
      <c r="G294" s="234"/>
      <c r="H294" s="238">
        <v>3.1139999999999999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83</v>
      </c>
      <c r="AV294" s="13" t="s">
        <v>83</v>
      </c>
      <c r="AW294" s="13" t="s">
        <v>32</v>
      </c>
      <c r="AX294" s="13" t="s">
        <v>70</v>
      </c>
      <c r="AY294" s="244" t="s">
        <v>163</v>
      </c>
    </row>
    <row r="295" s="14" customFormat="1">
      <c r="A295" s="14"/>
      <c r="B295" s="245"/>
      <c r="C295" s="246"/>
      <c r="D295" s="235" t="s">
        <v>175</v>
      </c>
      <c r="E295" s="247" t="s">
        <v>19</v>
      </c>
      <c r="F295" s="248" t="s">
        <v>179</v>
      </c>
      <c r="G295" s="246"/>
      <c r="H295" s="249">
        <v>9.3419999999999987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175</v>
      </c>
      <c r="AU295" s="255" t="s">
        <v>83</v>
      </c>
      <c r="AV295" s="14" t="s">
        <v>171</v>
      </c>
      <c r="AW295" s="14" t="s">
        <v>32</v>
      </c>
      <c r="AX295" s="14" t="s">
        <v>77</v>
      </c>
      <c r="AY295" s="255" t="s">
        <v>163</v>
      </c>
    </row>
    <row r="296" s="2" customFormat="1" ht="16.5" customHeight="1">
      <c r="A296" s="41"/>
      <c r="B296" s="42"/>
      <c r="C296" s="256" t="s">
        <v>350</v>
      </c>
      <c r="D296" s="256" t="s">
        <v>219</v>
      </c>
      <c r="E296" s="257" t="s">
        <v>351</v>
      </c>
      <c r="F296" s="258" t="s">
        <v>352</v>
      </c>
      <c r="G296" s="259" t="s">
        <v>169</v>
      </c>
      <c r="H296" s="260">
        <v>9.3420000000000005</v>
      </c>
      <c r="I296" s="261"/>
      <c r="J296" s="262">
        <f>ROUND(I296*H296,2)</f>
        <v>0</v>
      </c>
      <c r="K296" s="258" t="s">
        <v>170</v>
      </c>
      <c r="L296" s="263"/>
      <c r="M296" s="264" t="s">
        <v>19</v>
      </c>
      <c r="N296" s="265" t="s">
        <v>42</v>
      </c>
      <c r="O296" s="87"/>
      <c r="P296" s="224">
        <f>O296*H296</f>
        <v>0</v>
      </c>
      <c r="Q296" s="224">
        <v>0.036810000000000002</v>
      </c>
      <c r="R296" s="224">
        <f>Q296*H296</f>
        <v>0.34387902000000004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333</v>
      </c>
      <c r="AT296" s="226" t="s">
        <v>219</v>
      </c>
      <c r="AU296" s="226" t="s">
        <v>83</v>
      </c>
      <c r="AY296" s="20" t="s">
        <v>163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83</v>
      </c>
      <c r="BK296" s="227">
        <f>ROUND(I296*H296,2)</f>
        <v>0</v>
      </c>
      <c r="BL296" s="20" t="s">
        <v>260</v>
      </c>
      <c r="BM296" s="226" t="s">
        <v>353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194</v>
      </c>
      <c r="G297" s="234"/>
      <c r="H297" s="238">
        <v>3.1139999999999999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3" customFormat="1">
      <c r="A298" s="13"/>
      <c r="B298" s="233"/>
      <c r="C298" s="234"/>
      <c r="D298" s="235" t="s">
        <v>175</v>
      </c>
      <c r="E298" s="236" t="s">
        <v>19</v>
      </c>
      <c r="F298" s="237" t="s">
        <v>194</v>
      </c>
      <c r="G298" s="234"/>
      <c r="H298" s="238">
        <v>3.1139999999999999</v>
      </c>
      <c r="I298" s="239"/>
      <c r="J298" s="234"/>
      <c r="K298" s="234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175</v>
      </c>
      <c r="AU298" s="244" t="s">
        <v>83</v>
      </c>
      <c r="AV298" s="13" t="s">
        <v>83</v>
      </c>
      <c r="AW298" s="13" t="s">
        <v>32</v>
      </c>
      <c r="AX298" s="13" t="s">
        <v>70</v>
      </c>
      <c r="AY298" s="244" t="s">
        <v>163</v>
      </c>
    </row>
    <row r="299" s="13" customFormat="1">
      <c r="A299" s="13"/>
      <c r="B299" s="233"/>
      <c r="C299" s="234"/>
      <c r="D299" s="235" t="s">
        <v>175</v>
      </c>
      <c r="E299" s="236" t="s">
        <v>19</v>
      </c>
      <c r="F299" s="237" t="s">
        <v>194</v>
      </c>
      <c r="G299" s="234"/>
      <c r="H299" s="238">
        <v>3.1139999999999999</v>
      </c>
      <c r="I299" s="239"/>
      <c r="J299" s="234"/>
      <c r="K299" s="234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175</v>
      </c>
      <c r="AU299" s="244" t="s">
        <v>83</v>
      </c>
      <c r="AV299" s="13" t="s">
        <v>83</v>
      </c>
      <c r="AW299" s="13" t="s">
        <v>32</v>
      </c>
      <c r="AX299" s="13" t="s">
        <v>70</v>
      </c>
      <c r="AY299" s="244" t="s">
        <v>163</v>
      </c>
    </row>
    <row r="300" s="14" customFormat="1">
      <c r="A300" s="14"/>
      <c r="B300" s="245"/>
      <c r="C300" s="246"/>
      <c r="D300" s="235" t="s">
        <v>175</v>
      </c>
      <c r="E300" s="247" t="s">
        <v>19</v>
      </c>
      <c r="F300" s="248" t="s">
        <v>179</v>
      </c>
      <c r="G300" s="246"/>
      <c r="H300" s="249">
        <v>9.3419999999999987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175</v>
      </c>
      <c r="AU300" s="255" t="s">
        <v>83</v>
      </c>
      <c r="AV300" s="14" t="s">
        <v>171</v>
      </c>
      <c r="AW300" s="14" t="s">
        <v>32</v>
      </c>
      <c r="AX300" s="14" t="s">
        <v>77</v>
      </c>
      <c r="AY300" s="255" t="s">
        <v>163</v>
      </c>
    </row>
    <row r="301" s="2" customFormat="1" ht="16.5" customHeight="1">
      <c r="A301" s="41"/>
      <c r="B301" s="42"/>
      <c r="C301" s="215" t="s">
        <v>354</v>
      </c>
      <c r="D301" s="215" t="s">
        <v>166</v>
      </c>
      <c r="E301" s="216" t="s">
        <v>355</v>
      </c>
      <c r="F301" s="217" t="s">
        <v>356</v>
      </c>
      <c r="G301" s="218" t="s">
        <v>357</v>
      </c>
      <c r="H301" s="219">
        <v>1</v>
      </c>
      <c r="I301" s="220"/>
      <c r="J301" s="221">
        <f>ROUND(I301*H301,2)</f>
        <v>0</v>
      </c>
      <c r="K301" s="217" t="s">
        <v>170</v>
      </c>
      <c r="L301" s="47"/>
      <c r="M301" s="222" t="s">
        <v>19</v>
      </c>
      <c r="N301" s="223" t="s">
        <v>42</v>
      </c>
      <c r="O301" s="87"/>
      <c r="P301" s="224">
        <f>O301*H301</f>
        <v>0</v>
      </c>
      <c r="Q301" s="224">
        <v>0.00025999999999999998</v>
      </c>
      <c r="R301" s="224">
        <f>Q301*H301</f>
        <v>0.00025999999999999998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260</v>
      </c>
      <c r="AT301" s="226" t="s">
        <v>166</v>
      </c>
      <c r="AU301" s="226" t="s">
        <v>83</v>
      </c>
      <c r="AY301" s="20" t="s">
        <v>163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83</v>
      </c>
      <c r="BK301" s="227">
        <f>ROUND(I301*H301,2)</f>
        <v>0</v>
      </c>
      <c r="BL301" s="20" t="s">
        <v>260</v>
      </c>
      <c r="BM301" s="226" t="s">
        <v>358</v>
      </c>
    </row>
    <row r="302" s="2" customFormat="1">
      <c r="A302" s="41"/>
      <c r="B302" s="42"/>
      <c r="C302" s="43"/>
      <c r="D302" s="228" t="s">
        <v>173</v>
      </c>
      <c r="E302" s="43"/>
      <c r="F302" s="229" t="s">
        <v>359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173</v>
      </c>
      <c r="AU302" s="20" t="s">
        <v>83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77</v>
      </c>
      <c r="G303" s="234"/>
      <c r="H303" s="238">
        <v>1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1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333</v>
      </c>
      <c r="D305" s="256" t="s">
        <v>219</v>
      </c>
      <c r="E305" s="257" t="s">
        <v>360</v>
      </c>
      <c r="F305" s="258" t="s">
        <v>361</v>
      </c>
      <c r="G305" s="259" t="s">
        <v>169</v>
      </c>
      <c r="H305" s="260">
        <v>0.60099999999999998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0.040280000000000003</v>
      </c>
      <c r="R305" s="224">
        <f>Q305*H305</f>
        <v>0.024208280000000002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362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196</v>
      </c>
      <c r="G306" s="234"/>
      <c r="H306" s="238">
        <v>0.60099999999999998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4" customFormat="1">
      <c r="A307" s="14"/>
      <c r="B307" s="245"/>
      <c r="C307" s="246"/>
      <c r="D307" s="235" t="s">
        <v>175</v>
      </c>
      <c r="E307" s="247" t="s">
        <v>19</v>
      </c>
      <c r="F307" s="248" t="s">
        <v>179</v>
      </c>
      <c r="G307" s="246"/>
      <c r="H307" s="249">
        <v>0.60099999999999998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175</v>
      </c>
      <c r="AU307" s="255" t="s">
        <v>83</v>
      </c>
      <c r="AV307" s="14" t="s">
        <v>171</v>
      </c>
      <c r="AW307" s="14" t="s">
        <v>32</v>
      </c>
      <c r="AX307" s="14" t="s">
        <v>77</v>
      </c>
      <c r="AY307" s="255" t="s">
        <v>163</v>
      </c>
    </row>
    <row r="308" s="2" customFormat="1" ht="24.15" customHeight="1">
      <c r="A308" s="41"/>
      <c r="B308" s="42"/>
      <c r="C308" s="215" t="s">
        <v>363</v>
      </c>
      <c r="D308" s="215" t="s">
        <v>166</v>
      </c>
      <c r="E308" s="216" t="s">
        <v>364</v>
      </c>
      <c r="F308" s="217" t="s">
        <v>365</v>
      </c>
      <c r="G308" s="218" t="s">
        <v>357</v>
      </c>
      <c r="H308" s="219">
        <v>1</v>
      </c>
      <c r="I308" s="220"/>
      <c r="J308" s="221">
        <f>ROUND(I308*H308,2)</f>
        <v>0</v>
      </c>
      <c r="K308" s="217" t="s">
        <v>170</v>
      </c>
      <c r="L308" s="47"/>
      <c r="M308" s="222" t="s">
        <v>19</v>
      </c>
      <c r="N308" s="223" t="s">
        <v>42</v>
      </c>
      <c r="O308" s="87"/>
      <c r="P308" s="224">
        <f>O308*H308</f>
        <v>0</v>
      </c>
      <c r="Q308" s="224">
        <v>0.00025000000000000001</v>
      </c>
      <c r="R308" s="224">
        <f>Q308*H308</f>
        <v>0.00025000000000000001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260</v>
      </c>
      <c r="AT308" s="226" t="s">
        <v>166</v>
      </c>
      <c r="AU308" s="226" t="s">
        <v>83</v>
      </c>
      <c r="AY308" s="20" t="s">
        <v>163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83</v>
      </c>
      <c r="BK308" s="227">
        <f>ROUND(I308*H308,2)</f>
        <v>0</v>
      </c>
      <c r="BL308" s="20" t="s">
        <v>260</v>
      </c>
      <c r="BM308" s="226" t="s">
        <v>366</v>
      </c>
    </row>
    <row r="309" s="2" customFormat="1">
      <c r="A309" s="41"/>
      <c r="B309" s="42"/>
      <c r="C309" s="43"/>
      <c r="D309" s="228" t="s">
        <v>173</v>
      </c>
      <c r="E309" s="43"/>
      <c r="F309" s="229" t="s">
        <v>367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173</v>
      </c>
      <c r="AU309" s="20" t="s">
        <v>83</v>
      </c>
    </row>
    <row r="310" s="13" customFormat="1">
      <c r="A310" s="13"/>
      <c r="B310" s="233"/>
      <c r="C310" s="234"/>
      <c r="D310" s="235" t="s">
        <v>175</v>
      </c>
      <c r="E310" s="236" t="s">
        <v>19</v>
      </c>
      <c r="F310" s="237" t="s">
        <v>77</v>
      </c>
      <c r="G310" s="234"/>
      <c r="H310" s="238">
        <v>1</v>
      </c>
      <c r="I310" s="239"/>
      <c r="J310" s="234"/>
      <c r="K310" s="234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175</v>
      </c>
      <c r="AU310" s="244" t="s">
        <v>83</v>
      </c>
      <c r="AV310" s="13" t="s">
        <v>83</v>
      </c>
      <c r="AW310" s="13" t="s">
        <v>32</v>
      </c>
      <c r="AX310" s="13" t="s">
        <v>70</v>
      </c>
      <c r="AY310" s="244" t="s">
        <v>163</v>
      </c>
    </row>
    <row r="311" s="14" customFormat="1">
      <c r="A311" s="14"/>
      <c r="B311" s="245"/>
      <c r="C311" s="246"/>
      <c r="D311" s="235" t="s">
        <v>175</v>
      </c>
      <c r="E311" s="247" t="s">
        <v>19</v>
      </c>
      <c r="F311" s="248" t="s">
        <v>179</v>
      </c>
      <c r="G311" s="246"/>
      <c r="H311" s="249">
        <v>1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175</v>
      </c>
      <c r="AU311" s="255" t="s">
        <v>83</v>
      </c>
      <c r="AV311" s="14" t="s">
        <v>171</v>
      </c>
      <c r="AW311" s="14" t="s">
        <v>32</v>
      </c>
      <c r="AX311" s="14" t="s">
        <v>77</v>
      </c>
      <c r="AY311" s="255" t="s">
        <v>163</v>
      </c>
    </row>
    <row r="312" s="2" customFormat="1" ht="16.5" customHeight="1">
      <c r="A312" s="41"/>
      <c r="B312" s="42"/>
      <c r="C312" s="256" t="s">
        <v>368</v>
      </c>
      <c r="D312" s="256" t="s">
        <v>219</v>
      </c>
      <c r="E312" s="257" t="s">
        <v>369</v>
      </c>
      <c r="F312" s="258" t="s">
        <v>370</v>
      </c>
      <c r="G312" s="259" t="s">
        <v>169</v>
      </c>
      <c r="H312" s="260">
        <v>1.7969999999999999</v>
      </c>
      <c r="I312" s="261"/>
      <c r="J312" s="262">
        <f>ROUND(I312*H312,2)</f>
        <v>0</v>
      </c>
      <c r="K312" s="258" t="s">
        <v>170</v>
      </c>
      <c r="L312" s="263"/>
      <c r="M312" s="264" t="s">
        <v>19</v>
      </c>
      <c r="N312" s="265" t="s">
        <v>42</v>
      </c>
      <c r="O312" s="87"/>
      <c r="P312" s="224">
        <f>O312*H312</f>
        <v>0</v>
      </c>
      <c r="Q312" s="224">
        <v>0.037039999999999997</v>
      </c>
      <c r="R312" s="224">
        <f>Q312*H312</f>
        <v>0.066560879999999989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333</v>
      </c>
      <c r="AT312" s="226" t="s">
        <v>219</v>
      </c>
      <c r="AU312" s="226" t="s">
        <v>83</v>
      </c>
      <c r="AY312" s="20" t="s">
        <v>163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83</v>
      </c>
      <c r="BK312" s="227">
        <f>ROUND(I312*H312,2)</f>
        <v>0</v>
      </c>
      <c r="BL312" s="20" t="s">
        <v>260</v>
      </c>
      <c r="BM312" s="226" t="s">
        <v>371</v>
      </c>
    </row>
    <row r="313" s="13" customFormat="1">
      <c r="A313" s="13"/>
      <c r="B313" s="233"/>
      <c r="C313" s="234"/>
      <c r="D313" s="235" t="s">
        <v>175</v>
      </c>
      <c r="E313" s="236" t="s">
        <v>19</v>
      </c>
      <c r="F313" s="237" t="s">
        <v>195</v>
      </c>
      <c r="G313" s="234"/>
      <c r="H313" s="238">
        <v>1.7969999999999999</v>
      </c>
      <c r="I313" s="239"/>
      <c r="J313" s="234"/>
      <c r="K313" s="234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175</v>
      </c>
      <c r="AU313" s="244" t="s">
        <v>83</v>
      </c>
      <c r="AV313" s="13" t="s">
        <v>83</v>
      </c>
      <c r="AW313" s="13" t="s">
        <v>32</v>
      </c>
      <c r="AX313" s="13" t="s">
        <v>70</v>
      </c>
      <c r="AY313" s="244" t="s">
        <v>163</v>
      </c>
    </row>
    <row r="314" s="14" customFormat="1">
      <c r="A314" s="14"/>
      <c r="B314" s="245"/>
      <c r="C314" s="246"/>
      <c r="D314" s="235" t="s">
        <v>175</v>
      </c>
      <c r="E314" s="247" t="s">
        <v>19</v>
      </c>
      <c r="F314" s="248" t="s">
        <v>179</v>
      </c>
      <c r="G314" s="246"/>
      <c r="H314" s="249">
        <v>1.7969999999999999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175</v>
      </c>
      <c r="AU314" s="255" t="s">
        <v>83</v>
      </c>
      <c r="AV314" s="14" t="s">
        <v>171</v>
      </c>
      <c r="AW314" s="14" t="s">
        <v>32</v>
      </c>
      <c r="AX314" s="14" t="s">
        <v>77</v>
      </c>
      <c r="AY314" s="255" t="s">
        <v>163</v>
      </c>
    </row>
    <row r="315" s="2" customFormat="1" ht="16.5" customHeight="1">
      <c r="A315" s="41"/>
      <c r="B315" s="42"/>
      <c r="C315" s="215" t="s">
        <v>372</v>
      </c>
      <c r="D315" s="215" t="s">
        <v>166</v>
      </c>
      <c r="E315" s="216" t="s">
        <v>373</v>
      </c>
      <c r="F315" s="217" t="s">
        <v>374</v>
      </c>
      <c r="G315" s="218" t="s">
        <v>212</v>
      </c>
      <c r="H315" s="219">
        <v>8.0999999999999996</v>
      </c>
      <c r="I315" s="220"/>
      <c r="J315" s="221">
        <f>ROUND(I315*H315,2)</f>
        <v>0</v>
      </c>
      <c r="K315" s="217" t="s">
        <v>170</v>
      </c>
      <c r="L315" s="47"/>
      <c r="M315" s="222" t="s">
        <v>19</v>
      </c>
      <c r="N315" s="223" t="s">
        <v>42</v>
      </c>
      <c r="O315" s="87"/>
      <c r="P315" s="224">
        <f>O315*H315</f>
        <v>0</v>
      </c>
      <c r="Q315" s="224">
        <v>0</v>
      </c>
      <c r="R315" s="224">
        <f>Q315*H315</f>
        <v>0</v>
      </c>
      <c r="S315" s="224">
        <v>0.002</v>
      </c>
      <c r="T315" s="225">
        <f>S315*H315</f>
        <v>0.016199999999999999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6" t="s">
        <v>260</v>
      </c>
      <c r="AT315" s="226" t="s">
        <v>166</v>
      </c>
      <c r="AU315" s="226" t="s">
        <v>83</v>
      </c>
      <c r="AY315" s="20" t="s">
        <v>163</v>
      </c>
      <c r="BE315" s="227">
        <f>IF(N315="základní",J315,0)</f>
        <v>0</v>
      </c>
      <c r="BF315" s="227">
        <f>IF(N315="snížená",J315,0)</f>
        <v>0</v>
      </c>
      <c r="BG315" s="227">
        <f>IF(N315="zákl. přenesená",J315,0)</f>
        <v>0</v>
      </c>
      <c r="BH315" s="227">
        <f>IF(N315="sníž. přenesená",J315,0)</f>
        <v>0</v>
      </c>
      <c r="BI315" s="227">
        <f>IF(N315="nulová",J315,0)</f>
        <v>0</v>
      </c>
      <c r="BJ315" s="20" t="s">
        <v>83</v>
      </c>
      <c r="BK315" s="227">
        <f>ROUND(I315*H315,2)</f>
        <v>0</v>
      </c>
      <c r="BL315" s="20" t="s">
        <v>260</v>
      </c>
      <c r="BM315" s="226" t="s">
        <v>375</v>
      </c>
    </row>
    <row r="316" s="2" customFormat="1">
      <c r="A316" s="41"/>
      <c r="B316" s="42"/>
      <c r="C316" s="43"/>
      <c r="D316" s="228" t="s">
        <v>173</v>
      </c>
      <c r="E316" s="43"/>
      <c r="F316" s="229" t="s">
        <v>376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173</v>
      </c>
      <c r="AU316" s="20" t="s">
        <v>83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377</v>
      </c>
      <c r="G317" s="234"/>
      <c r="H317" s="238">
        <v>2.25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377</v>
      </c>
      <c r="G318" s="234"/>
      <c r="H318" s="238">
        <v>2.25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3" customFormat="1">
      <c r="A319" s="13"/>
      <c r="B319" s="233"/>
      <c r="C319" s="234"/>
      <c r="D319" s="235" t="s">
        <v>175</v>
      </c>
      <c r="E319" s="236" t="s">
        <v>19</v>
      </c>
      <c r="F319" s="237" t="s">
        <v>378</v>
      </c>
      <c r="G319" s="234"/>
      <c r="H319" s="238">
        <v>0.93999999999999995</v>
      </c>
      <c r="I319" s="239"/>
      <c r="J319" s="234"/>
      <c r="K319" s="234"/>
      <c r="L319" s="240"/>
      <c r="M319" s="241"/>
      <c r="N319" s="242"/>
      <c r="O319" s="242"/>
      <c r="P319" s="242"/>
      <c r="Q319" s="242"/>
      <c r="R319" s="242"/>
      <c r="S319" s="242"/>
      <c r="T319" s="24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4" t="s">
        <v>175</v>
      </c>
      <c r="AU319" s="244" t="s">
        <v>83</v>
      </c>
      <c r="AV319" s="13" t="s">
        <v>83</v>
      </c>
      <c r="AW319" s="13" t="s">
        <v>32</v>
      </c>
      <c r="AX319" s="13" t="s">
        <v>70</v>
      </c>
      <c r="AY319" s="244" t="s">
        <v>163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379</v>
      </c>
      <c r="G320" s="234"/>
      <c r="H320" s="238">
        <v>2.6600000000000001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83</v>
      </c>
      <c r="AV320" s="13" t="s">
        <v>83</v>
      </c>
      <c r="AW320" s="13" t="s">
        <v>32</v>
      </c>
      <c r="AX320" s="13" t="s">
        <v>70</v>
      </c>
      <c r="AY320" s="244" t="s">
        <v>163</v>
      </c>
    </row>
    <row r="321" s="14" customFormat="1">
      <c r="A321" s="14"/>
      <c r="B321" s="245"/>
      <c r="C321" s="246"/>
      <c r="D321" s="235" t="s">
        <v>175</v>
      </c>
      <c r="E321" s="247" t="s">
        <v>19</v>
      </c>
      <c r="F321" s="248" t="s">
        <v>179</v>
      </c>
      <c r="G321" s="246"/>
      <c r="H321" s="249">
        <v>8.0999999999999996</v>
      </c>
      <c r="I321" s="250"/>
      <c r="J321" s="246"/>
      <c r="K321" s="246"/>
      <c r="L321" s="251"/>
      <c r="M321" s="252"/>
      <c r="N321" s="253"/>
      <c r="O321" s="253"/>
      <c r="P321" s="253"/>
      <c r="Q321" s="253"/>
      <c r="R321" s="253"/>
      <c r="S321" s="253"/>
      <c r="T321" s="25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5" t="s">
        <v>175</v>
      </c>
      <c r="AU321" s="255" t="s">
        <v>83</v>
      </c>
      <c r="AV321" s="14" t="s">
        <v>171</v>
      </c>
      <c r="AW321" s="14" t="s">
        <v>32</v>
      </c>
      <c r="AX321" s="14" t="s">
        <v>77</v>
      </c>
      <c r="AY321" s="255" t="s">
        <v>163</v>
      </c>
    </row>
    <row r="322" s="2" customFormat="1" ht="21.75" customHeight="1">
      <c r="A322" s="41"/>
      <c r="B322" s="42"/>
      <c r="C322" s="215" t="s">
        <v>380</v>
      </c>
      <c r="D322" s="215" t="s">
        <v>166</v>
      </c>
      <c r="E322" s="216" t="s">
        <v>381</v>
      </c>
      <c r="F322" s="217" t="s">
        <v>382</v>
      </c>
      <c r="G322" s="218" t="s">
        <v>212</v>
      </c>
      <c r="H322" s="219">
        <v>8.0999999999999996</v>
      </c>
      <c r="I322" s="220"/>
      <c r="J322" s="221">
        <f>ROUND(I322*H322,2)</f>
        <v>0</v>
      </c>
      <c r="K322" s="217" t="s">
        <v>170</v>
      </c>
      <c r="L322" s="47"/>
      <c r="M322" s="222" t="s">
        <v>19</v>
      </c>
      <c r="N322" s="223" t="s">
        <v>42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260</v>
      </c>
      <c r="AT322" s="226" t="s">
        <v>166</v>
      </c>
      <c r="AU322" s="226" t="s">
        <v>83</v>
      </c>
      <c r="AY322" s="20" t="s">
        <v>163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83</v>
      </c>
      <c r="BK322" s="227">
        <f>ROUND(I322*H322,2)</f>
        <v>0</v>
      </c>
      <c r="BL322" s="20" t="s">
        <v>260</v>
      </c>
      <c r="BM322" s="226" t="s">
        <v>383</v>
      </c>
    </row>
    <row r="323" s="2" customFormat="1">
      <c r="A323" s="41"/>
      <c r="B323" s="42"/>
      <c r="C323" s="43"/>
      <c r="D323" s="228" t="s">
        <v>173</v>
      </c>
      <c r="E323" s="43"/>
      <c r="F323" s="229" t="s">
        <v>384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173</v>
      </c>
      <c r="AU323" s="20" t="s">
        <v>83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377</v>
      </c>
      <c r="G324" s="234"/>
      <c r="H324" s="238">
        <v>2.25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377</v>
      </c>
      <c r="G325" s="234"/>
      <c r="H325" s="238">
        <v>2.25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3" customFormat="1">
      <c r="A326" s="13"/>
      <c r="B326" s="233"/>
      <c r="C326" s="234"/>
      <c r="D326" s="235" t="s">
        <v>175</v>
      </c>
      <c r="E326" s="236" t="s">
        <v>19</v>
      </c>
      <c r="F326" s="237" t="s">
        <v>378</v>
      </c>
      <c r="G326" s="234"/>
      <c r="H326" s="238">
        <v>0.93999999999999995</v>
      </c>
      <c r="I326" s="239"/>
      <c r="J326" s="234"/>
      <c r="K326" s="234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175</v>
      </c>
      <c r="AU326" s="244" t="s">
        <v>83</v>
      </c>
      <c r="AV326" s="13" t="s">
        <v>83</v>
      </c>
      <c r="AW326" s="13" t="s">
        <v>32</v>
      </c>
      <c r="AX326" s="13" t="s">
        <v>70</v>
      </c>
      <c r="AY326" s="244" t="s">
        <v>163</v>
      </c>
    </row>
    <row r="327" s="13" customFormat="1">
      <c r="A327" s="13"/>
      <c r="B327" s="233"/>
      <c r="C327" s="234"/>
      <c r="D327" s="235" t="s">
        <v>175</v>
      </c>
      <c r="E327" s="236" t="s">
        <v>19</v>
      </c>
      <c r="F327" s="237" t="s">
        <v>379</v>
      </c>
      <c r="G327" s="234"/>
      <c r="H327" s="238">
        <v>2.6600000000000001</v>
      </c>
      <c r="I327" s="239"/>
      <c r="J327" s="234"/>
      <c r="K327" s="234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175</v>
      </c>
      <c r="AU327" s="244" t="s">
        <v>83</v>
      </c>
      <c r="AV327" s="13" t="s">
        <v>83</v>
      </c>
      <c r="AW327" s="13" t="s">
        <v>32</v>
      </c>
      <c r="AX327" s="13" t="s">
        <v>70</v>
      </c>
      <c r="AY327" s="244" t="s">
        <v>163</v>
      </c>
    </row>
    <row r="328" s="14" customFormat="1">
      <c r="A328" s="14"/>
      <c r="B328" s="245"/>
      <c r="C328" s="246"/>
      <c r="D328" s="235" t="s">
        <v>175</v>
      </c>
      <c r="E328" s="247" t="s">
        <v>19</v>
      </c>
      <c r="F328" s="248" t="s">
        <v>179</v>
      </c>
      <c r="G328" s="246"/>
      <c r="H328" s="249">
        <v>8.0999999999999996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175</v>
      </c>
      <c r="AU328" s="255" t="s">
        <v>83</v>
      </c>
      <c r="AV328" s="14" t="s">
        <v>171</v>
      </c>
      <c r="AW328" s="14" t="s">
        <v>32</v>
      </c>
      <c r="AX328" s="14" t="s">
        <v>77</v>
      </c>
      <c r="AY328" s="255" t="s">
        <v>163</v>
      </c>
    </row>
    <row r="329" s="2" customFormat="1" ht="16.5" customHeight="1">
      <c r="A329" s="41"/>
      <c r="B329" s="42"/>
      <c r="C329" s="256" t="s">
        <v>385</v>
      </c>
      <c r="D329" s="256" t="s">
        <v>219</v>
      </c>
      <c r="E329" s="257" t="s">
        <v>386</v>
      </c>
      <c r="F329" s="258" t="s">
        <v>387</v>
      </c>
      <c r="G329" s="259" t="s">
        <v>212</v>
      </c>
      <c r="H329" s="260">
        <v>8.0999999999999996</v>
      </c>
      <c r="I329" s="261"/>
      <c r="J329" s="262">
        <f>ROUND(I329*H329,2)</f>
        <v>0</v>
      </c>
      <c r="K329" s="258" t="s">
        <v>170</v>
      </c>
      <c r="L329" s="263"/>
      <c r="M329" s="264" t="s">
        <v>19</v>
      </c>
      <c r="N329" s="265" t="s">
        <v>42</v>
      </c>
      <c r="O329" s="87"/>
      <c r="P329" s="224">
        <f>O329*H329</f>
        <v>0</v>
      </c>
      <c r="Q329" s="224">
        <v>0.0018</v>
      </c>
      <c r="R329" s="224">
        <f>Q329*H329</f>
        <v>0.014579999999999999</v>
      </c>
      <c r="S329" s="224">
        <v>0</v>
      </c>
      <c r="T329" s="225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6" t="s">
        <v>333</v>
      </c>
      <c r="AT329" s="226" t="s">
        <v>219</v>
      </c>
      <c r="AU329" s="226" t="s">
        <v>83</v>
      </c>
      <c r="AY329" s="20" t="s">
        <v>163</v>
      </c>
      <c r="BE329" s="227">
        <f>IF(N329="základní",J329,0)</f>
        <v>0</v>
      </c>
      <c r="BF329" s="227">
        <f>IF(N329="snížená",J329,0)</f>
        <v>0</v>
      </c>
      <c r="BG329" s="227">
        <f>IF(N329="zákl. přenesená",J329,0)</f>
        <v>0</v>
      </c>
      <c r="BH329" s="227">
        <f>IF(N329="sníž. přenesená",J329,0)</f>
        <v>0</v>
      </c>
      <c r="BI329" s="227">
        <f>IF(N329="nulová",J329,0)</f>
        <v>0</v>
      </c>
      <c r="BJ329" s="20" t="s">
        <v>83</v>
      </c>
      <c r="BK329" s="227">
        <f>ROUND(I329*H329,2)</f>
        <v>0</v>
      </c>
      <c r="BL329" s="20" t="s">
        <v>260</v>
      </c>
      <c r="BM329" s="226" t="s">
        <v>388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377</v>
      </c>
      <c r="G330" s="234"/>
      <c r="H330" s="238">
        <v>2.25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377</v>
      </c>
      <c r="G331" s="234"/>
      <c r="H331" s="238">
        <v>2.25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378</v>
      </c>
      <c r="G332" s="234"/>
      <c r="H332" s="238">
        <v>0.93999999999999995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379</v>
      </c>
      <c r="G333" s="234"/>
      <c r="H333" s="238">
        <v>2.6600000000000001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83</v>
      </c>
      <c r="AV333" s="13" t="s">
        <v>83</v>
      </c>
      <c r="AW333" s="13" t="s">
        <v>32</v>
      </c>
      <c r="AX333" s="13" t="s">
        <v>70</v>
      </c>
      <c r="AY333" s="244" t="s">
        <v>163</v>
      </c>
    </row>
    <row r="334" s="14" customFormat="1">
      <c r="A334" s="14"/>
      <c r="B334" s="245"/>
      <c r="C334" s="246"/>
      <c r="D334" s="235" t="s">
        <v>175</v>
      </c>
      <c r="E334" s="247" t="s">
        <v>19</v>
      </c>
      <c r="F334" s="248" t="s">
        <v>179</v>
      </c>
      <c r="G334" s="246"/>
      <c r="H334" s="249">
        <v>8.0999999999999996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175</v>
      </c>
      <c r="AU334" s="255" t="s">
        <v>83</v>
      </c>
      <c r="AV334" s="14" t="s">
        <v>171</v>
      </c>
      <c r="AW334" s="14" t="s">
        <v>32</v>
      </c>
      <c r="AX334" s="14" t="s">
        <v>77</v>
      </c>
      <c r="AY334" s="255" t="s">
        <v>163</v>
      </c>
    </row>
    <row r="335" s="2" customFormat="1" ht="24.15" customHeight="1">
      <c r="A335" s="41"/>
      <c r="B335" s="42"/>
      <c r="C335" s="215" t="s">
        <v>389</v>
      </c>
      <c r="D335" s="215" t="s">
        <v>166</v>
      </c>
      <c r="E335" s="216" t="s">
        <v>390</v>
      </c>
      <c r="F335" s="217" t="s">
        <v>391</v>
      </c>
      <c r="G335" s="218" t="s">
        <v>291</v>
      </c>
      <c r="H335" s="219">
        <v>0.45200000000000001</v>
      </c>
      <c r="I335" s="220"/>
      <c r="J335" s="221">
        <f>ROUND(I335*H335,2)</f>
        <v>0</v>
      </c>
      <c r="K335" s="217" t="s">
        <v>170</v>
      </c>
      <c r="L335" s="47"/>
      <c r="M335" s="222" t="s">
        <v>19</v>
      </c>
      <c r="N335" s="223" t="s">
        <v>42</v>
      </c>
      <c r="O335" s="87"/>
      <c r="P335" s="224">
        <f>O335*H335</f>
        <v>0</v>
      </c>
      <c r="Q335" s="224">
        <v>0</v>
      </c>
      <c r="R335" s="224">
        <f>Q335*H335</f>
        <v>0</v>
      </c>
      <c r="S335" s="224">
        <v>0</v>
      </c>
      <c r="T335" s="225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6" t="s">
        <v>260</v>
      </c>
      <c r="AT335" s="226" t="s">
        <v>166</v>
      </c>
      <c r="AU335" s="226" t="s">
        <v>83</v>
      </c>
      <c r="AY335" s="20" t="s">
        <v>163</v>
      </c>
      <c r="BE335" s="227">
        <f>IF(N335="základní",J335,0)</f>
        <v>0</v>
      </c>
      <c r="BF335" s="227">
        <f>IF(N335="snížená",J335,0)</f>
        <v>0</v>
      </c>
      <c r="BG335" s="227">
        <f>IF(N335="zákl. přenesená",J335,0)</f>
        <v>0</v>
      </c>
      <c r="BH335" s="227">
        <f>IF(N335="sníž. přenesená",J335,0)</f>
        <v>0</v>
      </c>
      <c r="BI335" s="227">
        <f>IF(N335="nulová",J335,0)</f>
        <v>0</v>
      </c>
      <c r="BJ335" s="20" t="s">
        <v>83</v>
      </c>
      <c r="BK335" s="227">
        <f>ROUND(I335*H335,2)</f>
        <v>0</v>
      </c>
      <c r="BL335" s="20" t="s">
        <v>260</v>
      </c>
      <c r="BM335" s="226" t="s">
        <v>392</v>
      </c>
    </row>
    <row r="336" s="2" customFormat="1">
      <c r="A336" s="41"/>
      <c r="B336" s="42"/>
      <c r="C336" s="43"/>
      <c r="D336" s="228" t="s">
        <v>173</v>
      </c>
      <c r="E336" s="43"/>
      <c r="F336" s="229" t="s">
        <v>393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173</v>
      </c>
      <c r="AU336" s="20" t="s">
        <v>83</v>
      </c>
    </row>
    <row r="337" s="12" customFormat="1" ht="22.8" customHeight="1">
      <c r="A337" s="12"/>
      <c r="B337" s="199"/>
      <c r="C337" s="200"/>
      <c r="D337" s="201" t="s">
        <v>69</v>
      </c>
      <c r="E337" s="213" t="s">
        <v>394</v>
      </c>
      <c r="F337" s="213" t="s">
        <v>395</v>
      </c>
      <c r="G337" s="200"/>
      <c r="H337" s="200"/>
      <c r="I337" s="203"/>
      <c r="J337" s="214">
        <f>BK337</f>
        <v>0</v>
      </c>
      <c r="K337" s="200"/>
      <c r="L337" s="205"/>
      <c r="M337" s="206"/>
      <c r="N337" s="207"/>
      <c r="O337" s="207"/>
      <c r="P337" s="208">
        <f>SUM(P338:P363)</f>
        <v>0</v>
      </c>
      <c r="Q337" s="207"/>
      <c r="R337" s="208">
        <f>SUM(R338:R363)</f>
        <v>0.012789</v>
      </c>
      <c r="S337" s="207"/>
      <c r="T337" s="209">
        <f>SUM(T338:T363)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83</v>
      </c>
      <c r="AT337" s="211" t="s">
        <v>69</v>
      </c>
      <c r="AU337" s="211" t="s">
        <v>77</v>
      </c>
      <c r="AY337" s="210" t="s">
        <v>163</v>
      </c>
      <c r="BK337" s="212">
        <f>SUM(BK338:BK363)</f>
        <v>0</v>
      </c>
    </row>
    <row r="338" s="2" customFormat="1" ht="24.15" customHeight="1">
      <c r="A338" s="41"/>
      <c r="B338" s="42"/>
      <c r="C338" s="215" t="s">
        <v>396</v>
      </c>
      <c r="D338" s="215" t="s">
        <v>166</v>
      </c>
      <c r="E338" s="216" t="s">
        <v>397</v>
      </c>
      <c r="F338" s="217" t="s">
        <v>398</v>
      </c>
      <c r="G338" s="218" t="s">
        <v>212</v>
      </c>
      <c r="H338" s="219">
        <v>30.449999999999999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42</v>
      </c>
      <c r="O338" s="87"/>
      <c r="P338" s="224">
        <f>O338*H338</f>
        <v>0</v>
      </c>
      <c r="Q338" s="224">
        <v>6.0000000000000002E-05</v>
      </c>
      <c r="R338" s="224">
        <f>Q338*H338</f>
        <v>0.0018270000000000001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260</v>
      </c>
      <c r="AT338" s="226" t="s">
        <v>166</v>
      </c>
      <c r="AU338" s="226" t="s">
        <v>83</v>
      </c>
      <c r="AY338" s="20" t="s">
        <v>163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83</v>
      </c>
      <c r="BK338" s="227">
        <f>ROUND(I338*H338,2)</f>
        <v>0</v>
      </c>
      <c r="BL338" s="20" t="s">
        <v>260</v>
      </c>
      <c r="BM338" s="226" t="s">
        <v>399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400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83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401</v>
      </c>
      <c r="G340" s="234"/>
      <c r="H340" s="238">
        <v>7.1600000000000001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401</v>
      </c>
      <c r="G341" s="234"/>
      <c r="H341" s="238">
        <v>7.1600000000000001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402</v>
      </c>
      <c r="G342" s="234"/>
      <c r="H342" s="238">
        <v>5.8700000000000001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403</v>
      </c>
      <c r="G343" s="234"/>
      <c r="H343" s="238">
        <v>3.1000000000000001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401</v>
      </c>
      <c r="G344" s="234"/>
      <c r="H344" s="238">
        <v>7.1600000000000001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4" customFormat="1">
      <c r="A345" s="14"/>
      <c r="B345" s="245"/>
      <c r="C345" s="246"/>
      <c r="D345" s="235" t="s">
        <v>175</v>
      </c>
      <c r="E345" s="247" t="s">
        <v>19</v>
      </c>
      <c r="F345" s="248" t="s">
        <v>179</v>
      </c>
      <c r="G345" s="246"/>
      <c r="H345" s="249">
        <v>30.450000000000003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175</v>
      </c>
      <c r="AU345" s="255" t="s">
        <v>83</v>
      </c>
      <c r="AV345" s="14" t="s">
        <v>171</v>
      </c>
      <c r="AW345" s="14" t="s">
        <v>32</v>
      </c>
      <c r="AX345" s="14" t="s">
        <v>77</v>
      </c>
      <c r="AY345" s="255" t="s">
        <v>163</v>
      </c>
    </row>
    <row r="346" s="2" customFormat="1" ht="24.15" customHeight="1">
      <c r="A346" s="41"/>
      <c r="B346" s="42"/>
      <c r="C346" s="215" t="s">
        <v>404</v>
      </c>
      <c r="D346" s="215" t="s">
        <v>166</v>
      </c>
      <c r="E346" s="216" t="s">
        <v>405</v>
      </c>
      <c r="F346" s="217" t="s">
        <v>406</v>
      </c>
      <c r="G346" s="218" t="s">
        <v>212</v>
      </c>
      <c r="H346" s="219">
        <v>30.449999999999999</v>
      </c>
      <c r="I346" s="220"/>
      <c r="J346" s="221">
        <f>ROUND(I346*H346,2)</f>
        <v>0</v>
      </c>
      <c r="K346" s="217" t="s">
        <v>170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6.9999999999999994E-05</v>
      </c>
      <c r="R346" s="224">
        <f>Q346*H346</f>
        <v>0.0021314999999999997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260</v>
      </c>
      <c r="AT346" s="226" t="s">
        <v>166</v>
      </c>
      <c r="AU346" s="226" t="s">
        <v>83</v>
      </c>
      <c r="AY346" s="20" t="s">
        <v>163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83</v>
      </c>
      <c r="BK346" s="227">
        <f>ROUND(I346*H346,2)</f>
        <v>0</v>
      </c>
      <c r="BL346" s="20" t="s">
        <v>260</v>
      </c>
      <c r="BM346" s="226" t="s">
        <v>407</v>
      </c>
    </row>
    <row r="347" s="2" customFormat="1">
      <c r="A347" s="41"/>
      <c r="B347" s="42"/>
      <c r="C347" s="43"/>
      <c r="D347" s="228" t="s">
        <v>173</v>
      </c>
      <c r="E347" s="43"/>
      <c r="F347" s="229" t="s">
        <v>408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173</v>
      </c>
      <c r="AU347" s="20" t="s">
        <v>83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401</v>
      </c>
      <c r="G348" s="234"/>
      <c r="H348" s="238">
        <v>7.1600000000000001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83</v>
      </c>
      <c r="AV348" s="13" t="s">
        <v>83</v>
      </c>
      <c r="AW348" s="13" t="s">
        <v>32</v>
      </c>
      <c r="AX348" s="13" t="s">
        <v>70</v>
      </c>
      <c r="AY348" s="244" t="s">
        <v>163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401</v>
      </c>
      <c r="G349" s="234"/>
      <c r="H349" s="238">
        <v>7.1600000000000001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83</v>
      </c>
      <c r="AV349" s="13" t="s">
        <v>83</v>
      </c>
      <c r="AW349" s="13" t="s">
        <v>32</v>
      </c>
      <c r="AX349" s="13" t="s">
        <v>70</v>
      </c>
      <c r="AY349" s="244" t="s">
        <v>163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402</v>
      </c>
      <c r="G350" s="234"/>
      <c r="H350" s="238">
        <v>5.8700000000000001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403</v>
      </c>
      <c r="G351" s="234"/>
      <c r="H351" s="238">
        <v>3.1000000000000001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401</v>
      </c>
      <c r="G352" s="234"/>
      <c r="H352" s="238">
        <v>7.1600000000000001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179</v>
      </c>
      <c r="G353" s="246"/>
      <c r="H353" s="249">
        <v>30.450000000000003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83</v>
      </c>
      <c r="AV353" s="14" t="s">
        <v>171</v>
      </c>
      <c r="AW353" s="14" t="s">
        <v>32</v>
      </c>
      <c r="AX353" s="14" t="s">
        <v>77</v>
      </c>
      <c r="AY353" s="255" t="s">
        <v>163</v>
      </c>
    </row>
    <row r="354" s="2" customFormat="1" ht="24.15" customHeight="1">
      <c r="A354" s="41"/>
      <c r="B354" s="42"/>
      <c r="C354" s="215" t="s">
        <v>409</v>
      </c>
      <c r="D354" s="215" t="s">
        <v>166</v>
      </c>
      <c r="E354" s="216" t="s">
        <v>410</v>
      </c>
      <c r="F354" s="217" t="s">
        <v>411</v>
      </c>
      <c r="G354" s="218" t="s">
        <v>212</v>
      </c>
      <c r="H354" s="219">
        <v>30.449999999999999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0.00029</v>
      </c>
      <c r="R354" s="224">
        <f>Q354*H354</f>
        <v>0.0088304999999999998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260</v>
      </c>
      <c r="AT354" s="226" t="s">
        <v>166</v>
      </c>
      <c r="AU354" s="226" t="s">
        <v>83</v>
      </c>
      <c r="AY354" s="20" t="s">
        <v>163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83</v>
      </c>
      <c r="BK354" s="227">
        <f>ROUND(I354*H354,2)</f>
        <v>0</v>
      </c>
      <c r="BL354" s="20" t="s">
        <v>260</v>
      </c>
      <c r="BM354" s="226" t="s">
        <v>412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413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83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401</v>
      </c>
      <c r="G356" s="234"/>
      <c r="H356" s="238">
        <v>7.1600000000000001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401</v>
      </c>
      <c r="G357" s="234"/>
      <c r="H357" s="238">
        <v>7.1600000000000001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402</v>
      </c>
      <c r="G358" s="234"/>
      <c r="H358" s="238">
        <v>5.8700000000000001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403</v>
      </c>
      <c r="G359" s="234"/>
      <c r="H359" s="238">
        <v>3.1000000000000001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3" customFormat="1">
      <c r="A360" s="13"/>
      <c r="B360" s="233"/>
      <c r="C360" s="234"/>
      <c r="D360" s="235" t="s">
        <v>175</v>
      </c>
      <c r="E360" s="236" t="s">
        <v>19</v>
      </c>
      <c r="F360" s="237" t="s">
        <v>401</v>
      </c>
      <c r="G360" s="234"/>
      <c r="H360" s="238">
        <v>7.1600000000000001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83</v>
      </c>
      <c r="AV360" s="13" t="s">
        <v>83</v>
      </c>
      <c r="AW360" s="13" t="s">
        <v>32</v>
      </c>
      <c r="AX360" s="13" t="s">
        <v>70</v>
      </c>
      <c r="AY360" s="244" t="s">
        <v>163</v>
      </c>
    </row>
    <row r="361" s="14" customFormat="1">
      <c r="A361" s="14"/>
      <c r="B361" s="245"/>
      <c r="C361" s="246"/>
      <c r="D361" s="235" t="s">
        <v>175</v>
      </c>
      <c r="E361" s="247" t="s">
        <v>19</v>
      </c>
      <c r="F361" s="248" t="s">
        <v>179</v>
      </c>
      <c r="G361" s="246"/>
      <c r="H361" s="249">
        <v>30.450000000000003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175</v>
      </c>
      <c r="AU361" s="255" t="s">
        <v>83</v>
      </c>
      <c r="AV361" s="14" t="s">
        <v>171</v>
      </c>
      <c r="AW361" s="14" t="s">
        <v>32</v>
      </c>
      <c r="AX361" s="14" t="s">
        <v>77</v>
      </c>
      <c r="AY361" s="255" t="s">
        <v>163</v>
      </c>
    </row>
    <row r="362" s="2" customFormat="1" ht="33" customHeight="1">
      <c r="A362" s="41"/>
      <c r="B362" s="42"/>
      <c r="C362" s="215" t="s">
        <v>414</v>
      </c>
      <c r="D362" s="215" t="s">
        <v>166</v>
      </c>
      <c r="E362" s="216" t="s">
        <v>415</v>
      </c>
      <c r="F362" s="217" t="s">
        <v>416</v>
      </c>
      <c r="G362" s="218" t="s">
        <v>291</v>
      </c>
      <c r="H362" s="219">
        <v>0.012999999999999999</v>
      </c>
      <c r="I362" s="220"/>
      <c r="J362" s="221">
        <f>ROUND(I362*H362,2)</f>
        <v>0</v>
      </c>
      <c r="K362" s="217" t="s">
        <v>170</v>
      </c>
      <c r="L362" s="47"/>
      <c r="M362" s="222" t="s">
        <v>19</v>
      </c>
      <c r="N362" s="223" t="s">
        <v>42</v>
      </c>
      <c r="O362" s="87"/>
      <c r="P362" s="224">
        <f>O362*H362</f>
        <v>0</v>
      </c>
      <c r="Q362" s="224">
        <v>0</v>
      </c>
      <c r="R362" s="224">
        <f>Q362*H362</f>
        <v>0</v>
      </c>
      <c r="S362" s="224">
        <v>0</v>
      </c>
      <c r="T362" s="225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6" t="s">
        <v>260</v>
      </c>
      <c r="AT362" s="226" t="s">
        <v>166</v>
      </c>
      <c r="AU362" s="226" t="s">
        <v>83</v>
      </c>
      <c r="AY362" s="20" t="s">
        <v>163</v>
      </c>
      <c r="BE362" s="227">
        <f>IF(N362="základní",J362,0)</f>
        <v>0</v>
      </c>
      <c r="BF362" s="227">
        <f>IF(N362="snížená",J362,0)</f>
        <v>0</v>
      </c>
      <c r="BG362" s="227">
        <f>IF(N362="zákl. přenesená",J362,0)</f>
        <v>0</v>
      </c>
      <c r="BH362" s="227">
        <f>IF(N362="sníž. přenesená",J362,0)</f>
        <v>0</v>
      </c>
      <c r="BI362" s="227">
        <f>IF(N362="nulová",J362,0)</f>
        <v>0</v>
      </c>
      <c r="BJ362" s="20" t="s">
        <v>83</v>
      </c>
      <c r="BK362" s="227">
        <f>ROUND(I362*H362,2)</f>
        <v>0</v>
      </c>
      <c r="BL362" s="20" t="s">
        <v>260</v>
      </c>
      <c r="BM362" s="226" t="s">
        <v>417</v>
      </c>
    </row>
    <row r="363" s="2" customFormat="1">
      <c r="A363" s="41"/>
      <c r="B363" s="42"/>
      <c r="C363" s="43"/>
      <c r="D363" s="228" t="s">
        <v>173</v>
      </c>
      <c r="E363" s="43"/>
      <c r="F363" s="229" t="s">
        <v>418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173</v>
      </c>
      <c r="AU363" s="20" t="s">
        <v>83</v>
      </c>
    </row>
    <row r="364" s="12" customFormat="1" ht="22.8" customHeight="1">
      <c r="A364" s="12"/>
      <c r="B364" s="199"/>
      <c r="C364" s="200"/>
      <c r="D364" s="201" t="s">
        <v>69</v>
      </c>
      <c r="E364" s="213" t="s">
        <v>419</v>
      </c>
      <c r="F364" s="213" t="s">
        <v>420</v>
      </c>
      <c r="G364" s="200"/>
      <c r="H364" s="200"/>
      <c r="I364" s="203"/>
      <c r="J364" s="214">
        <f>BK364</f>
        <v>0</v>
      </c>
      <c r="K364" s="200"/>
      <c r="L364" s="205"/>
      <c r="M364" s="206"/>
      <c r="N364" s="207"/>
      <c r="O364" s="207"/>
      <c r="P364" s="208">
        <f>SUM(P365:P377)</f>
        <v>0</v>
      </c>
      <c r="Q364" s="207"/>
      <c r="R364" s="208">
        <f>SUM(R365:R377)</f>
        <v>0.01936011</v>
      </c>
      <c r="S364" s="207"/>
      <c r="T364" s="209">
        <f>SUM(T365:T377)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10" t="s">
        <v>83</v>
      </c>
      <c r="AT364" s="211" t="s">
        <v>69</v>
      </c>
      <c r="AU364" s="211" t="s">
        <v>77</v>
      </c>
      <c r="AY364" s="210" t="s">
        <v>163</v>
      </c>
      <c r="BK364" s="212">
        <f>SUM(BK365:BK377)</f>
        <v>0</v>
      </c>
    </row>
    <row r="365" s="2" customFormat="1" ht="24.15" customHeight="1">
      <c r="A365" s="41"/>
      <c r="B365" s="42"/>
      <c r="C365" s="215" t="s">
        <v>421</v>
      </c>
      <c r="D365" s="215" t="s">
        <v>166</v>
      </c>
      <c r="E365" s="216" t="s">
        <v>422</v>
      </c>
      <c r="F365" s="217" t="s">
        <v>423</v>
      </c>
      <c r="G365" s="218" t="s">
        <v>169</v>
      </c>
      <c r="H365" s="219">
        <v>66.759</v>
      </c>
      <c r="I365" s="220"/>
      <c r="J365" s="221">
        <f>ROUND(I365*H365,2)</f>
        <v>0</v>
      </c>
      <c r="K365" s="217" t="s">
        <v>170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0.00029</v>
      </c>
      <c r="R365" s="224">
        <f>Q365*H365</f>
        <v>0.01936011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260</v>
      </c>
      <c r="AT365" s="226" t="s">
        <v>166</v>
      </c>
      <c r="AU365" s="226" t="s">
        <v>83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260</v>
      </c>
      <c r="BM365" s="226" t="s">
        <v>424</v>
      </c>
    </row>
    <row r="366" s="2" customFormat="1">
      <c r="A366" s="41"/>
      <c r="B366" s="42"/>
      <c r="C366" s="43"/>
      <c r="D366" s="228" t="s">
        <v>173</v>
      </c>
      <c r="E366" s="43"/>
      <c r="F366" s="229" t="s">
        <v>425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173</v>
      </c>
      <c r="AU366" s="20" t="s">
        <v>83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8</v>
      </c>
      <c r="G367" s="234"/>
      <c r="H367" s="238">
        <v>12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83</v>
      </c>
      <c r="AV367" s="13" t="s">
        <v>83</v>
      </c>
      <c r="AW367" s="13" t="s">
        <v>32</v>
      </c>
      <c r="AX367" s="13" t="s">
        <v>70</v>
      </c>
      <c r="AY367" s="244" t="s">
        <v>163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426</v>
      </c>
      <c r="G368" s="234"/>
      <c r="H368" s="238">
        <v>1.5209999999999999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83</v>
      </c>
      <c r="AV368" s="13" t="s">
        <v>83</v>
      </c>
      <c r="AW368" s="13" t="s">
        <v>32</v>
      </c>
      <c r="AX368" s="13" t="s">
        <v>70</v>
      </c>
      <c r="AY368" s="244" t="s">
        <v>163</v>
      </c>
    </row>
    <row r="369" s="13" customFormat="1">
      <c r="A369" s="13"/>
      <c r="B369" s="233"/>
      <c r="C369" s="234"/>
      <c r="D369" s="235" t="s">
        <v>175</v>
      </c>
      <c r="E369" s="236" t="s">
        <v>19</v>
      </c>
      <c r="F369" s="237" t="s">
        <v>8</v>
      </c>
      <c r="G369" s="234"/>
      <c r="H369" s="238">
        <v>12</v>
      </c>
      <c r="I369" s="239"/>
      <c r="J369" s="234"/>
      <c r="K369" s="234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175</v>
      </c>
      <c r="AU369" s="244" t="s">
        <v>83</v>
      </c>
      <c r="AV369" s="13" t="s">
        <v>83</v>
      </c>
      <c r="AW369" s="13" t="s">
        <v>32</v>
      </c>
      <c r="AX369" s="13" t="s">
        <v>70</v>
      </c>
      <c r="AY369" s="244" t="s">
        <v>163</v>
      </c>
    </row>
    <row r="370" s="13" customFormat="1">
      <c r="A370" s="13"/>
      <c r="B370" s="233"/>
      <c r="C370" s="234"/>
      <c r="D370" s="235" t="s">
        <v>175</v>
      </c>
      <c r="E370" s="236" t="s">
        <v>19</v>
      </c>
      <c r="F370" s="237" t="s">
        <v>426</v>
      </c>
      <c r="G370" s="234"/>
      <c r="H370" s="238">
        <v>1.5209999999999999</v>
      </c>
      <c r="I370" s="239"/>
      <c r="J370" s="234"/>
      <c r="K370" s="234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175</v>
      </c>
      <c r="AU370" s="244" t="s">
        <v>83</v>
      </c>
      <c r="AV370" s="13" t="s">
        <v>83</v>
      </c>
      <c r="AW370" s="13" t="s">
        <v>32</v>
      </c>
      <c r="AX370" s="13" t="s">
        <v>70</v>
      </c>
      <c r="AY370" s="244" t="s">
        <v>163</v>
      </c>
    </row>
    <row r="371" s="13" customFormat="1">
      <c r="A371" s="13"/>
      <c r="B371" s="233"/>
      <c r="C371" s="234"/>
      <c r="D371" s="235" t="s">
        <v>175</v>
      </c>
      <c r="E371" s="236" t="s">
        <v>19</v>
      </c>
      <c r="F371" s="237" t="s">
        <v>8</v>
      </c>
      <c r="G371" s="234"/>
      <c r="H371" s="238">
        <v>12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83</v>
      </c>
      <c r="AV371" s="13" t="s">
        <v>83</v>
      </c>
      <c r="AW371" s="13" t="s">
        <v>32</v>
      </c>
      <c r="AX371" s="13" t="s">
        <v>70</v>
      </c>
      <c r="AY371" s="244" t="s">
        <v>163</v>
      </c>
    </row>
    <row r="372" s="13" customFormat="1">
      <c r="A372" s="13"/>
      <c r="B372" s="233"/>
      <c r="C372" s="234"/>
      <c r="D372" s="235" t="s">
        <v>175</v>
      </c>
      <c r="E372" s="236" t="s">
        <v>19</v>
      </c>
      <c r="F372" s="237" t="s">
        <v>427</v>
      </c>
      <c r="G372" s="234"/>
      <c r="H372" s="238">
        <v>1.5</v>
      </c>
      <c r="I372" s="239"/>
      <c r="J372" s="234"/>
      <c r="K372" s="234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175</v>
      </c>
      <c r="AU372" s="244" t="s">
        <v>83</v>
      </c>
      <c r="AV372" s="13" t="s">
        <v>83</v>
      </c>
      <c r="AW372" s="13" t="s">
        <v>32</v>
      </c>
      <c r="AX372" s="13" t="s">
        <v>70</v>
      </c>
      <c r="AY372" s="244" t="s">
        <v>163</v>
      </c>
    </row>
    <row r="373" s="13" customFormat="1">
      <c r="A373" s="13"/>
      <c r="B373" s="233"/>
      <c r="C373" s="234"/>
      <c r="D373" s="235" t="s">
        <v>175</v>
      </c>
      <c r="E373" s="236" t="s">
        <v>19</v>
      </c>
      <c r="F373" s="237" t="s">
        <v>8</v>
      </c>
      <c r="G373" s="234"/>
      <c r="H373" s="238">
        <v>12</v>
      </c>
      <c r="I373" s="239"/>
      <c r="J373" s="234"/>
      <c r="K373" s="234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175</v>
      </c>
      <c r="AU373" s="244" t="s">
        <v>83</v>
      </c>
      <c r="AV373" s="13" t="s">
        <v>83</v>
      </c>
      <c r="AW373" s="13" t="s">
        <v>32</v>
      </c>
      <c r="AX373" s="13" t="s">
        <v>70</v>
      </c>
      <c r="AY373" s="244" t="s">
        <v>163</v>
      </c>
    </row>
    <row r="374" s="13" customFormat="1">
      <c r="A374" s="13"/>
      <c r="B374" s="233"/>
      <c r="C374" s="234"/>
      <c r="D374" s="235" t="s">
        <v>175</v>
      </c>
      <c r="E374" s="236" t="s">
        <v>19</v>
      </c>
      <c r="F374" s="237" t="s">
        <v>428</v>
      </c>
      <c r="G374" s="234"/>
      <c r="H374" s="238">
        <v>0.69599999999999995</v>
      </c>
      <c r="I374" s="239"/>
      <c r="J374" s="234"/>
      <c r="K374" s="234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175</v>
      </c>
      <c r="AU374" s="244" t="s">
        <v>83</v>
      </c>
      <c r="AV374" s="13" t="s">
        <v>83</v>
      </c>
      <c r="AW374" s="13" t="s">
        <v>32</v>
      </c>
      <c r="AX374" s="13" t="s">
        <v>70</v>
      </c>
      <c r="AY374" s="244" t="s">
        <v>163</v>
      </c>
    </row>
    <row r="375" s="13" customFormat="1">
      <c r="A375" s="13"/>
      <c r="B375" s="233"/>
      <c r="C375" s="234"/>
      <c r="D375" s="235" t="s">
        <v>175</v>
      </c>
      <c r="E375" s="236" t="s">
        <v>19</v>
      </c>
      <c r="F375" s="237" t="s">
        <v>8</v>
      </c>
      <c r="G375" s="234"/>
      <c r="H375" s="238">
        <v>12</v>
      </c>
      <c r="I375" s="239"/>
      <c r="J375" s="234"/>
      <c r="K375" s="234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175</v>
      </c>
      <c r="AU375" s="244" t="s">
        <v>83</v>
      </c>
      <c r="AV375" s="13" t="s">
        <v>83</v>
      </c>
      <c r="AW375" s="13" t="s">
        <v>32</v>
      </c>
      <c r="AX375" s="13" t="s">
        <v>70</v>
      </c>
      <c r="AY375" s="244" t="s">
        <v>163</v>
      </c>
    </row>
    <row r="376" s="13" customFormat="1">
      <c r="A376" s="13"/>
      <c r="B376" s="233"/>
      <c r="C376" s="234"/>
      <c r="D376" s="235" t="s">
        <v>175</v>
      </c>
      <c r="E376" s="236" t="s">
        <v>19</v>
      </c>
      <c r="F376" s="237" t="s">
        <v>426</v>
      </c>
      <c r="G376" s="234"/>
      <c r="H376" s="238">
        <v>1.5209999999999999</v>
      </c>
      <c r="I376" s="239"/>
      <c r="J376" s="234"/>
      <c r="K376" s="234"/>
      <c r="L376" s="240"/>
      <c r="M376" s="241"/>
      <c r="N376" s="242"/>
      <c r="O376" s="242"/>
      <c r="P376" s="242"/>
      <c r="Q376" s="242"/>
      <c r="R376" s="242"/>
      <c r="S376" s="242"/>
      <c r="T376" s="24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4" t="s">
        <v>175</v>
      </c>
      <c r="AU376" s="244" t="s">
        <v>83</v>
      </c>
      <c r="AV376" s="13" t="s">
        <v>83</v>
      </c>
      <c r="AW376" s="13" t="s">
        <v>32</v>
      </c>
      <c r="AX376" s="13" t="s">
        <v>70</v>
      </c>
      <c r="AY376" s="244" t="s">
        <v>163</v>
      </c>
    </row>
    <row r="377" s="14" customFormat="1">
      <c r="A377" s="14"/>
      <c r="B377" s="245"/>
      <c r="C377" s="246"/>
      <c r="D377" s="235" t="s">
        <v>175</v>
      </c>
      <c r="E377" s="247" t="s">
        <v>19</v>
      </c>
      <c r="F377" s="248" t="s">
        <v>179</v>
      </c>
      <c r="G377" s="246"/>
      <c r="H377" s="249">
        <v>66.759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175</v>
      </c>
      <c r="AU377" s="255" t="s">
        <v>83</v>
      </c>
      <c r="AV377" s="14" t="s">
        <v>171</v>
      </c>
      <c r="AW377" s="14" t="s">
        <v>32</v>
      </c>
      <c r="AX377" s="14" t="s">
        <v>77</v>
      </c>
      <c r="AY377" s="255" t="s">
        <v>163</v>
      </c>
    </row>
    <row r="378" s="12" customFormat="1" ht="22.8" customHeight="1">
      <c r="A378" s="12"/>
      <c r="B378" s="199"/>
      <c r="C378" s="200"/>
      <c r="D378" s="201" t="s">
        <v>69</v>
      </c>
      <c r="E378" s="213" t="s">
        <v>429</v>
      </c>
      <c r="F378" s="213" t="s">
        <v>430</v>
      </c>
      <c r="G378" s="200"/>
      <c r="H378" s="200"/>
      <c r="I378" s="203"/>
      <c r="J378" s="214">
        <f>BK378</f>
        <v>0</v>
      </c>
      <c r="K378" s="200"/>
      <c r="L378" s="205"/>
      <c r="M378" s="206"/>
      <c r="N378" s="207"/>
      <c r="O378" s="207"/>
      <c r="P378" s="208">
        <f>SUM(P379:P394)</f>
        <v>0</v>
      </c>
      <c r="Q378" s="207"/>
      <c r="R378" s="208">
        <f>SUM(R379:R394)</f>
        <v>0.015262</v>
      </c>
      <c r="S378" s="207"/>
      <c r="T378" s="209">
        <f>SUM(T379:T394)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10" t="s">
        <v>83</v>
      </c>
      <c r="AT378" s="211" t="s">
        <v>69</v>
      </c>
      <c r="AU378" s="211" t="s">
        <v>77</v>
      </c>
      <c r="AY378" s="210" t="s">
        <v>163</v>
      </c>
      <c r="BK378" s="212">
        <f>SUM(BK379:BK394)</f>
        <v>0</v>
      </c>
    </row>
    <row r="379" s="2" customFormat="1" ht="16.5" customHeight="1">
      <c r="A379" s="41"/>
      <c r="B379" s="42"/>
      <c r="C379" s="215" t="s">
        <v>431</v>
      </c>
      <c r="D379" s="215" t="s">
        <v>166</v>
      </c>
      <c r="E379" s="216" t="s">
        <v>432</v>
      </c>
      <c r="F379" s="217" t="s">
        <v>433</v>
      </c>
      <c r="G379" s="218" t="s">
        <v>169</v>
      </c>
      <c r="H379" s="219">
        <v>11.74</v>
      </c>
      <c r="I379" s="220"/>
      <c r="J379" s="221">
        <f>ROUND(I379*H379,2)</f>
        <v>0</v>
      </c>
      <c r="K379" s="217" t="s">
        <v>434</v>
      </c>
      <c r="L379" s="47"/>
      <c r="M379" s="222" t="s">
        <v>19</v>
      </c>
      <c r="N379" s="223" t="s">
        <v>42</v>
      </c>
      <c r="O379" s="87"/>
      <c r="P379" s="224">
        <f>O379*H379</f>
        <v>0</v>
      </c>
      <c r="Q379" s="224">
        <v>0</v>
      </c>
      <c r="R379" s="224">
        <f>Q379*H379</f>
        <v>0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260</v>
      </c>
      <c r="AT379" s="226" t="s">
        <v>166</v>
      </c>
      <c r="AU379" s="226" t="s">
        <v>83</v>
      </c>
      <c r="AY379" s="20" t="s">
        <v>163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83</v>
      </c>
      <c r="BK379" s="227">
        <f>ROUND(I379*H379,2)</f>
        <v>0</v>
      </c>
      <c r="BL379" s="20" t="s">
        <v>260</v>
      </c>
      <c r="BM379" s="226" t="s">
        <v>435</v>
      </c>
    </row>
    <row r="380" s="13" customFormat="1">
      <c r="A380" s="13"/>
      <c r="B380" s="233"/>
      <c r="C380" s="234"/>
      <c r="D380" s="235" t="s">
        <v>175</v>
      </c>
      <c r="E380" s="236" t="s">
        <v>19</v>
      </c>
      <c r="F380" s="237" t="s">
        <v>436</v>
      </c>
      <c r="G380" s="234"/>
      <c r="H380" s="238">
        <v>3.1139999999999999</v>
      </c>
      <c r="I380" s="239"/>
      <c r="J380" s="234"/>
      <c r="K380" s="234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175</v>
      </c>
      <c r="AU380" s="244" t="s">
        <v>83</v>
      </c>
      <c r="AV380" s="13" t="s">
        <v>83</v>
      </c>
      <c r="AW380" s="13" t="s">
        <v>32</v>
      </c>
      <c r="AX380" s="13" t="s">
        <v>70</v>
      </c>
      <c r="AY380" s="244" t="s">
        <v>163</v>
      </c>
    </row>
    <row r="381" s="13" customFormat="1">
      <c r="A381" s="13"/>
      <c r="B381" s="233"/>
      <c r="C381" s="234"/>
      <c r="D381" s="235" t="s">
        <v>175</v>
      </c>
      <c r="E381" s="236" t="s">
        <v>19</v>
      </c>
      <c r="F381" s="237" t="s">
        <v>436</v>
      </c>
      <c r="G381" s="234"/>
      <c r="H381" s="238">
        <v>3.1139999999999999</v>
      </c>
      <c r="I381" s="239"/>
      <c r="J381" s="234"/>
      <c r="K381" s="234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175</v>
      </c>
      <c r="AU381" s="244" t="s">
        <v>83</v>
      </c>
      <c r="AV381" s="13" t="s">
        <v>83</v>
      </c>
      <c r="AW381" s="13" t="s">
        <v>32</v>
      </c>
      <c r="AX381" s="13" t="s">
        <v>70</v>
      </c>
      <c r="AY381" s="244" t="s">
        <v>163</v>
      </c>
    </row>
    <row r="382" s="13" customFormat="1">
      <c r="A382" s="13"/>
      <c r="B382" s="233"/>
      <c r="C382" s="234"/>
      <c r="D382" s="235" t="s">
        <v>175</v>
      </c>
      <c r="E382" s="236" t="s">
        <v>19</v>
      </c>
      <c r="F382" s="237" t="s">
        <v>195</v>
      </c>
      <c r="G382" s="234"/>
      <c r="H382" s="238">
        <v>1.7969999999999999</v>
      </c>
      <c r="I382" s="239"/>
      <c r="J382" s="234"/>
      <c r="K382" s="234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175</v>
      </c>
      <c r="AU382" s="244" t="s">
        <v>83</v>
      </c>
      <c r="AV382" s="13" t="s">
        <v>83</v>
      </c>
      <c r="AW382" s="13" t="s">
        <v>32</v>
      </c>
      <c r="AX382" s="13" t="s">
        <v>70</v>
      </c>
      <c r="AY382" s="244" t="s">
        <v>163</v>
      </c>
    </row>
    <row r="383" s="13" customFormat="1">
      <c r="A383" s="13"/>
      <c r="B383" s="233"/>
      <c r="C383" s="234"/>
      <c r="D383" s="235" t="s">
        <v>175</v>
      </c>
      <c r="E383" s="236" t="s">
        <v>19</v>
      </c>
      <c r="F383" s="237" t="s">
        <v>196</v>
      </c>
      <c r="G383" s="234"/>
      <c r="H383" s="238">
        <v>0.60099999999999998</v>
      </c>
      <c r="I383" s="239"/>
      <c r="J383" s="234"/>
      <c r="K383" s="234"/>
      <c r="L383" s="240"/>
      <c r="M383" s="241"/>
      <c r="N383" s="242"/>
      <c r="O383" s="242"/>
      <c r="P383" s="242"/>
      <c r="Q383" s="242"/>
      <c r="R383" s="242"/>
      <c r="S383" s="242"/>
      <c r="T383" s="24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4" t="s">
        <v>175</v>
      </c>
      <c r="AU383" s="244" t="s">
        <v>83</v>
      </c>
      <c r="AV383" s="13" t="s">
        <v>83</v>
      </c>
      <c r="AW383" s="13" t="s">
        <v>32</v>
      </c>
      <c r="AX383" s="13" t="s">
        <v>70</v>
      </c>
      <c r="AY383" s="244" t="s">
        <v>163</v>
      </c>
    </row>
    <row r="384" s="13" customFormat="1">
      <c r="A384" s="13"/>
      <c r="B384" s="233"/>
      <c r="C384" s="234"/>
      <c r="D384" s="235" t="s">
        <v>175</v>
      </c>
      <c r="E384" s="236" t="s">
        <v>19</v>
      </c>
      <c r="F384" s="237" t="s">
        <v>436</v>
      </c>
      <c r="G384" s="234"/>
      <c r="H384" s="238">
        <v>3.1139999999999999</v>
      </c>
      <c r="I384" s="239"/>
      <c r="J384" s="234"/>
      <c r="K384" s="234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175</v>
      </c>
      <c r="AU384" s="244" t="s">
        <v>83</v>
      </c>
      <c r="AV384" s="13" t="s">
        <v>83</v>
      </c>
      <c r="AW384" s="13" t="s">
        <v>32</v>
      </c>
      <c r="AX384" s="13" t="s">
        <v>70</v>
      </c>
      <c r="AY384" s="244" t="s">
        <v>163</v>
      </c>
    </row>
    <row r="385" s="14" customFormat="1">
      <c r="A385" s="14"/>
      <c r="B385" s="245"/>
      <c r="C385" s="246"/>
      <c r="D385" s="235" t="s">
        <v>175</v>
      </c>
      <c r="E385" s="247" t="s">
        <v>19</v>
      </c>
      <c r="F385" s="248" t="s">
        <v>179</v>
      </c>
      <c r="G385" s="246"/>
      <c r="H385" s="249">
        <v>11.740000000000002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175</v>
      </c>
      <c r="AU385" s="255" t="s">
        <v>83</v>
      </c>
      <c r="AV385" s="14" t="s">
        <v>171</v>
      </c>
      <c r="AW385" s="14" t="s">
        <v>32</v>
      </c>
      <c r="AX385" s="14" t="s">
        <v>77</v>
      </c>
      <c r="AY385" s="255" t="s">
        <v>163</v>
      </c>
    </row>
    <row r="386" s="2" customFormat="1" ht="16.5" customHeight="1">
      <c r="A386" s="41"/>
      <c r="B386" s="42"/>
      <c r="C386" s="256" t="s">
        <v>437</v>
      </c>
      <c r="D386" s="256" t="s">
        <v>219</v>
      </c>
      <c r="E386" s="257" t="s">
        <v>438</v>
      </c>
      <c r="F386" s="258" t="s">
        <v>439</v>
      </c>
      <c r="G386" s="259" t="s">
        <v>169</v>
      </c>
      <c r="H386" s="260">
        <v>11.74</v>
      </c>
      <c r="I386" s="261"/>
      <c r="J386" s="262">
        <f>ROUND(I386*H386,2)</f>
        <v>0</v>
      </c>
      <c r="K386" s="258" t="s">
        <v>170</v>
      </c>
      <c r="L386" s="263"/>
      <c r="M386" s="264" t="s">
        <v>19</v>
      </c>
      <c r="N386" s="265" t="s">
        <v>42</v>
      </c>
      <c r="O386" s="87"/>
      <c r="P386" s="224">
        <f>O386*H386</f>
        <v>0</v>
      </c>
      <c r="Q386" s="224">
        <v>0.0012999999999999999</v>
      </c>
      <c r="R386" s="224">
        <f>Q386*H386</f>
        <v>0.015262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333</v>
      </c>
      <c r="AT386" s="226" t="s">
        <v>219</v>
      </c>
      <c r="AU386" s="226" t="s">
        <v>83</v>
      </c>
      <c r="AY386" s="20" t="s">
        <v>163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83</v>
      </c>
      <c r="BK386" s="227">
        <f>ROUND(I386*H386,2)</f>
        <v>0</v>
      </c>
      <c r="BL386" s="20" t="s">
        <v>260</v>
      </c>
      <c r="BM386" s="226" t="s">
        <v>440</v>
      </c>
    </row>
    <row r="387" s="13" customFormat="1">
      <c r="A387" s="13"/>
      <c r="B387" s="233"/>
      <c r="C387" s="234"/>
      <c r="D387" s="235" t="s">
        <v>175</v>
      </c>
      <c r="E387" s="236" t="s">
        <v>19</v>
      </c>
      <c r="F387" s="237" t="s">
        <v>436</v>
      </c>
      <c r="G387" s="234"/>
      <c r="H387" s="238">
        <v>3.1139999999999999</v>
      </c>
      <c r="I387" s="239"/>
      <c r="J387" s="234"/>
      <c r="K387" s="234"/>
      <c r="L387" s="240"/>
      <c r="M387" s="241"/>
      <c r="N387" s="242"/>
      <c r="O387" s="242"/>
      <c r="P387" s="242"/>
      <c r="Q387" s="242"/>
      <c r="R387" s="242"/>
      <c r="S387" s="242"/>
      <c r="T387" s="24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4" t="s">
        <v>175</v>
      </c>
      <c r="AU387" s="244" t="s">
        <v>83</v>
      </c>
      <c r="AV387" s="13" t="s">
        <v>83</v>
      </c>
      <c r="AW387" s="13" t="s">
        <v>32</v>
      </c>
      <c r="AX387" s="13" t="s">
        <v>70</v>
      </c>
      <c r="AY387" s="244" t="s">
        <v>163</v>
      </c>
    </row>
    <row r="388" s="13" customFormat="1">
      <c r="A388" s="13"/>
      <c r="B388" s="233"/>
      <c r="C388" s="234"/>
      <c r="D388" s="235" t="s">
        <v>175</v>
      </c>
      <c r="E388" s="236" t="s">
        <v>19</v>
      </c>
      <c r="F388" s="237" t="s">
        <v>436</v>
      </c>
      <c r="G388" s="234"/>
      <c r="H388" s="238">
        <v>3.1139999999999999</v>
      </c>
      <c r="I388" s="239"/>
      <c r="J388" s="234"/>
      <c r="K388" s="234"/>
      <c r="L388" s="240"/>
      <c r="M388" s="241"/>
      <c r="N388" s="242"/>
      <c r="O388" s="242"/>
      <c r="P388" s="242"/>
      <c r="Q388" s="242"/>
      <c r="R388" s="242"/>
      <c r="S388" s="242"/>
      <c r="T388" s="24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4" t="s">
        <v>175</v>
      </c>
      <c r="AU388" s="244" t="s">
        <v>83</v>
      </c>
      <c r="AV388" s="13" t="s">
        <v>83</v>
      </c>
      <c r="AW388" s="13" t="s">
        <v>32</v>
      </c>
      <c r="AX388" s="13" t="s">
        <v>70</v>
      </c>
      <c r="AY388" s="244" t="s">
        <v>163</v>
      </c>
    </row>
    <row r="389" s="13" customFormat="1">
      <c r="A389" s="13"/>
      <c r="B389" s="233"/>
      <c r="C389" s="234"/>
      <c r="D389" s="235" t="s">
        <v>175</v>
      </c>
      <c r="E389" s="236" t="s">
        <v>19</v>
      </c>
      <c r="F389" s="237" t="s">
        <v>195</v>
      </c>
      <c r="G389" s="234"/>
      <c r="H389" s="238">
        <v>1.7969999999999999</v>
      </c>
      <c r="I389" s="239"/>
      <c r="J389" s="234"/>
      <c r="K389" s="234"/>
      <c r="L389" s="240"/>
      <c r="M389" s="241"/>
      <c r="N389" s="242"/>
      <c r="O389" s="242"/>
      <c r="P389" s="242"/>
      <c r="Q389" s="242"/>
      <c r="R389" s="242"/>
      <c r="S389" s="242"/>
      <c r="T389" s="24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4" t="s">
        <v>175</v>
      </c>
      <c r="AU389" s="244" t="s">
        <v>83</v>
      </c>
      <c r="AV389" s="13" t="s">
        <v>83</v>
      </c>
      <c r="AW389" s="13" t="s">
        <v>32</v>
      </c>
      <c r="AX389" s="13" t="s">
        <v>70</v>
      </c>
      <c r="AY389" s="244" t="s">
        <v>163</v>
      </c>
    </row>
    <row r="390" s="13" customFormat="1">
      <c r="A390" s="13"/>
      <c r="B390" s="233"/>
      <c r="C390" s="234"/>
      <c r="D390" s="235" t="s">
        <v>175</v>
      </c>
      <c r="E390" s="236" t="s">
        <v>19</v>
      </c>
      <c r="F390" s="237" t="s">
        <v>196</v>
      </c>
      <c r="G390" s="234"/>
      <c r="H390" s="238">
        <v>0.60099999999999998</v>
      </c>
      <c r="I390" s="239"/>
      <c r="J390" s="234"/>
      <c r="K390" s="234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175</v>
      </c>
      <c r="AU390" s="244" t="s">
        <v>83</v>
      </c>
      <c r="AV390" s="13" t="s">
        <v>83</v>
      </c>
      <c r="AW390" s="13" t="s">
        <v>32</v>
      </c>
      <c r="AX390" s="13" t="s">
        <v>70</v>
      </c>
      <c r="AY390" s="244" t="s">
        <v>163</v>
      </c>
    </row>
    <row r="391" s="13" customFormat="1">
      <c r="A391" s="13"/>
      <c r="B391" s="233"/>
      <c r="C391" s="234"/>
      <c r="D391" s="235" t="s">
        <v>175</v>
      </c>
      <c r="E391" s="236" t="s">
        <v>19</v>
      </c>
      <c r="F391" s="237" t="s">
        <v>436</v>
      </c>
      <c r="G391" s="234"/>
      <c r="H391" s="238">
        <v>3.1139999999999999</v>
      </c>
      <c r="I391" s="239"/>
      <c r="J391" s="234"/>
      <c r="K391" s="234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175</v>
      </c>
      <c r="AU391" s="244" t="s">
        <v>83</v>
      </c>
      <c r="AV391" s="13" t="s">
        <v>83</v>
      </c>
      <c r="AW391" s="13" t="s">
        <v>32</v>
      </c>
      <c r="AX391" s="13" t="s">
        <v>70</v>
      </c>
      <c r="AY391" s="244" t="s">
        <v>163</v>
      </c>
    </row>
    <row r="392" s="14" customFormat="1">
      <c r="A392" s="14"/>
      <c r="B392" s="245"/>
      <c r="C392" s="246"/>
      <c r="D392" s="235" t="s">
        <v>175</v>
      </c>
      <c r="E392" s="247" t="s">
        <v>19</v>
      </c>
      <c r="F392" s="248" t="s">
        <v>179</v>
      </c>
      <c r="G392" s="246"/>
      <c r="H392" s="249">
        <v>11.740000000000002</v>
      </c>
      <c r="I392" s="250"/>
      <c r="J392" s="246"/>
      <c r="K392" s="246"/>
      <c r="L392" s="251"/>
      <c r="M392" s="252"/>
      <c r="N392" s="253"/>
      <c r="O392" s="253"/>
      <c r="P392" s="253"/>
      <c r="Q392" s="253"/>
      <c r="R392" s="253"/>
      <c r="S392" s="253"/>
      <c r="T392" s="25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5" t="s">
        <v>175</v>
      </c>
      <c r="AU392" s="255" t="s">
        <v>83</v>
      </c>
      <c r="AV392" s="14" t="s">
        <v>171</v>
      </c>
      <c r="AW392" s="14" t="s">
        <v>32</v>
      </c>
      <c r="AX392" s="14" t="s">
        <v>77</v>
      </c>
      <c r="AY392" s="255" t="s">
        <v>163</v>
      </c>
    </row>
    <row r="393" s="2" customFormat="1" ht="33" customHeight="1">
      <c r="A393" s="41"/>
      <c r="B393" s="42"/>
      <c r="C393" s="215" t="s">
        <v>441</v>
      </c>
      <c r="D393" s="215" t="s">
        <v>166</v>
      </c>
      <c r="E393" s="216" t="s">
        <v>442</v>
      </c>
      <c r="F393" s="217" t="s">
        <v>443</v>
      </c>
      <c r="G393" s="218" t="s">
        <v>291</v>
      </c>
      <c r="H393" s="219">
        <v>0.014999999999999999</v>
      </c>
      <c r="I393" s="220"/>
      <c r="J393" s="221">
        <f>ROUND(I393*H393,2)</f>
        <v>0</v>
      </c>
      <c r="K393" s="217" t="s">
        <v>170</v>
      </c>
      <c r="L393" s="47"/>
      <c r="M393" s="222" t="s">
        <v>19</v>
      </c>
      <c r="N393" s="223" t="s">
        <v>42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260</v>
      </c>
      <c r="AT393" s="226" t="s">
        <v>166</v>
      </c>
      <c r="AU393" s="226" t="s">
        <v>83</v>
      </c>
      <c r="AY393" s="20" t="s">
        <v>163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83</v>
      </c>
      <c r="BK393" s="227">
        <f>ROUND(I393*H393,2)</f>
        <v>0</v>
      </c>
      <c r="BL393" s="20" t="s">
        <v>260</v>
      </c>
      <c r="BM393" s="226" t="s">
        <v>444</v>
      </c>
    </row>
    <row r="394" s="2" customFormat="1">
      <c r="A394" s="41"/>
      <c r="B394" s="42"/>
      <c r="C394" s="43"/>
      <c r="D394" s="228" t="s">
        <v>173</v>
      </c>
      <c r="E394" s="43"/>
      <c r="F394" s="229" t="s">
        <v>445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173</v>
      </c>
      <c r="AU394" s="20" t="s">
        <v>83</v>
      </c>
    </row>
    <row r="395" s="12" customFormat="1" ht="25.92" customHeight="1">
      <c r="A395" s="12"/>
      <c r="B395" s="199"/>
      <c r="C395" s="200"/>
      <c r="D395" s="201" t="s">
        <v>69</v>
      </c>
      <c r="E395" s="202" t="s">
        <v>446</v>
      </c>
      <c r="F395" s="202" t="s">
        <v>447</v>
      </c>
      <c r="G395" s="200"/>
      <c r="H395" s="200"/>
      <c r="I395" s="203"/>
      <c r="J395" s="204">
        <f>BK395</f>
        <v>0</v>
      </c>
      <c r="K395" s="200"/>
      <c r="L395" s="205"/>
      <c r="M395" s="206"/>
      <c r="N395" s="207"/>
      <c r="O395" s="207"/>
      <c r="P395" s="208">
        <f>SUM(P396:P403)</f>
        <v>0</v>
      </c>
      <c r="Q395" s="207"/>
      <c r="R395" s="208">
        <f>SUM(R396:R403)</f>
        <v>0</v>
      </c>
      <c r="S395" s="207"/>
      <c r="T395" s="209">
        <f>SUM(T396:T403)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10" t="s">
        <v>197</v>
      </c>
      <c r="AT395" s="211" t="s">
        <v>69</v>
      </c>
      <c r="AU395" s="211" t="s">
        <v>70</v>
      </c>
      <c r="AY395" s="210" t="s">
        <v>163</v>
      </c>
      <c r="BK395" s="212">
        <f>SUM(BK396:BK403)</f>
        <v>0</v>
      </c>
    </row>
    <row r="396" s="2" customFormat="1" ht="16.5" customHeight="1">
      <c r="A396" s="41"/>
      <c r="B396" s="42"/>
      <c r="C396" s="215" t="s">
        <v>448</v>
      </c>
      <c r="D396" s="215" t="s">
        <v>166</v>
      </c>
      <c r="E396" s="216" t="s">
        <v>449</v>
      </c>
      <c r="F396" s="217" t="s">
        <v>450</v>
      </c>
      <c r="G396" s="218" t="s">
        <v>451</v>
      </c>
      <c r="H396" s="219">
        <v>1</v>
      </c>
      <c r="I396" s="220"/>
      <c r="J396" s="221">
        <f>ROUND(I396*H396,2)</f>
        <v>0</v>
      </c>
      <c r="K396" s="217" t="s">
        <v>19</v>
      </c>
      <c r="L396" s="47"/>
      <c r="M396" s="222" t="s">
        <v>19</v>
      </c>
      <c r="N396" s="223" t="s">
        <v>42</v>
      </c>
      <c r="O396" s="87"/>
      <c r="P396" s="224">
        <f>O396*H396</f>
        <v>0</v>
      </c>
      <c r="Q396" s="224">
        <v>0</v>
      </c>
      <c r="R396" s="224">
        <f>Q396*H396</f>
        <v>0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171</v>
      </c>
      <c r="AT396" s="226" t="s">
        <v>166</v>
      </c>
      <c r="AU396" s="226" t="s">
        <v>77</v>
      </c>
      <c r="AY396" s="20" t="s">
        <v>163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83</v>
      </c>
      <c r="BK396" s="227">
        <f>ROUND(I396*H396,2)</f>
        <v>0</v>
      </c>
      <c r="BL396" s="20" t="s">
        <v>171</v>
      </c>
      <c r="BM396" s="226" t="s">
        <v>452</v>
      </c>
    </row>
    <row r="397" s="2" customFormat="1" ht="16.5" customHeight="1">
      <c r="A397" s="41"/>
      <c r="B397" s="42"/>
      <c r="C397" s="215" t="s">
        <v>453</v>
      </c>
      <c r="D397" s="215" t="s">
        <v>166</v>
      </c>
      <c r="E397" s="216" t="s">
        <v>454</v>
      </c>
      <c r="F397" s="217" t="s">
        <v>455</v>
      </c>
      <c r="G397" s="218" t="s">
        <v>451</v>
      </c>
      <c r="H397" s="219">
        <v>1</v>
      </c>
      <c r="I397" s="220"/>
      <c r="J397" s="221">
        <f>ROUND(I397*H397,2)</f>
        <v>0</v>
      </c>
      <c r="K397" s="217" t="s">
        <v>19</v>
      </c>
      <c r="L397" s="47"/>
      <c r="M397" s="222" t="s">
        <v>19</v>
      </c>
      <c r="N397" s="223" t="s">
        <v>42</v>
      </c>
      <c r="O397" s="87"/>
      <c r="P397" s="224">
        <f>O397*H397</f>
        <v>0</v>
      </c>
      <c r="Q397" s="224">
        <v>0</v>
      </c>
      <c r="R397" s="224">
        <f>Q397*H397</f>
        <v>0</v>
      </c>
      <c r="S397" s="224">
        <v>0</v>
      </c>
      <c r="T397" s="225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6" t="s">
        <v>171</v>
      </c>
      <c r="AT397" s="226" t="s">
        <v>166</v>
      </c>
      <c r="AU397" s="226" t="s">
        <v>77</v>
      </c>
      <c r="AY397" s="20" t="s">
        <v>163</v>
      </c>
      <c r="BE397" s="227">
        <f>IF(N397="základní",J397,0)</f>
        <v>0</v>
      </c>
      <c r="BF397" s="227">
        <f>IF(N397="snížená",J397,0)</f>
        <v>0</v>
      </c>
      <c r="BG397" s="227">
        <f>IF(N397="zákl. přenesená",J397,0)</f>
        <v>0</v>
      </c>
      <c r="BH397" s="227">
        <f>IF(N397="sníž. přenesená",J397,0)</f>
        <v>0</v>
      </c>
      <c r="BI397" s="227">
        <f>IF(N397="nulová",J397,0)</f>
        <v>0</v>
      </c>
      <c r="BJ397" s="20" t="s">
        <v>83</v>
      </c>
      <c r="BK397" s="227">
        <f>ROUND(I397*H397,2)</f>
        <v>0</v>
      </c>
      <c r="BL397" s="20" t="s">
        <v>171</v>
      </c>
      <c r="BM397" s="226" t="s">
        <v>456</v>
      </c>
    </row>
    <row r="398" s="2" customFormat="1" ht="24.15" customHeight="1">
      <c r="A398" s="41"/>
      <c r="B398" s="42"/>
      <c r="C398" s="215" t="s">
        <v>457</v>
      </c>
      <c r="D398" s="215" t="s">
        <v>166</v>
      </c>
      <c r="E398" s="216" t="s">
        <v>458</v>
      </c>
      <c r="F398" s="217" t="s">
        <v>459</v>
      </c>
      <c r="G398" s="218" t="s">
        <v>451</v>
      </c>
      <c r="H398" s="219">
        <v>1</v>
      </c>
      <c r="I398" s="220"/>
      <c r="J398" s="221">
        <f>ROUND(I398*H398,2)</f>
        <v>0</v>
      </c>
      <c r="K398" s="217" t="s">
        <v>19</v>
      </c>
      <c r="L398" s="47"/>
      <c r="M398" s="222" t="s">
        <v>19</v>
      </c>
      <c r="N398" s="223" t="s">
        <v>42</v>
      </c>
      <c r="O398" s="87"/>
      <c r="P398" s="224">
        <f>O398*H398</f>
        <v>0</v>
      </c>
      <c r="Q398" s="224">
        <v>0</v>
      </c>
      <c r="R398" s="224">
        <f>Q398*H398</f>
        <v>0</v>
      </c>
      <c r="S398" s="224">
        <v>0</v>
      </c>
      <c r="T398" s="225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6" t="s">
        <v>171</v>
      </c>
      <c r="AT398" s="226" t="s">
        <v>166</v>
      </c>
      <c r="AU398" s="226" t="s">
        <v>77</v>
      </c>
      <c r="AY398" s="20" t="s">
        <v>163</v>
      </c>
      <c r="BE398" s="227">
        <f>IF(N398="základní",J398,0)</f>
        <v>0</v>
      </c>
      <c r="BF398" s="227">
        <f>IF(N398="snížená",J398,0)</f>
        <v>0</v>
      </c>
      <c r="BG398" s="227">
        <f>IF(N398="zákl. přenesená",J398,0)</f>
        <v>0</v>
      </c>
      <c r="BH398" s="227">
        <f>IF(N398="sníž. přenesená",J398,0)</f>
        <v>0</v>
      </c>
      <c r="BI398" s="227">
        <f>IF(N398="nulová",J398,0)</f>
        <v>0</v>
      </c>
      <c r="BJ398" s="20" t="s">
        <v>83</v>
      </c>
      <c r="BK398" s="227">
        <f>ROUND(I398*H398,2)</f>
        <v>0</v>
      </c>
      <c r="BL398" s="20" t="s">
        <v>171</v>
      </c>
      <c r="BM398" s="226" t="s">
        <v>460</v>
      </c>
    </row>
    <row r="399" s="2" customFormat="1" ht="16.5" customHeight="1">
      <c r="A399" s="41"/>
      <c r="B399" s="42"/>
      <c r="C399" s="215" t="s">
        <v>461</v>
      </c>
      <c r="D399" s="215" t="s">
        <v>166</v>
      </c>
      <c r="E399" s="216" t="s">
        <v>462</v>
      </c>
      <c r="F399" s="217" t="s">
        <v>463</v>
      </c>
      <c r="G399" s="218" t="s">
        <v>451</v>
      </c>
      <c r="H399" s="219">
        <v>1</v>
      </c>
      <c r="I399" s="220"/>
      <c r="J399" s="221">
        <f>ROUND(I399*H399,2)</f>
        <v>0</v>
      </c>
      <c r="K399" s="217" t="s">
        <v>19</v>
      </c>
      <c r="L399" s="47"/>
      <c r="M399" s="222" t="s">
        <v>19</v>
      </c>
      <c r="N399" s="223" t="s">
        <v>42</v>
      </c>
      <c r="O399" s="87"/>
      <c r="P399" s="224">
        <f>O399*H399</f>
        <v>0</v>
      </c>
      <c r="Q399" s="224">
        <v>0</v>
      </c>
      <c r="R399" s="224">
        <f>Q399*H399</f>
        <v>0</v>
      </c>
      <c r="S399" s="224">
        <v>0</v>
      </c>
      <c r="T399" s="225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26" t="s">
        <v>171</v>
      </c>
      <c r="AT399" s="226" t="s">
        <v>166</v>
      </c>
      <c r="AU399" s="226" t="s">
        <v>77</v>
      </c>
      <c r="AY399" s="20" t="s">
        <v>163</v>
      </c>
      <c r="BE399" s="227">
        <f>IF(N399="základní",J399,0)</f>
        <v>0</v>
      </c>
      <c r="BF399" s="227">
        <f>IF(N399="snížená",J399,0)</f>
        <v>0</v>
      </c>
      <c r="BG399" s="227">
        <f>IF(N399="zákl. přenesená",J399,0)</f>
        <v>0</v>
      </c>
      <c r="BH399" s="227">
        <f>IF(N399="sníž. přenesená",J399,0)</f>
        <v>0</v>
      </c>
      <c r="BI399" s="227">
        <f>IF(N399="nulová",J399,0)</f>
        <v>0</v>
      </c>
      <c r="BJ399" s="20" t="s">
        <v>83</v>
      </c>
      <c r="BK399" s="227">
        <f>ROUND(I399*H399,2)</f>
        <v>0</v>
      </c>
      <c r="BL399" s="20" t="s">
        <v>171</v>
      </c>
      <c r="BM399" s="226" t="s">
        <v>464</v>
      </c>
    </row>
    <row r="400" s="2" customFormat="1" ht="16.5" customHeight="1">
      <c r="A400" s="41"/>
      <c r="B400" s="42"/>
      <c r="C400" s="215" t="s">
        <v>465</v>
      </c>
      <c r="D400" s="215" t="s">
        <v>166</v>
      </c>
      <c r="E400" s="216" t="s">
        <v>466</v>
      </c>
      <c r="F400" s="217" t="s">
        <v>467</v>
      </c>
      <c r="G400" s="218" t="s">
        <v>451</v>
      </c>
      <c r="H400" s="219">
        <v>1</v>
      </c>
      <c r="I400" s="220"/>
      <c r="J400" s="221">
        <f>ROUND(I400*H400,2)</f>
        <v>0</v>
      </c>
      <c r="K400" s="217" t="s">
        <v>19</v>
      </c>
      <c r="L400" s="47"/>
      <c r="M400" s="222" t="s">
        <v>19</v>
      </c>
      <c r="N400" s="223" t="s">
        <v>42</v>
      </c>
      <c r="O400" s="87"/>
      <c r="P400" s="224">
        <f>O400*H400</f>
        <v>0</v>
      </c>
      <c r="Q400" s="224">
        <v>0</v>
      </c>
      <c r="R400" s="224">
        <f>Q400*H400</f>
        <v>0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171</v>
      </c>
      <c r="AT400" s="226" t="s">
        <v>166</v>
      </c>
      <c r="AU400" s="226" t="s">
        <v>77</v>
      </c>
      <c r="AY400" s="20" t="s">
        <v>163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83</v>
      </c>
      <c r="BK400" s="227">
        <f>ROUND(I400*H400,2)</f>
        <v>0</v>
      </c>
      <c r="BL400" s="20" t="s">
        <v>171</v>
      </c>
      <c r="BM400" s="226" t="s">
        <v>468</v>
      </c>
    </row>
    <row r="401" s="2" customFormat="1" ht="24.15" customHeight="1">
      <c r="A401" s="41"/>
      <c r="B401" s="42"/>
      <c r="C401" s="215" t="s">
        <v>469</v>
      </c>
      <c r="D401" s="215" t="s">
        <v>166</v>
      </c>
      <c r="E401" s="216" t="s">
        <v>470</v>
      </c>
      <c r="F401" s="217" t="s">
        <v>471</v>
      </c>
      <c r="G401" s="218" t="s">
        <v>451</v>
      </c>
      <c r="H401" s="219">
        <v>1</v>
      </c>
      <c r="I401" s="220"/>
      <c r="J401" s="221">
        <f>ROUND(I401*H401,2)</f>
        <v>0</v>
      </c>
      <c r="K401" s="217" t="s">
        <v>19</v>
      </c>
      <c r="L401" s="47"/>
      <c r="M401" s="222" t="s">
        <v>19</v>
      </c>
      <c r="N401" s="223" t="s">
        <v>42</v>
      </c>
      <c r="O401" s="87"/>
      <c r="P401" s="224">
        <f>O401*H401</f>
        <v>0</v>
      </c>
      <c r="Q401" s="224">
        <v>0</v>
      </c>
      <c r="R401" s="224">
        <f>Q401*H401</f>
        <v>0</v>
      </c>
      <c r="S401" s="224">
        <v>0</v>
      </c>
      <c r="T401" s="225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26" t="s">
        <v>171</v>
      </c>
      <c r="AT401" s="226" t="s">
        <v>166</v>
      </c>
      <c r="AU401" s="226" t="s">
        <v>77</v>
      </c>
      <c r="AY401" s="20" t="s">
        <v>163</v>
      </c>
      <c r="BE401" s="227">
        <f>IF(N401="základní",J401,0)</f>
        <v>0</v>
      </c>
      <c r="BF401" s="227">
        <f>IF(N401="snížená",J401,0)</f>
        <v>0</v>
      </c>
      <c r="BG401" s="227">
        <f>IF(N401="zákl. přenesená",J401,0)</f>
        <v>0</v>
      </c>
      <c r="BH401" s="227">
        <f>IF(N401="sníž. přenesená",J401,0)</f>
        <v>0</v>
      </c>
      <c r="BI401" s="227">
        <f>IF(N401="nulová",J401,0)</f>
        <v>0</v>
      </c>
      <c r="BJ401" s="20" t="s">
        <v>83</v>
      </c>
      <c r="BK401" s="227">
        <f>ROUND(I401*H401,2)</f>
        <v>0</v>
      </c>
      <c r="BL401" s="20" t="s">
        <v>171</v>
      </c>
      <c r="BM401" s="226" t="s">
        <v>472</v>
      </c>
    </row>
    <row r="402" s="2" customFormat="1" ht="33" customHeight="1">
      <c r="A402" s="41"/>
      <c r="B402" s="42"/>
      <c r="C402" s="215" t="s">
        <v>473</v>
      </c>
      <c r="D402" s="215" t="s">
        <v>166</v>
      </c>
      <c r="E402" s="216" t="s">
        <v>474</v>
      </c>
      <c r="F402" s="217" t="s">
        <v>475</v>
      </c>
      <c r="G402" s="218" t="s">
        <v>451</v>
      </c>
      <c r="H402" s="219">
        <v>1</v>
      </c>
      <c r="I402" s="220"/>
      <c r="J402" s="221">
        <f>ROUND(I402*H402,2)</f>
        <v>0</v>
      </c>
      <c r="K402" s="217" t="s">
        <v>19</v>
      </c>
      <c r="L402" s="47"/>
      <c r="M402" s="222" t="s">
        <v>19</v>
      </c>
      <c r="N402" s="223" t="s">
        <v>42</v>
      </c>
      <c r="O402" s="87"/>
      <c r="P402" s="224">
        <f>O402*H402</f>
        <v>0</v>
      </c>
      <c r="Q402" s="224">
        <v>0</v>
      </c>
      <c r="R402" s="224">
        <f>Q402*H402</f>
        <v>0</v>
      </c>
      <c r="S402" s="224">
        <v>0</v>
      </c>
      <c r="T402" s="225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6" t="s">
        <v>171</v>
      </c>
      <c r="AT402" s="226" t="s">
        <v>166</v>
      </c>
      <c r="AU402" s="226" t="s">
        <v>77</v>
      </c>
      <c r="AY402" s="20" t="s">
        <v>163</v>
      </c>
      <c r="BE402" s="227">
        <f>IF(N402="základní",J402,0)</f>
        <v>0</v>
      </c>
      <c r="BF402" s="227">
        <f>IF(N402="snížená",J402,0)</f>
        <v>0</v>
      </c>
      <c r="BG402" s="227">
        <f>IF(N402="zákl. přenesená",J402,0)</f>
        <v>0</v>
      </c>
      <c r="BH402" s="227">
        <f>IF(N402="sníž. přenesená",J402,0)</f>
        <v>0</v>
      </c>
      <c r="BI402" s="227">
        <f>IF(N402="nulová",J402,0)</f>
        <v>0</v>
      </c>
      <c r="BJ402" s="20" t="s">
        <v>83</v>
      </c>
      <c r="BK402" s="227">
        <f>ROUND(I402*H402,2)</f>
        <v>0</v>
      </c>
      <c r="BL402" s="20" t="s">
        <v>171</v>
      </c>
      <c r="BM402" s="226" t="s">
        <v>476</v>
      </c>
    </row>
    <row r="403" s="2" customFormat="1" ht="16.5" customHeight="1">
      <c r="A403" s="41"/>
      <c r="B403" s="42"/>
      <c r="C403" s="215" t="s">
        <v>477</v>
      </c>
      <c r="D403" s="215" t="s">
        <v>166</v>
      </c>
      <c r="E403" s="216" t="s">
        <v>478</v>
      </c>
      <c r="F403" s="217" t="s">
        <v>479</v>
      </c>
      <c r="G403" s="218" t="s">
        <v>451</v>
      </c>
      <c r="H403" s="219">
        <v>1</v>
      </c>
      <c r="I403" s="220"/>
      <c r="J403" s="221">
        <f>ROUND(I403*H403,2)</f>
        <v>0</v>
      </c>
      <c r="K403" s="217" t="s">
        <v>19</v>
      </c>
      <c r="L403" s="47"/>
      <c r="M403" s="287" t="s">
        <v>19</v>
      </c>
      <c r="N403" s="288" t="s">
        <v>42</v>
      </c>
      <c r="O403" s="289"/>
      <c r="P403" s="290">
        <f>O403*H403</f>
        <v>0</v>
      </c>
      <c r="Q403" s="290">
        <v>0</v>
      </c>
      <c r="R403" s="290">
        <f>Q403*H403</f>
        <v>0</v>
      </c>
      <c r="S403" s="290">
        <v>0</v>
      </c>
      <c r="T403" s="291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26" t="s">
        <v>171</v>
      </c>
      <c r="AT403" s="226" t="s">
        <v>166</v>
      </c>
      <c r="AU403" s="226" t="s">
        <v>77</v>
      </c>
      <c r="AY403" s="20" t="s">
        <v>163</v>
      </c>
      <c r="BE403" s="227">
        <f>IF(N403="základní",J403,0)</f>
        <v>0</v>
      </c>
      <c r="BF403" s="227">
        <f>IF(N403="snížená",J403,0)</f>
        <v>0</v>
      </c>
      <c r="BG403" s="227">
        <f>IF(N403="zákl. přenesená",J403,0)</f>
        <v>0</v>
      </c>
      <c r="BH403" s="227">
        <f>IF(N403="sníž. přenesená",J403,0)</f>
        <v>0</v>
      </c>
      <c r="BI403" s="227">
        <f>IF(N403="nulová",J403,0)</f>
        <v>0</v>
      </c>
      <c r="BJ403" s="20" t="s">
        <v>83</v>
      </c>
      <c r="BK403" s="227">
        <f>ROUND(I403*H403,2)</f>
        <v>0</v>
      </c>
      <c r="BL403" s="20" t="s">
        <v>171</v>
      </c>
      <c r="BM403" s="226" t="s">
        <v>480</v>
      </c>
    </row>
    <row r="404" s="2" customFormat="1" ht="6.96" customHeight="1">
      <c r="A404" s="41"/>
      <c r="B404" s="62"/>
      <c r="C404" s="63"/>
      <c r="D404" s="63"/>
      <c r="E404" s="63"/>
      <c r="F404" s="63"/>
      <c r="G404" s="63"/>
      <c r="H404" s="63"/>
      <c r="I404" s="63"/>
      <c r="J404" s="63"/>
      <c r="K404" s="63"/>
      <c r="L404" s="47"/>
      <c r="M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</row>
  </sheetData>
  <sheetProtection sheet="1" autoFilter="0" formatColumns="0" formatRows="0" objects="1" scenarios="1" spinCount="100000" saltValue="7RUfHtTsi/VQsu4iqfwoNkIsuRTltJ8XH/hjpC0VMmH9VI5Ow4FtSfOBCp7LQQQ0UyHf4qASe19+xBh02vk5Ag==" hashValue="1uVf/bzUL6BOnsITAEPFqpOQQJ/hej4WRWuzRPKp1edfA/pdiPLPhliYzJs4SJXDBM8FKSnTcXEDhDp2w6581Q==" algorithmName="SHA-512" password="CC35"/>
  <autoFilter ref="C96:K4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9" r:id="rId2" display="https://podminky.urs.cz/item/CS_URS_2025_01/612325302"/>
    <hyperlink ref="F117" r:id="rId3" display="https://podminky.urs.cz/item/CS_URS_2025_01/619991001"/>
    <hyperlink ref="F121" r:id="rId4" display="https://podminky.urs.cz/item/CS_URS_2025_01/619991005"/>
    <hyperlink ref="F129" r:id="rId5" display="https://podminky.urs.cz/item/CS_URS_2025_01/622131121"/>
    <hyperlink ref="F137" r:id="rId6" display="https://podminky.urs.cz/item/CS_URS_2025_01/622142001"/>
    <hyperlink ref="F145" r:id="rId7" display="https://podminky.urs.cz/item/CS_URS_2025_01/622143003"/>
    <hyperlink ref="F161" r:id="rId8" display="https://podminky.urs.cz/item/CS_URS_2025_01/622143004"/>
    <hyperlink ref="F192" r:id="rId9" display="https://podminky.urs.cz/item/CS_URS_2025_01/622151031"/>
    <hyperlink ref="F200" r:id="rId10" display="https://podminky.urs.cz/item/CS_URS_2025_01/622531022"/>
    <hyperlink ref="F209" r:id="rId11" display="https://podminky.urs.cz/item/CS_URS_2025_01/949101111"/>
    <hyperlink ref="F217" r:id="rId12" display="https://podminky.urs.cz/item/CS_URS_2025_01/968082015"/>
    <hyperlink ref="F221" r:id="rId13" display="https://podminky.urs.cz/item/CS_URS_2025_01/968082016"/>
    <hyperlink ref="F226" r:id="rId14" display="https://podminky.urs.cz/item/CS_URS_2025_01/968082017"/>
    <hyperlink ref="F232" r:id="rId15" display="https://podminky.urs.cz/item/CS_URS_2025_01/978013191"/>
    <hyperlink ref="F240" r:id="rId16" display="https://podminky.urs.cz/item/CS_URS_2025_01/985131311"/>
    <hyperlink ref="F249" r:id="rId17" display="https://podminky.urs.cz/item/CS_URS_2025_01/985139112"/>
    <hyperlink ref="F259" r:id="rId18" display="https://podminky.urs.cz/item/CS_URS_2025_01/997013212"/>
    <hyperlink ref="F261" r:id="rId19" display="https://podminky.urs.cz/item/CS_URS_2025_01/997013501"/>
    <hyperlink ref="F263" r:id="rId20" display="https://podminky.urs.cz/item/CS_URS_2025_01/997013509"/>
    <hyperlink ref="F268" r:id="rId21" display="https://podminky.urs.cz/item/CS_URS_2025_01/997013631"/>
    <hyperlink ref="F271" r:id="rId22" display="https://podminky.urs.cz/item/CS_URS_2025_01/998018002"/>
    <hyperlink ref="F275" r:id="rId23" display="https://podminky.urs.cz/item/CS_URS_2025_01/764001911"/>
    <hyperlink ref="F288" r:id="rId24" display="https://podminky.urs.cz/item/CS_URS_2025_01/998764102"/>
    <hyperlink ref="F291" r:id="rId25" display="https://podminky.urs.cz/item/CS_URS_2025_01/766622131"/>
    <hyperlink ref="F302" r:id="rId26" display="https://podminky.urs.cz/item/CS_URS_2025_01/766622216"/>
    <hyperlink ref="F309" r:id="rId27" display="https://podminky.urs.cz/item/CS_URS_2025_01/766642131"/>
    <hyperlink ref="F316" r:id="rId28" display="https://podminky.urs.cz/item/CS_URS_2025_01/766691811"/>
    <hyperlink ref="F323" r:id="rId29" display="https://podminky.urs.cz/item/CS_URS_2025_01/766694116"/>
    <hyperlink ref="F336" r:id="rId30" display="https://podminky.urs.cz/item/CS_URS_2025_01/998766122"/>
    <hyperlink ref="F339" r:id="rId31" display="https://podminky.urs.cz/item/CS_URS_2025_01/767627306"/>
    <hyperlink ref="F347" r:id="rId32" display="https://podminky.urs.cz/item/CS_URS_2025_01/767627307"/>
    <hyperlink ref="F355" r:id="rId33" display="https://podminky.urs.cz/item/CS_URS_2025_01/767627310"/>
    <hyperlink ref="F363" r:id="rId34" display="https://podminky.urs.cz/item/CS_URS_2025_01/998767122"/>
    <hyperlink ref="F366" r:id="rId35" display="https://podminky.urs.cz/item/CS_URS_2025_01/784211101"/>
    <hyperlink ref="F394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555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564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ROUND((SUM(BE97:BE371)),  2)</f>
        <v>0</v>
      </c>
      <c r="G35" s="41"/>
      <c r="H35" s="41"/>
      <c r="I35" s="160">
        <v>0.20999999999999999</v>
      </c>
      <c r="J35" s="159">
        <f>ROUND(((SUM(BE97:BE371))*I35),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ROUND((SUM(BF97:BF371)),  2)</f>
        <v>0</v>
      </c>
      <c r="G36" s="41"/>
      <c r="H36" s="41"/>
      <c r="I36" s="160">
        <v>0.12</v>
      </c>
      <c r="J36" s="159">
        <f>ROUND(((SUM(BF97:BF371))*I36),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ROUND((SUM(BG97:BG371)),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ROUND((SUM(BH97:BH371)),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ROUND((SUM(BI97:BI371)),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555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055 - Bytová jednotka 5, byt 1+1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J194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J239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J251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J254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J255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J269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J312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J336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J348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J363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555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055 - Bytová jednotka 5, byt 1+1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P98+P254+P363</f>
        <v>0</v>
      </c>
      <c r="Q97" s="99"/>
      <c r="R97" s="196">
        <f>R98+R254+R363</f>
        <v>0.67879560000000005</v>
      </c>
      <c r="S97" s="99"/>
      <c r="T97" s="197">
        <f>T98+T254+T363</f>
        <v>0.80512356000000007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BK98+BK254+BK363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P99+P194+P239+P251</f>
        <v>0</v>
      </c>
      <c r="Q98" s="207"/>
      <c r="R98" s="208">
        <f>R99+R194+R239+R251</f>
        <v>0.30612467999999998</v>
      </c>
      <c r="S98" s="207"/>
      <c r="T98" s="209">
        <f>T99+T194+T239+T251</f>
        <v>0.79424356000000007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BK99+BK194+BK239+BK251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SUM(P100:P193)</f>
        <v>0</v>
      </c>
      <c r="Q99" s="207"/>
      <c r="R99" s="208">
        <f>SUM(R100:R193)</f>
        <v>0.30612467999999998</v>
      </c>
      <c r="S99" s="207"/>
      <c r="T99" s="209">
        <f>SUM(T100:T193)</f>
        <v>0.0053175600000000007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SUM(BK100:BK193)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6.9870000000000001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0.030603060000000001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4" customFormat="1">
      <c r="A106" s="14"/>
      <c r="B106" s="245"/>
      <c r="C106" s="246"/>
      <c r="D106" s="235" t="s">
        <v>175</v>
      </c>
      <c r="E106" s="247" t="s">
        <v>19</v>
      </c>
      <c r="F106" s="248" t="s">
        <v>179</v>
      </c>
      <c r="G106" s="246"/>
      <c r="H106" s="249">
        <v>6.9870000000000001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175</v>
      </c>
      <c r="AU106" s="255" t="s">
        <v>83</v>
      </c>
      <c r="AV106" s="14" t="s">
        <v>171</v>
      </c>
      <c r="AW106" s="14" t="s">
        <v>32</v>
      </c>
      <c r="AX106" s="14" t="s">
        <v>77</v>
      </c>
      <c r="AY106" s="255" t="s">
        <v>163</v>
      </c>
    </row>
    <row r="107" s="2" customFormat="1" ht="16.5" customHeight="1">
      <c r="A107" s="41"/>
      <c r="B107" s="42"/>
      <c r="C107" s="215" t="s">
        <v>83</v>
      </c>
      <c r="D107" s="215" t="s">
        <v>166</v>
      </c>
      <c r="E107" s="216" t="s">
        <v>180</v>
      </c>
      <c r="F107" s="217" t="s">
        <v>181</v>
      </c>
      <c r="G107" s="218" t="s">
        <v>169</v>
      </c>
      <c r="H107" s="219">
        <v>6.9870000000000001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0.034680000000000002</v>
      </c>
      <c r="R107" s="224">
        <f>Q107*H107</f>
        <v>0.24230916000000002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83</v>
      </c>
      <c r="AY107" s="20" t="s">
        <v>163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83</v>
      </c>
      <c r="BK107" s="227">
        <f>ROUND(I107*H107,2)</f>
        <v>0</v>
      </c>
      <c r="BL107" s="20" t="s">
        <v>171</v>
      </c>
      <c r="BM107" s="226" t="s">
        <v>182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183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83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176</v>
      </c>
      <c r="G109" s="234"/>
      <c r="H109" s="238">
        <v>2.1480000000000001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83</v>
      </c>
      <c r="AV109" s="13" t="s">
        <v>83</v>
      </c>
      <c r="AW109" s="13" t="s">
        <v>32</v>
      </c>
      <c r="AX109" s="13" t="s">
        <v>70</v>
      </c>
      <c r="AY109" s="244" t="s">
        <v>163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177</v>
      </c>
      <c r="G111" s="234"/>
      <c r="H111" s="238">
        <v>1.7609999999999999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178</v>
      </c>
      <c r="G112" s="234"/>
      <c r="H112" s="238">
        <v>0.93000000000000005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4" customFormat="1">
      <c r="A113" s="14"/>
      <c r="B113" s="245"/>
      <c r="C113" s="246"/>
      <c r="D113" s="235" t="s">
        <v>175</v>
      </c>
      <c r="E113" s="247" t="s">
        <v>19</v>
      </c>
      <c r="F113" s="248" t="s">
        <v>179</v>
      </c>
      <c r="G113" s="246"/>
      <c r="H113" s="249">
        <v>6.9870000000000001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175</v>
      </c>
      <c r="AU113" s="255" t="s">
        <v>83</v>
      </c>
      <c r="AV113" s="14" t="s">
        <v>171</v>
      </c>
      <c r="AW113" s="14" t="s">
        <v>32</v>
      </c>
      <c r="AX113" s="14" t="s">
        <v>77</v>
      </c>
      <c r="AY113" s="255" t="s">
        <v>163</v>
      </c>
    </row>
    <row r="114" s="2" customFormat="1" ht="16.5" customHeight="1">
      <c r="A114" s="41"/>
      <c r="B114" s="42"/>
      <c r="C114" s="215" t="s">
        <v>184</v>
      </c>
      <c r="D114" s="215" t="s">
        <v>166</v>
      </c>
      <c r="E114" s="216" t="s">
        <v>185</v>
      </c>
      <c r="F114" s="217" t="s">
        <v>186</v>
      </c>
      <c r="G114" s="218" t="s">
        <v>169</v>
      </c>
      <c r="H114" s="219">
        <v>80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42</v>
      </c>
      <c r="O114" s="87"/>
      <c r="P114" s="224">
        <f>O114*H114</f>
        <v>0</v>
      </c>
      <c r="Q114" s="224">
        <v>4.0000000000000003E-05</v>
      </c>
      <c r="R114" s="224">
        <f>Q114*H114</f>
        <v>0.0032000000000000002</v>
      </c>
      <c r="S114" s="224">
        <v>6.0000000000000002E-05</v>
      </c>
      <c r="T114" s="225">
        <f>S114*H114</f>
        <v>0.0048000000000000004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83</v>
      </c>
      <c r="AY114" s="20" t="s">
        <v>163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83</v>
      </c>
      <c r="BK114" s="227">
        <f>ROUND(I114*H114,2)</f>
        <v>0</v>
      </c>
      <c r="BL114" s="20" t="s">
        <v>171</v>
      </c>
      <c r="BM114" s="226" t="s">
        <v>187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188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83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482</v>
      </c>
      <c r="G116" s="234"/>
      <c r="H116" s="238">
        <v>80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83</v>
      </c>
      <c r="AV116" s="13" t="s">
        <v>83</v>
      </c>
      <c r="AW116" s="13" t="s">
        <v>32</v>
      </c>
      <c r="AX116" s="13" t="s">
        <v>70</v>
      </c>
      <c r="AY116" s="244" t="s">
        <v>163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179</v>
      </c>
      <c r="G117" s="246"/>
      <c r="H117" s="249">
        <v>80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83</v>
      </c>
      <c r="AV117" s="14" t="s">
        <v>171</v>
      </c>
      <c r="AW117" s="14" t="s">
        <v>32</v>
      </c>
      <c r="AX117" s="14" t="s">
        <v>77</v>
      </c>
      <c r="AY117" s="255" t="s">
        <v>163</v>
      </c>
    </row>
    <row r="118" s="2" customFormat="1" ht="21.75" customHeight="1">
      <c r="A118" s="41"/>
      <c r="B118" s="42"/>
      <c r="C118" s="215" t="s">
        <v>171</v>
      </c>
      <c r="D118" s="215" t="s">
        <v>166</v>
      </c>
      <c r="E118" s="216" t="s">
        <v>190</v>
      </c>
      <c r="F118" s="217" t="s">
        <v>191</v>
      </c>
      <c r="G118" s="218" t="s">
        <v>169</v>
      </c>
      <c r="H118" s="219">
        <v>8.6259999999999994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42</v>
      </c>
      <c r="O118" s="87"/>
      <c r="P118" s="224">
        <f>O118*H118</f>
        <v>0</v>
      </c>
      <c r="Q118" s="224">
        <v>9.0000000000000006E-05</v>
      </c>
      <c r="R118" s="224">
        <f>Q118*H118</f>
        <v>0.00077634000000000004</v>
      </c>
      <c r="S118" s="224">
        <v>6.0000000000000002E-05</v>
      </c>
      <c r="T118" s="225">
        <f>S118*H118</f>
        <v>0.00051756000000000003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83</v>
      </c>
      <c r="AY118" s="20" t="s">
        <v>163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83</v>
      </c>
      <c r="BK118" s="227">
        <f>ROUND(I118*H118,2)</f>
        <v>0</v>
      </c>
      <c r="BL118" s="20" t="s">
        <v>171</v>
      </c>
      <c r="BM118" s="226" t="s">
        <v>192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193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83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194</v>
      </c>
      <c r="G120" s="234"/>
      <c r="H120" s="238">
        <v>3.1139999999999999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83</v>
      </c>
      <c r="AV120" s="13" t="s">
        <v>83</v>
      </c>
      <c r="AW120" s="13" t="s">
        <v>32</v>
      </c>
      <c r="AX120" s="13" t="s">
        <v>70</v>
      </c>
      <c r="AY120" s="244" t="s">
        <v>163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194</v>
      </c>
      <c r="G121" s="234"/>
      <c r="H121" s="238">
        <v>3.1139999999999999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83</v>
      </c>
      <c r="AV121" s="13" t="s">
        <v>83</v>
      </c>
      <c r="AW121" s="13" t="s">
        <v>32</v>
      </c>
      <c r="AX121" s="13" t="s">
        <v>70</v>
      </c>
      <c r="AY121" s="244" t="s">
        <v>163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195</v>
      </c>
      <c r="G122" s="234"/>
      <c r="H122" s="238">
        <v>1.7969999999999999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196</v>
      </c>
      <c r="G123" s="234"/>
      <c r="H123" s="238">
        <v>0.60099999999999998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4" customFormat="1">
      <c r="A124" s="14"/>
      <c r="B124" s="245"/>
      <c r="C124" s="246"/>
      <c r="D124" s="235" t="s">
        <v>175</v>
      </c>
      <c r="E124" s="247" t="s">
        <v>19</v>
      </c>
      <c r="F124" s="248" t="s">
        <v>179</v>
      </c>
      <c r="G124" s="246"/>
      <c r="H124" s="249">
        <v>8.6260000000000012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175</v>
      </c>
      <c r="AU124" s="255" t="s">
        <v>83</v>
      </c>
      <c r="AV124" s="14" t="s">
        <v>171</v>
      </c>
      <c r="AW124" s="14" t="s">
        <v>32</v>
      </c>
      <c r="AX124" s="14" t="s">
        <v>77</v>
      </c>
      <c r="AY124" s="255" t="s">
        <v>163</v>
      </c>
    </row>
    <row r="125" s="2" customFormat="1" ht="16.5" customHeight="1">
      <c r="A125" s="41"/>
      <c r="B125" s="42"/>
      <c r="C125" s="215" t="s">
        <v>197</v>
      </c>
      <c r="D125" s="215" t="s">
        <v>166</v>
      </c>
      <c r="E125" s="216" t="s">
        <v>198</v>
      </c>
      <c r="F125" s="217" t="s">
        <v>199</v>
      </c>
      <c r="G125" s="218" t="s">
        <v>169</v>
      </c>
      <c r="H125" s="219">
        <v>2.6200000000000001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42</v>
      </c>
      <c r="O125" s="87"/>
      <c r="P125" s="224">
        <f>O125*H125</f>
        <v>0</v>
      </c>
      <c r="Q125" s="224">
        <v>0.00025999999999999998</v>
      </c>
      <c r="R125" s="224">
        <f>Q125*H125</f>
        <v>0.00068119999999999997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83</v>
      </c>
      <c r="AY125" s="20" t="s">
        <v>163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83</v>
      </c>
      <c r="BK125" s="227">
        <f>ROUND(I125*H125,2)</f>
        <v>0</v>
      </c>
      <c r="BL125" s="20" t="s">
        <v>171</v>
      </c>
      <c r="BM125" s="226" t="s">
        <v>200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201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83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202</v>
      </c>
      <c r="G127" s="234"/>
      <c r="H127" s="238">
        <v>0.76100000000000001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83</v>
      </c>
      <c r="AV127" s="13" t="s">
        <v>83</v>
      </c>
      <c r="AW127" s="13" t="s">
        <v>32</v>
      </c>
      <c r="AX127" s="13" t="s">
        <v>70</v>
      </c>
      <c r="AY127" s="244" t="s">
        <v>163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202</v>
      </c>
      <c r="G128" s="234"/>
      <c r="H128" s="238">
        <v>0.76100000000000001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83</v>
      </c>
      <c r="AV128" s="13" t="s">
        <v>83</v>
      </c>
      <c r="AW128" s="13" t="s">
        <v>32</v>
      </c>
      <c r="AX128" s="13" t="s">
        <v>70</v>
      </c>
      <c r="AY128" s="244" t="s">
        <v>163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203</v>
      </c>
      <c r="G129" s="234"/>
      <c r="H129" s="238">
        <v>0.75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83</v>
      </c>
      <c r="AV129" s="13" t="s">
        <v>83</v>
      </c>
      <c r="AW129" s="13" t="s">
        <v>32</v>
      </c>
      <c r="AX129" s="13" t="s">
        <v>70</v>
      </c>
      <c r="AY129" s="244" t="s">
        <v>163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204</v>
      </c>
      <c r="G130" s="234"/>
      <c r="H130" s="238">
        <v>0.34799999999999998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179</v>
      </c>
      <c r="G131" s="246"/>
      <c r="H131" s="249">
        <v>2.6200000000000001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83</v>
      </c>
      <c r="AV131" s="14" t="s">
        <v>171</v>
      </c>
      <c r="AW131" s="14" t="s">
        <v>32</v>
      </c>
      <c r="AX131" s="14" t="s">
        <v>77</v>
      </c>
      <c r="AY131" s="255" t="s">
        <v>163</v>
      </c>
    </row>
    <row r="132" s="2" customFormat="1" ht="21.75" customHeight="1">
      <c r="A132" s="41"/>
      <c r="B132" s="42"/>
      <c r="C132" s="215" t="s">
        <v>164</v>
      </c>
      <c r="D132" s="215" t="s">
        <v>166</v>
      </c>
      <c r="E132" s="216" t="s">
        <v>205</v>
      </c>
      <c r="F132" s="217" t="s">
        <v>206</v>
      </c>
      <c r="G132" s="218" t="s">
        <v>169</v>
      </c>
      <c r="H132" s="219">
        <v>2.6200000000000001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42</v>
      </c>
      <c r="O132" s="87"/>
      <c r="P132" s="224">
        <f>O132*H132</f>
        <v>0</v>
      </c>
      <c r="Q132" s="224">
        <v>0.0043800000000000002</v>
      </c>
      <c r="R132" s="224">
        <f>Q132*H132</f>
        <v>0.011475600000000001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83</v>
      </c>
      <c r="AY132" s="20" t="s">
        <v>163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83</v>
      </c>
      <c r="BK132" s="227">
        <f>ROUND(I132*H132,2)</f>
        <v>0</v>
      </c>
      <c r="BL132" s="20" t="s">
        <v>171</v>
      </c>
      <c r="BM132" s="226" t="s">
        <v>207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208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83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202</v>
      </c>
      <c r="G135" s="234"/>
      <c r="H135" s="238">
        <v>0.76100000000000001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83</v>
      </c>
      <c r="AV135" s="13" t="s">
        <v>83</v>
      </c>
      <c r="AW135" s="13" t="s">
        <v>32</v>
      </c>
      <c r="AX135" s="13" t="s">
        <v>70</v>
      </c>
      <c r="AY135" s="244" t="s">
        <v>163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203</v>
      </c>
      <c r="G136" s="234"/>
      <c r="H136" s="238">
        <v>0.75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83</v>
      </c>
      <c r="AV136" s="13" t="s">
        <v>83</v>
      </c>
      <c r="AW136" s="13" t="s">
        <v>32</v>
      </c>
      <c r="AX136" s="13" t="s">
        <v>70</v>
      </c>
      <c r="AY136" s="244" t="s">
        <v>163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204</v>
      </c>
      <c r="G137" s="234"/>
      <c r="H137" s="238">
        <v>0.34799999999999998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83</v>
      </c>
      <c r="AV137" s="13" t="s">
        <v>83</v>
      </c>
      <c r="AW137" s="13" t="s">
        <v>32</v>
      </c>
      <c r="AX137" s="13" t="s">
        <v>70</v>
      </c>
      <c r="AY137" s="244" t="s">
        <v>163</v>
      </c>
    </row>
    <row r="138" s="14" customFormat="1">
      <c r="A138" s="14"/>
      <c r="B138" s="245"/>
      <c r="C138" s="246"/>
      <c r="D138" s="235" t="s">
        <v>175</v>
      </c>
      <c r="E138" s="247" t="s">
        <v>19</v>
      </c>
      <c r="F138" s="248" t="s">
        <v>179</v>
      </c>
      <c r="G138" s="246"/>
      <c r="H138" s="249">
        <v>2.6200000000000001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175</v>
      </c>
      <c r="AU138" s="255" t="s">
        <v>83</v>
      </c>
      <c r="AV138" s="14" t="s">
        <v>171</v>
      </c>
      <c r="AW138" s="14" t="s">
        <v>32</v>
      </c>
      <c r="AX138" s="14" t="s">
        <v>77</v>
      </c>
      <c r="AY138" s="255" t="s">
        <v>163</v>
      </c>
    </row>
    <row r="139" s="2" customFormat="1" ht="24.15" customHeight="1">
      <c r="A139" s="41"/>
      <c r="B139" s="42"/>
      <c r="C139" s="215" t="s">
        <v>209</v>
      </c>
      <c r="D139" s="215" t="s">
        <v>166</v>
      </c>
      <c r="E139" s="216" t="s">
        <v>210</v>
      </c>
      <c r="F139" s="217" t="s">
        <v>211</v>
      </c>
      <c r="G139" s="218" t="s">
        <v>212</v>
      </c>
      <c r="H139" s="219">
        <v>17.460000000000001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42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83</v>
      </c>
      <c r="AY139" s="20" t="s">
        <v>163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83</v>
      </c>
      <c r="BK139" s="227">
        <f>ROUND(I139*H139,2)</f>
        <v>0</v>
      </c>
      <c r="BL139" s="20" t="s">
        <v>171</v>
      </c>
      <c r="BM139" s="226" t="s">
        <v>213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214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83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215</v>
      </c>
      <c r="G141" s="234"/>
      <c r="H141" s="238">
        <v>5.0700000000000003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215</v>
      </c>
      <c r="G142" s="234"/>
      <c r="H142" s="238">
        <v>5.0700000000000003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216</v>
      </c>
      <c r="G143" s="234"/>
      <c r="H143" s="238">
        <v>5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83</v>
      </c>
      <c r="AV143" s="13" t="s">
        <v>83</v>
      </c>
      <c r="AW143" s="13" t="s">
        <v>32</v>
      </c>
      <c r="AX143" s="13" t="s">
        <v>70</v>
      </c>
      <c r="AY143" s="244" t="s">
        <v>163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217</v>
      </c>
      <c r="G144" s="234"/>
      <c r="H144" s="238">
        <v>2.3199999999999998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83</v>
      </c>
      <c r="AV144" s="13" t="s">
        <v>83</v>
      </c>
      <c r="AW144" s="13" t="s">
        <v>32</v>
      </c>
      <c r="AX144" s="13" t="s">
        <v>70</v>
      </c>
      <c r="AY144" s="244" t="s">
        <v>163</v>
      </c>
    </row>
    <row r="145" s="14" customFormat="1">
      <c r="A145" s="14"/>
      <c r="B145" s="245"/>
      <c r="C145" s="246"/>
      <c r="D145" s="235" t="s">
        <v>175</v>
      </c>
      <c r="E145" s="247" t="s">
        <v>19</v>
      </c>
      <c r="F145" s="248" t="s">
        <v>179</v>
      </c>
      <c r="G145" s="246"/>
      <c r="H145" s="249">
        <v>17.460000000000001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175</v>
      </c>
      <c r="AU145" s="255" t="s">
        <v>83</v>
      </c>
      <c r="AV145" s="14" t="s">
        <v>171</v>
      </c>
      <c r="AW145" s="14" t="s">
        <v>32</v>
      </c>
      <c r="AX145" s="14" t="s">
        <v>77</v>
      </c>
      <c r="AY145" s="255" t="s">
        <v>163</v>
      </c>
    </row>
    <row r="146" s="2" customFormat="1" ht="16.5" customHeight="1">
      <c r="A146" s="41"/>
      <c r="B146" s="42"/>
      <c r="C146" s="256" t="s">
        <v>218</v>
      </c>
      <c r="D146" s="256" t="s">
        <v>219</v>
      </c>
      <c r="E146" s="257" t="s">
        <v>220</v>
      </c>
      <c r="F146" s="258" t="s">
        <v>221</v>
      </c>
      <c r="G146" s="259" t="s">
        <v>212</v>
      </c>
      <c r="H146" s="260">
        <v>18.332999999999998</v>
      </c>
      <c r="I146" s="261"/>
      <c r="J146" s="262">
        <f>ROUND(I146*H146,2)</f>
        <v>0</v>
      </c>
      <c r="K146" s="258" t="s">
        <v>170</v>
      </c>
      <c r="L146" s="263"/>
      <c r="M146" s="264" t="s">
        <v>19</v>
      </c>
      <c r="N146" s="265" t="s">
        <v>42</v>
      </c>
      <c r="O146" s="87"/>
      <c r="P146" s="224">
        <f>O146*H146</f>
        <v>0</v>
      </c>
      <c r="Q146" s="224">
        <v>0.00010000000000000001</v>
      </c>
      <c r="R146" s="224">
        <f>Q146*H146</f>
        <v>0.0018333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218</v>
      </c>
      <c r="AT146" s="226" t="s">
        <v>219</v>
      </c>
      <c r="AU146" s="226" t="s">
        <v>83</v>
      </c>
      <c r="AY146" s="20" t="s">
        <v>163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83</v>
      </c>
      <c r="BK146" s="227">
        <f>ROUND(I146*H146,2)</f>
        <v>0</v>
      </c>
      <c r="BL146" s="20" t="s">
        <v>171</v>
      </c>
      <c r="BM146" s="226" t="s">
        <v>222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215</v>
      </c>
      <c r="G148" s="234"/>
      <c r="H148" s="238">
        <v>5.0700000000000003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216</v>
      </c>
      <c r="G149" s="234"/>
      <c r="H149" s="238">
        <v>5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217</v>
      </c>
      <c r="G150" s="234"/>
      <c r="H150" s="238">
        <v>2.3199999999999998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17.460000000000001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13" customFormat="1">
      <c r="A152" s="13"/>
      <c r="B152" s="233"/>
      <c r="C152" s="234"/>
      <c r="D152" s="235" t="s">
        <v>175</v>
      </c>
      <c r="E152" s="234"/>
      <c r="F152" s="237" t="s">
        <v>483</v>
      </c>
      <c r="G152" s="234"/>
      <c r="H152" s="238">
        <v>18.332999999999998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83</v>
      </c>
      <c r="AV152" s="13" t="s">
        <v>83</v>
      </c>
      <c r="AW152" s="13" t="s">
        <v>4</v>
      </c>
      <c r="AX152" s="13" t="s">
        <v>77</v>
      </c>
      <c r="AY152" s="244" t="s">
        <v>163</v>
      </c>
    </row>
    <row r="153" s="2" customFormat="1" ht="33" customHeight="1">
      <c r="A153" s="41"/>
      <c r="B153" s="42"/>
      <c r="C153" s="215" t="s">
        <v>224</v>
      </c>
      <c r="D153" s="215" t="s">
        <v>166</v>
      </c>
      <c r="E153" s="216" t="s">
        <v>225</v>
      </c>
      <c r="F153" s="217" t="s">
        <v>226</v>
      </c>
      <c r="G153" s="218" t="s">
        <v>212</v>
      </c>
      <c r="H153" s="219">
        <v>34.920000000000002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42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83</v>
      </c>
      <c r="AY153" s="20" t="s">
        <v>163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83</v>
      </c>
      <c r="BK153" s="227">
        <f>ROUND(I153*H153,2)</f>
        <v>0</v>
      </c>
      <c r="BL153" s="20" t="s">
        <v>171</v>
      </c>
      <c r="BM153" s="226" t="s">
        <v>227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228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83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215</v>
      </c>
      <c r="G155" s="234"/>
      <c r="H155" s="238">
        <v>5.0700000000000003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215</v>
      </c>
      <c r="G156" s="234"/>
      <c r="H156" s="238">
        <v>5.0700000000000003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216</v>
      </c>
      <c r="G157" s="234"/>
      <c r="H157" s="238">
        <v>5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217</v>
      </c>
      <c r="G158" s="234"/>
      <c r="H158" s="238">
        <v>2.3199999999999998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83</v>
      </c>
      <c r="AV158" s="13" t="s">
        <v>83</v>
      </c>
      <c r="AW158" s="13" t="s">
        <v>32</v>
      </c>
      <c r="AX158" s="13" t="s">
        <v>70</v>
      </c>
      <c r="AY158" s="244" t="s">
        <v>163</v>
      </c>
    </row>
    <row r="159" s="15" customFormat="1">
      <c r="A159" s="15"/>
      <c r="B159" s="266"/>
      <c r="C159" s="267"/>
      <c r="D159" s="235" t="s">
        <v>175</v>
      </c>
      <c r="E159" s="268" t="s">
        <v>19</v>
      </c>
      <c r="F159" s="269" t="s">
        <v>229</v>
      </c>
      <c r="G159" s="267"/>
      <c r="H159" s="270">
        <v>17.460000000000001</v>
      </c>
      <c r="I159" s="271"/>
      <c r="J159" s="267"/>
      <c r="K159" s="267"/>
      <c r="L159" s="272"/>
      <c r="M159" s="273"/>
      <c r="N159" s="274"/>
      <c r="O159" s="274"/>
      <c r="P159" s="274"/>
      <c r="Q159" s="274"/>
      <c r="R159" s="274"/>
      <c r="S159" s="274"/>
      <c r="T159" s="27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6" t="s">
        <v>175</v>
      </c>
      <c r="AU159" s="276" t="s">
        <v>83</v>
      </c>
      <c r="AV159" s="15" t="s">
        <v>184</v>
      </c>
      <c r="AW159" s="15" t="s">
        <v>32</v>
      </c>
      <c r="AX159" s="15" t="s">
        <v>70</v>
      </c>
      <c r="AY159" s="276" t="s">
        <v>163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215</v>
      </c>
      <c r="G160" s="234"/>
      <c r="H160" s="238">
        <v>5.0700000000000003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83</v>
      </c>
      <c r="AV160" s="13" t="s">
        <v>83</v>
      </c>
      <c r="AW160" s="13" t="s">
        <v>32</v>
      </c>
      <c r="AX160" s="13" t="s">
        <v>70</v>
      </c>
      <c r="AY160" s="244" t="s">
        <v>163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215</v>
      </c>
      <c r="G161" s="234"/>
      <c r="H161" s="238">
        <v>5.0700000000000003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83</v>
      </c>
      <c r="AV161" s="13" t="s">
        <v>83</v>
      </c>
      <c r="AW161" s="13" t="s">
        <v>32</v>
      </c>
      <c r="AX161" s="13" t="s">
        <v>70</v>
      </c>
      <c r="AY161" s="244" t="s">
        <v>163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216</v>
      </c>
      <c r="G162" s="234"/>
      <c r="H162" s="238">
        <v>5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217</v>
      </c>
      <c r="G163" s="234"/>
      <c r="H163" s="238">
        <v>2.3199999999999998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5" customFormat="1">
      <c r="A164" s="15"/>
      <c r="B164" s="266"/>
      <c r="C164" s="267"/>
      <c r="D164" s="235" t="s">
        <v>175</v>
      </c>
      <c r="E164" s="268" t="s">
        <v>19</v>
      </c>
      <c r="F164" s="269" t="s">
        <v>229</v>
      </c>
      <c r="G164" s="267"/>
      <c r="H164" s="270">
        <v>17.460000000000001</v>
      </c>
      <c r="I164" s="271"/>
      <c r="J164" s="267"/>
      <c r="K164" s="267"/>
      <c r="L164" s="272"/>
      <c r="M164" s="273"/>
      <c r="N164" s="274"/>
      <c r="O164" s="274"/>
      <c r="P164" s="274"/>
      <c r="Q164" s="274"/>
      <c r="R164" s="274"/>
      <c r="S164" s="274"/>
      <c r="T164" s="27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6" t="s">
        <v>175</v>
      </c>
      <c r="AU164" s="276" t="s">
        <v>83</v>
      </c>
      <c r="AV164" s="15" t="s">
        <v>184</v>
      </c>
      <c r="AW164" s="15" t="s">
        <v>32</v>
      </c>
      <c r="AX164" s="15" t="s">
        <v>70</v>
      </c>
      <c r="AY164" s="276" t="s">
        <v>163</v>
      </c>
    </row>
    <row r="165" s="14" customFormat="1">
      <c r="A165" s="14"/>
      <c r="B165" s="245"/>
      <c r="C165" s="246"/>
      <c r="D165" s="235" t="s">
        <v>175</v>
      </c>
      <c r="E165" s="247" t="s">
        <v>19</v>
      </c>
      <c r="F165" s="248" t="s">
        <v>179</v>
      </c>
      <c r="G165" s="246"/>
      <c r="H165" s="249">
        <v>34.920000000000002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175</v>
      </c>
      <c r="AU165" s="255" t="s">
        <v>83</v>
      </c>
      <c r="AV165" s="14" t="s">
        <v>171</v>
      </c>
      <c r="AW165" s="14" t="s">
        <v>32</v>
      </c>
      <c r="AX165" s="14" t="s">
        <v>77</v>
      </c>
      <c r="AY165" s="255" t="s">
        <v>163</v>
      </c>
    </row>
    <row r="166" s="2" customFormat="1" ht="16.5" customHeight="1">
      <c r="A166" s="41"/>
      <c r="B166" s="42"/>
      <c r="C166" s="256" t="s">
        <v>230</v>
      </c>
      <c r="D166" s="256" t="s">
        <v>219</v>
      </c>
      <c r="E166" s="257" t="s">
        <v>231</v>
      </c>
      <c r="F166" s="258" t="s">
        <v>232</v>
      </c>
      <c r="G166" s="259" t="s">
        <v>212</v>
      </c>
      <c r="H166" s="260">
        <v>18.332999999999998</v>
      </c>
      <c r="I166" s="261"/>
      <c r="J166" s="262">
        <f>ROUND(I166*H166,2)</f>
        <v>0</v>
      </c>
      <c r="K166" s="258" t="s">
        <v>170</v>
      </c>
      <c r="L166" s="263"/>
      <c r="M166" s="264" t="s">
        <v>19</v>
      </c>
      <c r="N166" s="265" t="s">
        <v>42</v>
      </c>
      <c r="O166" s="87"/>
      <c r="P166" s="224">
        <f>O166*H166</f>
        <v>0</v>
      </c>
      <c r="Q166" s="224">
        <v>4.0000000000000003E-05</v>
      </c>
      <c r="R166" s="224">
        <f>Q166*H166</f>
        <v>0.00073331999999999998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218</v>
      </c>
      <c r="AT166" s="226" t="s">
        <v>219</v>
      </c>
      <c r="AU166" s="226" t="s">
        <v>83</v>
      </c>
      <c r="AY166" s="20" t="s">
        <v>163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83</v>
      </c>
      <c r="BK166" s="227">
        <f>ROUND(I166*H166,2)</f>
        <v>0</v>
      </c>
      <c r="BL166" s="20" t="s">
        <v>171</v>
      </c>
      <c r="BM166" s="226" t="s">
        <v>233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215</v>
      </c>
      <c r="G167" s="234"/>
      <c r="H167" s="238">
        <v>5.0700000000000003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83</v>
      </c>
      <c r="AV167" s="13" t="s">
        <v>83</v>
      </c>
      <c r="AW167" s="13" t="s">
        <v>32</v>
      </c>
      <c r="AX167" s="13" t="s">
        <v>70</v>
      </c>
      <c r="AY167" s="244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216</v>
      </c>
      <c r="G169" s="234"/>
      <c r="H169" s="238">
        <v>5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217</v>
      </c>
      <c r="G170" s="234"/>
      <c r="H170" s="238">
        <v>2.3199999999999998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179</v>
      </c>
      <c r="G171" s="246"/>
      <c r="H171" s="249">
        <v>17.460000000000001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83</v>
      </c>
      <c r="AV171" s="14" t="s">
        <v>171</v>
      </c>
      <c r="AW171" s="14" t="s">
        <v>32</v>
      </c>
      <c r="AX171" s="14" t="s">
        <v>77</v>
      </c>
      <c r="AY171" s="255" t="s">
        <v>163</v>
      </c>
    </row>
    <row r="172" s="13" customFormat="1">
      <c r="A172" s="13"/>
      <c r="B172" s="233"/>
      <c r="C172" s="234"/>
      <c r="D172" s="235" t="s">
        <v>175</v>
      </c>
      <c r="E172" s="234"/>
      <c r="F172" s="237" t="s">
        <v>483</v>
      </c>
      <c r="G172" s="234"/>
      <c r="H172" s="238">
        <v>18.332999999999998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4</v>
      </c>
      <c r="AX172" s="13" t="s">
        <v>77</v>
      </c>
      <c r="AY172" s="244" t="s">
        <v>163</v>
      </c>
    </row>
    <row r="173" s="2" customFormat="1" ht="16.5" customHeight="1">
      <c r="A173" s="41"/>
      <c r="B173" s="42"/>
      <c r="C173" s="256" t="s">
        <v>234</v>
      </c>
      <c r="D173" s="256" t="s">
        <v>219</v>
      </c>
      <c r="E173" s="257" t="s">
        <v>235</v>
      </c>
      <c r="F173" s="258" t="s">
        <v>236</v>
      </c>
      <c r="G173" s="259" t="s">
        <v>212</v>
      </c>
      <c r="H173" s="260">
        <v>18.332999999999998</v>
      </c>
      <c r="I173" s="261"/>
      <c r="J173" s="262">
        <f>ROUND(I173*H173,2)</f>
        <v>0</v>
      </c>
      <c r="K173" s="258" t="s">
        <v>170</v>
      </c>
      <c r="L173" s="263"/>
      <c r="M173" s="264" t="s">
        <v>19</v>
      </c>
      <c r="N173" s="265" t="s">
        <v>42</v>
      </c>
      <c r="O173" s="87"/>
      <c r="P173" s="224">
        <f>O173*H173</f>
        <v>0</v>
      </c>
      <c r="Q173" s="224">
        <v>0.00029999999999999997</v>
      </c>
      <c r="R173" s="224">
        <f>Q173*H173</f>
        <v>0.0054998999999999994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218</v>
      </c>
      <c r="AT173" s="226" t="s">
        <v>219</v>
      </c>
      <c r="AU173" s="226" t="s">
        <v>83</v>
      </c>
      <c r="AY173" s="20" t="s">
        <v>163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83</v>
      </c>
      <c r="BK173" s="227">
        <f>ROUND(I173*H173,2)</f>
        <v>0</v>
      </c>
      <c r="BL173" s="20" t="s">
        <v>171</v>
      </c>
      <c r="BM173" s="226" t="s">
        <v>237</v>
      </c>
    </row>
    <row r="174" s="13" customFormat="1">
      <c r="A174" s="13"/>
      <c r="B174" s="233"/>
      <c r="C174" s="234"/>
      <c r="D174" s="235" t="s">
        <v>175</v>
      </c>
      <c r="E174" s="236" t="s">
        <v>19</v>
      </c>
      <c r="F174" s="237" t="s">
        <v>215</v>
      </c>
      <c r="G174" s="234"/>
      <c r="H174" s="238">
        <v>5.0700000000000003</v>
      </c>
      <c r="I174" s="239"/>
      <c r="J174" s="234"/>
      <c r="K174" s="234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175</v>
      </c>
      <c r="AU174" s="244" t="s">
        <v>83</v>
      </c>
      <c r="AV174" s="13" t="s">
        <v>83</v>
      </c>
      <c r="AW174" s="13" t="s">
        <v>32</v>
      </c>
      <c r="AX174" s="13" t="s">
        <v>70</v>
      </c>
      <c r="AY174" s="244" t="s">
        <v>163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215</v>
      </c>
      <c r="G175" s="234"/>
      <c r="H175" s="238">
        <v>5.0700000000000003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83</v>
      </c>
      <c r="AV175" s="13" t="s">
        <v>83</v>
      </c>
      <c r="AW175" s="13" t="s">
        <v>32</v>
      </c>
      <c r="AX175" s="13" t="s">
        <v>70</v>
      </c>
      <c r="AY175" s="244" t="s">
        <v>163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216</v>
      </c>
      <c r="G176" s="234"/>
      <c r="H176" s="238">
        <v>5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217</v>
      </c>
      <c r="G177" s="234"/>
      <c r="H177" s="238">
        <v>2.3199999999999998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4" customFormat="1">
      <c r="A178" s="14"/>
      <c r="B178" s="245"/>
      <c r="C178" s="246"/>
      <c r="D178" s="235" t="s">
        <v>175</v>
      </c>
      <c r="E178" s="247" t="s">
        <v>19</v>
      </c>
      <c r="F178" s="248" t="s">
        <v>179</v>
      </c>
      <c r="G178" s="246"/>
      <c r="H178" s="249">
        <v>17.460000000000001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175</v>
      </c>
      <c r="AU178" s="255" t="s">
        <v>83</v>
      </c>
      <c r="AV178" s="14" t="s">
        <v>171</v>
      </c>
      <c r="AW178" s="14" t="s">
        <v>32</v>
      </c>
      <c r="AX178" s="14" t="s">
        <v>77</v>
      </c>
      <c r="AY178" s="255" t="s">
        <v>163</v>
      </c>
    </row>
    <row r="179" s="13" customFormat="1">
      <c r="A179" s="13"/>
      <c r="B179" s="233"/>
      <c r="C179" s="234"/>
      <c r="D179" s="235" t="s">
        <v>175</v>
      </c>
      <c r="E179" s="234"/>
      <c r="F179" s="237" t="s">
        <v>483</v>
      </c>
      <c r="G179" s="234"/>
      <c r="H179" s="238">
        <v>18.332999999999998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4</v>
      </c>
      <c r="AX179" s="13" t="s">
        <v>77</v>
      </c>
      <c r="AY179" s="244" t="s">
        <v>163</v>
      </c>
    </row>
    <row r="180" s="2" customFormat="1" ht="16.5" customHeight="1">
      <c r="A180" s="41"/>
      <c r="B180" s="42"/>
      <c r="C180" s="215" t="s">
        <v>8</v>
      </c>
      <c r="D180" s="215" t="s">
        <v>166</v>
      </c>
      <c r="E180" s="216" t="s">
        <v>238</v>
      </c>
      <c r="F180" s="217" t="s">
        <v>239</v>
      </c>
      <c r="G180" s="218" t="s">
        <v>169</v>
      </c>
      <c r="H180" s="219">
        <v>2.6200000000000001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42</v>
      </c>
      <c r="O180" s="87"/>
      <c r="P180" s="224">
        <f>O180*H180</f>
        <v>0</v>
      </c>
      <c r="Q180" s="224">
        <v>0.00013999999999999999</v>
      </c>
      <c r="R180" s="224">
        <f>Q180*H180</f>
        <v>0.00036679999999999997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83</v>
      </c>
      <c r="AY180" s="20" t="s">
        <v>163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83</v>
      </c>
      <c r="BK180" s="227">
        <f>ROUND(I180*H180,2)</f>
        <v>0</v>
      </c>
      <c r="BL180" s="20" t="s">
        <v>171</v>
      </c>
      <c r="BM180" s="226" t="s">
        <v>240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241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83</v>
      </c>
    </row>
    <row r="182" s="13" customFormat="1">
      <c r="A182" s="13"/>
      <c r="B182" s="233"/>
      <c r="C182" s="234"/>
      <c r="D182" s="235" t="s">
        <v>175</v>
      </c>
      <c r="E182" s="236" t="s">
        <v>19</v>
      </c>
      <c r="F182" s="237" t="s">
        <v>202</v>
      </c>
      <c r="G182" s="234"/>
      <c r="H182" s="238">
        <v>0.76100000000000001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32</v>
      </c>
      <c r="AX182" s="13" t="s">
        <v>70</v>
      </c>
      <c r="AY182" s="244" t="s">
        <v>163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202</v>
      </c>
      <c r="G183" s="234"/>
      <c r="H183" s="238">
        <v>0.76100000000000001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83</v>
      </c>
      <c r="AV183" s="13" t="s">
        <v>83</v>
      </c>
      <c r="AW183" s="13" t="s">
        <v>32</v>
      </c>
      <c r="AX183" s="13" t="s">
        <v>70</v>
      </c>
      <c r="AY183" s="244" t="s">
        <v>163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203</v>
      </c>
      <c r="G184" s="234"/>
      <c r="H184" s="238">
        <v>0.75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204</v>
      </c>
      <c r="G185" s="234"/>
      <c r="H185" s="238">
        <v>0.34799999999999998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4" customFormat="1">
      <c r="A186" s="14"/>
      <c r="B186" s="245"/>
      <c r="C186" s="246"/>
      <c r="D186" s="235" t="s">
        <v>175</v>
      </c>
      <c r="E186" s="247" t="s">
        <v>19</v>
      </c>
      <c r="F186" s="248" t="s">
        <v>179</v>
      </c>
      <c r="G186" s="246"/>
      <c r="H186" s="249">
        <v>2.6200000000000001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175</v>
      </c>
      <c r="AU186" s="255" t="s">
        <v>83</v>
      </c>
      <c r="AV186" s="14" t="s">
        <v>171</v>
      </c>
      <c r="AW186" s="14" t="s">
        <v>32</v>
      </c>
      <c r="AX186" s="14" t="s">
        <v>77</v>
      </c>
      <c r="AY186" s="255" t="s">
        <v>163</v>
      </c>
    </row>
    <row r="187" s="2" customFormat="1" ht="24.15" customHeight="1">
      <c r="A187" s="41"/>
      <c r="B187" s="42"/>
      <c r="C187" s="215" t="s">
        <v>242</v>
      </c>
      <c r="D187" s="215" t="s">
        <v>166</v>
      </c>
      <c r="E187" s="216" t="s">
        <v>243</v>
      </c>
      <c r="F187" s="217" t="s">
        <v>244</v>
      </c>
      <c r="G187" s="218" t="s">
        <v>169</v>
      </c>
      <c r="H187" s="219">
        <v>2.6200000000000001</v>
      </c>
      <c r="I187" s="220"/>
      <c r="J187" s="221">
        <f>ROUND(I187*H187,2)</f>
        <v>0</v>
      </c>
      <c r="K187" s="217" t="s">
        <v>170</v>
      </c>
      <c r="L187" s="47"/>
      <c r="M187" s="222" t="s">
        <v>19</v>
      </c>
      <c r="N187" s="223" t="s">
        <v>42</v>
      </c>
      <c r="O187" s="87"/>
      <c r="P187" s="224">
        <f>O187*H187</f>
        <v>0</v>
      </c>
      <c r="Q187" s="224">
        <v>0.0033</v>
      </c>
      <c r="R187" s="224">
        <f>Q187*H187</f>
        <v>0.0086460000000000009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171</v>
      </c>
      <c r="AT187" s="226" t="s">
        <v>166</v>
      </c>
      <c r="AU187" s="226" t="s">
        <v>83</v>
      </c>
      <c r="AY187" s="20" t="s">
        <v>163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83</v>
      </c>
      <c r="BK187" s="227">
        <f>ROUND(I187*H187,2)</f>
        <v>0</v>
      </c>
      <c r="BL187" s="20" t="s">
        <v>171</v>
      </c>
      <c r="BM187" s="226" t="s">
        <v>245</v>
      </c>
    </row>
    <row r="188" s="2" customFormat="1">
      <c r="A188" s="41"/>
      <c r="B188" s="42"/>
      <c r="C188" s="43"/>
      <c r="D188" s="228" t="s">
        <v>173</v>
      </c>
      <c r="E188" s="43"/>
      <c r="F188" s="229" t="s">
        <v>246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173</v>
      </c>
      <c r="AU188" s="20" t="s">
        <v>83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202</v>
      </c>
      <c r="G189" s="234"/>
      <c r="H189" s="238">
        <v>0.76100000000000001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83</v>
      </c>
      <c r="AV189" s="13" t="s">
        <v>83</v>
      </c>
      <c r="AW189" s="13" t="s">
        <v>32</v>
      </c>
      <c r="AX189" s="13" t="s">
        <v>70</v>
      </c>
      <c r="AY189" s="244" t="s">
        <v>163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202</v>
      </c>
      <c r="G190" s="234"/>
      <c r="H190" s="238">
        <v>0.76100000000000001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32</v>
      </c>
      <c r="AX190" s="13" t="s">
        <v>70</v>
      </c>
      <c r="AY190" s="244" t="s">
        <v>163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203</v>
      </c>
      <c r="G191" s="234"/>
      <c r="H191" s="238">
        <v>0.75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83</v>
      </c>
      <c r="AV191" s="13" t="s">
        <v>83</v>
      </c>
      <c r="AW191" s="13" t="s">
        <v>32</v>
      </c>
      <c r="AX191" s="13" t="s">
        <v>70</v>
      </c>
      <c r="AY191" s="244" t="s">
        <v>163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204</v>
      </c>
      <c r="G192" s="234"/>
      <c r="H192" s="238">
        <v>0.34799999999999998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83</v>
      </c>
      <c r="AV192" s="13" t="s">
        <v>83</v>
      </c>
      <c r="AW192" s="13" t="s">
        <v>32</v>
      </c>
      <c r="AX192" s="13" t="s">
        <v>70</v>
      </c>
      <c r="AY192" s="244" t="s">
        <v>163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179</v>
      </c>
      <c r="G193" s="246"/>
      <c r="H193" s="249">
        <v>2.6200000000000001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83</v>
      </c>
      <c r="AV193" s="14" t="s">
        <v>171</v>
      </c>
      <c r="AW193" s="14" t="s">
        <v>32</v>
      </c>
      <c r="AX193" s="14" t="s">
        <v>77</v>
      </c>
      <c r="AY193" s="255" t="s">
        <v>163</v>
      </c>
    </row>
    <row r="194" s="12" customFormat="1" ht="22.8" customHeight="1">
      <c r="A194" s="12"/>
      <c r="B194" s="199"/>
      <c r="C194" s="200"/>
      <c r="D194" s="201" t="s">
        <v>69</v>
      </c>
      <c r="E194" s="213" t="s">
        <v>224</v>
      </c>
      <c r="F194" s="213" t="s">
        <v>247</v>
      </c>
      <c r="G194" s="200"/>
      <c r="H194" s="200"/>
      <c r="I194" s="203"/>
      <c r="J194" s="214">
        <f>BK194</f>
        <v>0</v>
      </c>
      <c r="K194" s="200"/>
      <c r="L194" s="205"/>
      <c r="M194" s="206"/>
      <c r="N194" s="207"/>
      <c r="O194" s="207"/>
      <c r="P194" s="208">
        <f>SUM(P195:P238)</f>
        <v>0</v>
      </c>
      <c r="Q194" s="207"/>
      <c r="R194" s="208">
        <f>SUM(R195:R238)</f>
        <v>0</v>
      </c>
      <c r="S194" s="207"/>
      <c r="T194" s="209">
        <f>SUM(T195:T238)</f>
        <v>0.78892600000000002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10" t="s">
        <v>77</v>
      </c>
      <c r="AT194" s="211" t="s">
        <v>69</v>
      </c>
      <c r="AU194" s="211" t="s">
        <v>77</v>
      </c>
      <c r="AY194" s="210" t="s">
        <v>163</v>
      </c>
      <c r="BK194" s="212">
        <f>SUM(BK195:BK238)</f>
        <v>0</v>
      </c>
    </row>
    <row r="195" s="2" customFormat="1" ht="24.15" customHeight="1">
      <c r="A195" s="41"/>
      <c r="B195" s="42"/>
      <c r="C195" s="215" t="s">
        <v>248</v>
      </c>
      <c r="D195" s="215" t="s">
        <v>166</v>
      </c>
      <c r="E195" s="216" t="s">
        <v>249</v>
      </c>
      <c r="F195" s="217" t="s">
        <v>250</v>
      </c>
      <c r="G195" s="218" t="s">
        <v>169</v>
      </c>
      <c r="H195" s="219">
        <v>8.8800000000000008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42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83</v>
      </c>
      <c r="AY195" s="20" t="s">
        <v>163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83</v>
      </c>
      <c r="BK195" s="227">
        <f>ROUND(I195*H195,2)</f>
        <v>0</v>
      </c>
      <c r="BL195" s="20" t="s">
        <v>171</v>
      </c>
      <c r="BM195" s="226" t="s">
        <v>251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252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83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253</v>
      </c>
      <c r="G197" s="234"/>
      <c r="H197" s="238">
        <v>3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253</v>
      </c>
      <c r="G198" s="234"/>
      <c r="H198" s="238">
        <v>3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83</v>
      </c>
      <c r="AV198" s="13" t="s">
        <v>83</v>
      </c>
      <c r="AW198" s="13" t="s">
        <v>32</v>
      </c>
      <c r="AX198" s="13" t="s">
        <v>70</v>
      </c>
      <c r="AY198" s="244" t="s">
        <v>163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254</v>
      </c>
      <c r="G199" s="234"/>
      <c r="H199" s="238">
        <v>1.44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83</v>
      </c>
      <c r="AV199" s="13" t="s">
        <v>83</v>
      </c>
      <c r="AW199" s="13" t="s">
        <v>32</v>
      </c>
      <c r="AX199" s="13" t="s">
        <v>70</v>
      </c>
      <c r="AY199" s="244" t="s">
        <v>163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254</v>
      </c>
      <c r="G200" s="234"/>
      <c r="H200" s="238">
        <v>1.44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83</v>
      </c>
      <c r="AV200" s="13" t="s">
        <v>83</v>
      </c>
      <c r="AW200" s="13" t="s">
        <v>32</v>
      </c>
      <c r="AX200" s="13" t="s">
        <v>70</v>
      </c>
      <c r="AY200" s="244" t="s">
        <v>163</v>
      </c>
    </row>
    <row r="201" s="14" customFormat="1">
      <c r="A201" s="14"/>
      <c r="B201" s="245"/>
      <c r="C201" s="246"/>
      <c r="D201" s="235" t="s">
        <v>175</v>
      </c>
      <c r="E201" s="247" t="s">
        <v>19</v>
      </c>
      <c r="F201" s="248" t="s">
        <v>179</v>
      </c>
      <c r="G201" s="246"/>
      <c r="H201" s="249">
        <v>8.879999999999999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175</v>
      </c>
      <c r="AU201" s="255" t="s">
        <v>83</v>
      </c>
      <c r="AV201" s="14" t="s">
        <v>171</v>
      </c>
      <c r="AW201" s="14" t="s">
        <v>32</v>
      </c>
      <c r="AX201" s="14" t="s">
        <v>77</v>
      </c>
      <c r="AY201" s="255" t="s">
        <v>163</v>
      </c>
    </row>
    <row r="202" s="2" customFormat="1" ht="21.75" customHeight="1">
      <c r="A202" s="41"/>
      <c r="B202" s="42"/>
      <c r="C202" s="215" t="s">
        <v>255</v>
      </c>
      <c r="D202" s="215" t="s">
        <v>166</v>
      </c>
      <c r="E202" s="216" t="s">
        <v>256</v>
      </c>
      <c r="F202" s="217" t="s">
        <v>257</v>
      </c>
      <c r="G202" s="218" t="s">
        <v>169</v>
      </c>
      <c r="H202" s="219">
        <v>0.60099999999999998</v>
      </c>
      <c r="I202" s="220"/>
      <c r="J202" s="221">
        <f>ROUND(I202*H202,2)</f>
        <v>0</v>
      </c>
      <c r="K202" s="217" t="s">
        <v>170</v>
      </c>
      <c r="L202" s="47"/>
      <c r="M202" s="222" t="s">
        <v>19</v>
      </c>
      <c r="N202" s="223" t="s">
        <v>42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0.072999999999999995</v>
      </c>
      <c r="T202" s="225">
        <f>S202*H202</f>
        <v>0.043872999999999995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83</v>
      </c>
      <c r="AY202" s="20" t="s">
        <v>163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83</v>
      </c>
      <c r="BK202" s="227">
        <f>ROUND(I202*H202,2)</f>
        <v>0</v>
      </c>
      <c r="BL202" s="20" t="s">
        <v>171</v>
      </c>
      <c r="BM202" s="226" t="s">
        <v>258</v>
      </c>
    </row>
    <row r="203" s="2" customFormat="1">
      <c r="A203" s="41"/>
      <c r="B203" s="42"/>
      <c r="C203" s="43"/>
      <c r="D203" s="228" t="s">
        <v>173</v>
      </c>
      <c r="E203" s="43"/>
      <c r="F203" s="229" t="s">
        <v>259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173</v>
      </c>
      <c r="AU203" s="20" t="s">
        <v>83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196</v>
      </c>
      <c r="G204" s="234"/>
      <c r="H204" s="238">
        <v>0.60099999999999998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179</v>
      </c>
      <c r="G205" s="246"/>
      <c r="H205" s="249">
        <v>0.60099999999999998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83</v>
      </c>
      <c r="AV205" s="14" t="s">
        <v>171</v>
      </c>
      <c r="AW205" s="14" t="s">
        <v>32</v>
      </c>
      <c r="AX205" s="14" t="s">
        <v>77</v>
      </c>
      <c r="AY205" s="255" t="s">
        <v>163</v>
      </c>
    </row>
    <row r="206" s="2" customFormat="1" ht="21.75" customHeight="1">
      <c r="A206" s="41"/>
      <c r="B206" s="42"/>
      <c r="C206" s="215" t="s">
        <v>260</v>
      </c>
      <c r="D206" s="215" t="s">
        <v>166</v>
      </c>
      <c r="E206" s="216" t="s">
        <v>261</v>
      </c>
      <c r="F206" s="217" t="s">
        <v>262</v>
      </c>
      <c r="G206" s="218" t="s">
        <v>169</v>
      </c>
      <c r="H206" s="219">
        <v>1.7969999999999999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0.058999999999999997</v>
      </c>
      <c r="T206" s="225">
        <f>S206*H206</f>
        <v>0.10602299999999999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83</v>
      </c>
      <c r="AY206" s="20" t="s">
        <v>163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83</v>
      </c>
      <c r="BK206" s="227">
        <f>ROUND(I206*H206,2)</f>
        <v>0</v>
      </c>
      <c r="BL206" s="20" t="s">
        <v>171</v>
      </c>
      <c r="BM206" s="226" t="s">
        <v>263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264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83</v>
      </c>
    </row>
    <row r="208" s="16" customFormat="1">
      <c r="A208" s="16"/>
      <c r="B208" s="277"/>
      <c r="C208" s="278"/>
      <c r="D208" s="235" t="s">
        <v>175</v>
      </c>
      <c r="E208" s="279" t="s">
        <v>19</v>
      </c>
      <c r="F208" s="280" t="s">
        <v>265</v>
      </c>
      <c r="G208" s="278"/>
      <c r="H208" s="279" t="s">
        <v>19</v>
      </c>
      <c r="I208" s="281"/>
      <c r="J208" s="278"/>
      <c r="K208" s="278"/>
      <c r="L208" s="282"/>
      <c r="M208" s="283"/>
      <c r="N208" s="284"/>
      <c r="O208" s="284"/>
      <c r="P208" s="284"/>
      <c r="Q208" s="284"/>
      <c r="R208" s="284"/>
      <c r="S208" s="284"/>
      <c r="T208" s="285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T208" s="286" t="s">
        <v>175</v>
      </c>
      <c r="AU208" s="286" t="s">
        <v>83</v>
      </c>
      <c r="AV208" s="16" t="s">
        <v>77</v>
      </c>
      <c r="AW208" s="16" t="s">
        <v>32</v>
      </c>
      <c r="AX208" s="16" t="s">
        <v>70</v>
      </c>
      <c r="AY208" s="286" t="s">
        <v>163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195</v>
      </c>
      <c r="G209" s="234"/>
      <c r="H209" s="238">
        <v>1.7969999999999999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83</v>
      </c>
      <c r="AV209" s="13" t="s">
        <v>83</v>
      </c>
      <c r="AW209" s="13" t="s">
        <v>32</v>
      </c>
      <c r="AX209" s="13" t="s">
        <v>70</v>
      </c>
      <c r="AY209" s="244" t="s">
        <v>163</v>
      </c>
    </row>
    <row r="210" s="14" customFormat="1">
      <c r="A210" s="14"/>
      <c r="B210" s="245"/>
      <c r="C210" s="246"/>
      <c r="D210" s="235" t="s">
        <v>175</v>
      </c>
      <c r="E210" s="247" t="s">
        <v>19</v>
      </c>
      <c r="F210" s="248" t="s">
        <v>179</v>
      </c>
      <c r="G210" s="246"/>
      <c r="H210" s="249">
        <v>1.7969999999999999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175</v>
      </c>
      <c r="AU210" s="255" t="s">
        <v>83</v>
      </c>
      <c r="AV210" s="14" t="s">
        <v>171</v>
      </c>
      <c r="AW210" s="14" t="s">
        <v>32</v>
      </c>
      <c r="AX210" s="14" t="s">
        <v>77</v>
      </c>
      <c r="AY210" s="255" t="s">
        <v>163</v>
      </c>
    </row>
    <row r="211" s="2" customFormat="1" ht="21.75" customHeight="1">
      <c r="A211" s="41"/>
      <c r="B211" s="42"/>
      <c r="C211" s="215" t="s">
        <v>266</v>
      </c>
      <c r="D211" s="215" t="s">
        <v>166</v>
      </c>
      <c r="E211" s="216" t="s">
        <v>267</v>
      </c>
      <c r="F211" s="217" t="s">
        <v>268</v>
      </c>
      <c r="G211" s="218" t="s">
        <v>169</v>
      </c>
      <c r="H211" s="219">
        <v>6.2279999999999998</v>
      </c>
      <c r="I211" s="220"/>
      <c r="J211" s="221">
        <f>ROUND(I211*H211,2)</f>
        <v>0</v>
      </c>
      <c r="K211" s="217" t="s">
        <v>170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0.050999999999999997</v>
      </c>
      <c r="T211" s="225">
        <f>S211*H211</f>
        <v>0.31762799999999997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171</v>
      </c>
      <c r="AT211" s="226" t="s">
        <v>166</v>
      </c>
      <c r="AU211" s="226" t="s">
        <v>83</v>
      </c>
      <c r="AY211" s="20" t="s">
        <v>163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83</v>
      </c>
      <c r="BK211" s="227">
        <f>ROUND(I211*H211,2)</f>
        <v>0</v>
      </c>
      <c r="BL211" s="20" t="s">
        <v>171</v>
      </c>
      <c r="BM211" s="226" t="s">
        <v>269</v>
      </c>
    </row>
    <row r="212" s="2" customFormat="1">
      <c r="A212" s="41"/>
      <c r="B212" s="42"/>
      <c r="C212" s="43"/>
      <c r="D212" s="228" t="s">
        <v>173</v>
      </c>
      <c r="E212" s="43"/>
      <c r="F212" s="229" t="s">
        <v>270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173</v>
      </c>
      <c r="AU212" s="20" t="s">
        <v>83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194</v>
      </c>
      <c r="G213" s="234"/>
      <c r="H213" s="238">
        <v>3.1139999999999999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194</v>
      </c>
      <c r="G214" s="234"/>
      <c r="H214" s="238">
        <v>3.1139999999999999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6.2279999999999998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4.15" customHeight="1">
      <c r="A216" s="41"/>
      <c r="B216" s="42"/>
      <c r="C216" s="215" t="s">
        <v>271</v>
      </c>
      <c r="D216" s="215" t="s">
        <v>166</v>
      </c>
      <c r="E216" s="216" t="s">
        <v>272</v>
      </c>
      <c r="F216" s="217" t="s">
        <v>273</v>
      </c>
      <c r="G216" s="218" t="s">
        <v>169</v>
      </c>
      <c r="H216" s="219">
        <v>6.9870000000000001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0.045999999999999999</v>
      </c>
      <c r="T216" s="225">
        <f>S216*H216</f>
        <v>0.32140200000000002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274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275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176</v>
      </c>
      <c r="G218" s="234"/>
      <c r="H218" s="238">
        <v>2.1480000000000001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176</v>
      </c>
      <c r="G219" s="234"/>
      <c r="H219" s="238">
        <v>2.1480000000000001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83</v>
      </c>
      <c r="AV219" s="13" t="s">
        <v>83</v>
      </c>
      <c r="AW219" s="13" t="s">
        <v>32</v>
      </c>
      <c r="AX219" s="13" t="s">
        <v>70</v>
      </c>
      <c r="AY219" s="244" t="s">
        <v>163</v>
      </c>
    </row>
    <row r="220" s="13" customFormat="1">
      <c r="A220" s="13"/>
      <c r="B220" s="233"/>
      <c r="C220" s="234"/>
      <c r="D220" s="235" t="s">
        <v>175</v>
      </c>
      <c r="E220" s="236" t="s">
        <v>19</v>
      </c>
      <c r="F220" s="237" t="s">
        <v>177</v>
      </c>
      <c r="G220" s="234"/>
      <c r="H220" s="238">
        <v>1.7609999999999999</v>
      </c>
      <c r="I220" s="239"/>
      <c r="J220" s="234"/>
      <c r="K220" s="234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175</v>
      </c>
      <c r="AU220" s="244" t="s">
        <v>83</v>
      </c>
      <c r="AV220" s="13" t="s">
        <v>83</v>
      </c>
      <c r="AW220" s="13" t="s">
        <v>32</v>
      </c>
      <c r="AX220" s="13" t="s">
        <v>70</v>
      </c>
      <c r="AY220" s="244" t="s">
        <v>163</v>
      </c>
    </row>
    <row r="221" s="13" customFormat="1">
      <c r="A221" s="13"/>
      <c r="B221" s="233"/>
      <c r="C221" s="234"/>
      <c r="D221" s="235" t="s">
        <v>175</v>
      </c>
      <c r="E221" s="236" t="s">
        <v>19</v>
      </c>
      <c r="F221" s="237" t="s">
        <v>178</v>
      </c>
      <c r="G221" s="234"/>
      <c r="H221" s="238">
        <v>0.93000000000000005</v>
      </c>
      <c r="I221" s="239"/>
      <c r="J221" s="234"/>
      <c r="K221" s="234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175</v>
      </c>
      <c r="AU221" s="244" t="s">
        <v>83</v>
      </c>
      <c r="AV221" s="13" t="s">
        <v>83</v>
      </c>
      <c r="AW221" s="13" t="s">
        <v>32</v>
      </c>
      <c r="AX221" s="13" t="s">
        <v>70</v>
      </c>
      <c r="AY221" s="244" t="s">
        <v>163</v>
      </c>
    </row>
    <row r="222" s="14" customFormat="1">
      <c r="A222" s="14"/>
      <c r="B222" s="245"/>
      <c r="C222" s="246"/>
      <c r="D222" s="235" t="s">
        <v>175</v>
      </c>
      <c r="E222" s="247" t="s">
        <v>19</v>
      </c>
      <c r="F222" s="248" t="s">
        <v>179</v>
      </c>
      <c r="G222" s="246"/>
      <c r="H222" s="249">
        <v>6.9870000000000001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175</v>
      </c>
      <c r="AU222" s="255" t="s">
        <v>83</v>
      </c>
      <c r="AV222" s="14" t="s">
        <v>171</v>
      </c>
      <c r="AW222" s="14" t="s">
        <v>32</v>
      </c>
      <c r="AX222" s="14" t="s">
        <v>77</v>
      </c>
      <c r="AY222" s="255" t="s">
        <v>163</v>
      </c>
    </row>
    <row r="223" s="2" customFormat="1" ht="16.5" customHeight="1">
      <c r="A223" s="41"/>
      <c r="B223" s="42"/>
      <c r="C223" s="215" t="s">
        <v>276</v>
      </c>
      <c r="D223" s="215" t="s">
        <v>166</v>
      </c>
      <c r="E223" s="216" t="s">
        <v>277</v>
      </c>
      <c r="F223" s="217" t="s">
        <v>278</v>
      </c>
      <c r="G223" s="218" t="s">
        <v>169</v>
      </c>
      <c r="H223" s="219">
        <v>2.6200000000000001</v>
      </c>
      <c r="I223" s="220"/>
      <c r="J223" s="221">
        <f>ROUND(I223*H223,2)</f>
        <v>0</v>
      </c>
      <c r="K223" s="217" t="s">
        <v>170</v>
      </c>
      <c r="L223" s="47"/>
      <c r="M223" s="222" t="s">
        <v>19</v>
      </c>
      <c r="N223" s="223" t="s">
        <v>42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83</v>
      </c>
      <c r="AY223" s="20" t="s">
        <v>163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83</v>
      </c>
      <c r="BK223" s="227">
        <f>ROUND(I223*H223,2)</f>
        <v>0</v>
      </c>
      <c r="BL223" s="20" t="s">
        <v>171</v>
      </c>
      <c r="BM223" s="226" t="s">
        <v>279</v>
      </c>
    </row>
    <row r="224" s="2" customFormat="1">
      <c r="A224" s="41"/>
      <c r="B224" s="42"/>
      <c r="C224" s="43"/>
      <c r="D224" s="228" t="s">
        <v>173</v>
      </c>
      <c r="E224" s="43"/>
      <c r="F224" s="229" t="s">
        <v>280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173</v>
      </c>
      <c r="AU224" s="20" t="s">
        <v>83</v>
      </c>
    </row>
    <row r="225" s="16" customFormat="1">
      <c r="A225" s="16"/>
      <c r="B225" s="277"/>
      <c r="C225" s="278"/>
      <c r="D225" s="235" t="s">
        <v>175</v>
      </c>
      <c r="E225" s="279" t="s">
        <v>19</v>
      </c>
      <c r="F225" s="280" t="s">
        <v>281</v>
      </c>
      <c r="G225" s="278"/>
      <c r="H225" s="279" t="s">
        <v>19</v>
      </c>
      <c r="I225" s="281"/>
      <c r="J225" s="278"/>
      <c r="K225" s="278"/>
      <c r="L225" s="282"/>
      <c r="M225" s="283"/>
      <c r="N225" s="284"/>
      <c r="O225" s="284"/>
      <c r="P225" s="284"/>
      <c r="Q225" s="284"/>
      <c r="R225" s="284"/>
      <c r="S225" s="284"/>
      <c r="T225" s="285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T225" s="286" t="s">
        <v>175</v>
      </c>
      <c r="AU225" s="286" t="s">
        <v>83</v>
      </c>
      <c r="AV225" s="16" t="s">
        <v>77</v>
      </c>
      <c r="AW225" s="16" t="s">
        <v>32</v>
      </c>
      <c r="AX225" s="16" t="s">
        <v>70</v>
      </c>
      <c r="AY225" s="286" t="s">
        <v>163</v>
      </c>
    </row>
    <row r="226" s="13" customFormat="1">
      <c r="A226" s="13"/>
      <c r="B226" s="233"/>
      <c r="C226" s="234"/>
      <c r="D226" s="235" t="s">
        <v>175</v>
      </c>
      <c r="E226" s="236" t="s">
        <v>19</v>
      </c>
      <c r="F226" s="237" t="s">
        <v>202</v>
      </c>
      <c r="G226" s="234"/>
      <c r="H226" s="238">
        <v>0.76100000000000001</v>
      </c>
      <c r="I226" s="239"/>
      <c r="J226" s="234"/>
      <c r="K226" s="234"/>
      <c r="L226" s="240"/>
      <c r="M226" s="241"/>
      <c r="N226" s="242"/>
      <c r="O226" s="242"/>
      <c r="P226" s="242"/>
      <c r="Q226" s="242"/>
      <c r="R226" s="242"/>
      <c r="S226" s="242"/>
      <c r="T226" s="24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4" t="s">
        <v>175</v>
      </c>
      <c r="AU226" s="244" t="s">
        <v>83</v>
      </c>
      <c r="AV226" s="13" t="s">
        <v>83</v>
      </c>
      <c r="AW226" s="13" t="s">
        <v>32</v>
      </c>
      <c r="AX226" s="13" t="s">
        <v>70</v>
      </c>
      <c r="AY226" s="244" t="s">
        <v>163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202</v>
      </c>
      <c r="G227" s="234"/>
      <c r="H227" s="238">
        <v>0.76100000000000001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203</v>
      </c>
      <c r="G228" s="234"/>
      <c r="H228" s="238">
        <v>0.75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204</v>
      </c>
      <c r="G229" s="234"/>
      <c r="H229" s="238">
        <v>0.34799999999999998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2.6200000000000001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16.5" customHeight="1">
      <c r="A231" s="41"/>
      <c r="B231" s="42"/>
      <c r="C231" s="215" t="s">
        <v>282</v>
      </c>
      <c r="D231" s="215" t="s">
        <v>166</v>
      </c>
      <c r="E231" s="216" t="s">
        <v>283</v>
      </c>
      <c r="F231" s="217" t="s">
        <v>284</v>
      </c>
      <c r="G231" s="218" t="s">
        <v>169</v>
      </c>
      <c r="H231" s="219">
        <v>2.6200000000000001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285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286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6" customFormat="1">
      <c r="A233" s="16"/>
      <c r="B233" s="277"/>
      <c r="C233" s="278"/>
      <c r="D233" s="235" t="s">
        <v>175</v>
      </c>
      <c r="E233" s="279" t="s">
        <v>19</v>
      </c>
      <c r="F233" s="280" t="s">
        <v>281</v>
      </c>
      <c r="G233" s="278"/>
      <c r="H233" s="279" t="s">
        <v>19</v>
      </c>
      <c r="I233" s="281"/>
      <c r="J233" s="278"/>
      <c r="K233" s="278"/>
      <c r="L233" s="282"/>
      <c r="M233" s="283"/>
      <c r="N233" s="284"/>
      <c r="O233" s="284"/>
      <c r="P233" s="284"/>
      <c r="Q233" s="284"/>
      <c r="R233" s="284"/>
      <c r="S233" s="284"/>
      <c r="T233" s="285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86" t="s">
        <v>175</v>
      </c>
      <c r="AU233" s="286" t="s">
        <v>83</v>
      </c>
      <c r="AV233" s="16" t="s">
        <v>77</v>
      </c>
      <c r="AW233" s="16" t="s">
        <v>32</v>
      </c>
      <c r="AX233" s="16" t="s">
        <v>70</v>
      </c>
      <c r="AY233" s="286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202</v>
      </c>
      <c r="G234" s="234"/>
      <c r="H234" s="238">
        <v>0.76100000000000001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202</v>
      </c>
      <c r="G235" s="234"/>
      <c r="H235" s="238">
        <v>0.76100000000000001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203</v>
      </c>
      <c r="G236" s="234"/>
      <c r="H236" s="238">
        <v>0.75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204</v>
      </c>
      <c r="G237" s="234"/>
      <c r="H237" s="238">
        <v>0.34799999999999998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2.6200000000000001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12" customFormat="1" ht="22.8" customHeight="1">
      <c r="A239" s="12"/>
      <c r="B239" s="199"/>
      <c r="C239" s="200"/>
      <c r="D239" s="201" t="s">
        <v>69</v>
      </c>
      <c r="E239" s="213" t="s">
        <v>287</v>
      </c>
      <c r="F239" s="213" t="s">
        <v>288</v>
      </c>
      <c r="G239" s="200"/>
      <c r="H239" s="200"/>
      <c r="I239" s="203"/>
      <c r="J239" s="214">
        <f>BK239</f>
        <v>0</v>
      </c>
      <c r="K239" s="200"/>
      <c r="L239" s="205"/>
      <c r="M239" s="206"/>
      <c r="N239" s="207"/>
      <c r="O239" s="207"/>
      <c r="P239" s="208">
        <f>SUM(P240:P250)</f>
        <v>0</v>
      </c>
      <c r="Q239" s="207"/>
      <c r="R239" s="208">
        <f>SUM(R240:R250)</f>
        <v>0</v>
      </c>
      <c r="S239" s="207"/>
      <c r="T239" s="209">
        <f>SUM(T240:T250)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10" t="s">
        <v>77</v>
      </c>
      <c r="AT239" s="211" t="s">
        <v>69</v>
      </c>
      <c r="AU239" s="211" t="s">
        <v>77</v>
      </c>
      <c r="AY239" s="210" t="s">
        <v>163</v>
      </c>
      <c r="BK239" s="212">
        <f>SUM(BK240:BK250)</f>
        <v>0</v>
      </c>
    </row>
    <row r="240" s="2" customFormat="1" ht="24.15" customHeight="1">
      <c r="A240" s="41"/>
      <c r="B240" s="42"/>
      <c r="C240" s="215" t="s">
        <v>7</v>
      </c>
      <c r="D240" s="215" t="s">
        <v>166</v>
      </c>
      <c r="E240" s="216" t="s">
        <v>289</v>
      </c>
      <c r="F240" s="217" t="s">
        <v>290</v>
      </c>
      <c r="G240" s="218" t="s">
        <v>291</v>
      </c>
      <c r="H240" s="219">
        <v>0.80500000000000005</v>
      </c>
      <c r="I240" s="220"/>
      <c r="J240" s="221">
        <f>ROUND(I240*H240,2)</f>
        <v>0</v>
      </c>
      <c r="K240" s="217" t="s">
        <v>170</v>
      </c>
      <c r="L240" s="47"/>
      <c r="M240" s="222" t="s">
        <v>19</v>
      </c>
      <c r="N240" s="223" t="s">
        <v>42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171</v>
      </c>
      <c r="AT240" s="226" t="s">
        <v>166</v>
      </c>
      <c r="AU240" s="226" t="s">
        <v>83</v>
      </c>
      <c r="AY240" s="20" t="s">
        <v>163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83</v>
      </c>
      <c r="BK240" s="227">
        <f>ROUND(I240*H240,2)</f>
        <v>0</v>
      </c>
      <c r="BL240" s="20" t="s">
        <v>171</v>
      </c>
      <c r="BM240" s="226" t="s">
        <v>292</v>
      </c>
    </row>
    <row r="241" s="2" customFormat="1">
      <c r="A241" s="41"/>
      <c r="B241" s="42"/>
      <c r="C241" s="43"/>
      <c r="D241" s="228" t="s">
        <v>173</v>
      </c>
      <c r="E241" s="43"/>
      <c r="F241" s="229" t="s">
        <v>293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173</v>
      </c>
      <c r="AU241" s="20" t="s">
        <v>83</v>
      </c>
    </row>
    <row r="242" s="2" customFormat="1" ht="21.75" customHeight="1">
      <c r="A242" s="41"/>
      <c r="B242" s="42"/>
      <c r="C242" s="215" t="s">
        <v>294</v>
      </c>
      <c r="D242" s="215" t="s">
        <v>166</v>
      </c>
      <c r="E242" s="216" t="s">
        <v>295</v>
      </c>
      <c r="F242" s="217" t="s">
        <v>296</v>
      </c>
      <c r="G242" s="218" t="s">
        <v>291</v>
      </c>
      <c r="H242" s="219">
        <v>0.80500000000000005</v>
      </c>
      <c r="I242" s="220"/>
      <c r="J242" s="221">
        <f>ROUND(I242*H242,2)</f>
        <v>0</v>
      </c>
      <c r="K242" s="217" t="s">
        <v>170</v>
      </c>
      <c r="L242" s="47"/>
      <c r="M242" s="222" t="s">
        <v>19</v>
      </c>
      <c r="N242" s="223" t="s">
        <v>42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171</v>
      </c>
      <c r="AT242" s="226" t="s">
        <v>166</v>
      </c>
      <c r="AU242" s="226" t="s">
        <v>83</v>
      </c>
      <c r="AY242" s="20" t="s">
        <v>163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83</v>
      </c>
      <c r="BK242" s="227">
        <f>ROUND(I242*H242,2)</f>
        <v>0</v>
      </c>
      <c r="BL242" s="20" t="s">
        <v>171</v>
      </c>
      <c r="BM242" s="226" t="s">
        <v>297</v>
      </c>
    </row>
    <row r="243" s="2" customFormat="1">
      <c r="A243" s="41"/>
      <c r="B243" s="42"/>
      <c r="C243" s="43"/>
      <c r="D243" s="228" t="s">
        <v>173</v>
      </c>
      <c r="E243" s="43"/>
      <c r="F243" s="229" t="s">
        <v>298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173</v>
      </c>
      <c r="AU243" s="20" t="s">
        <v>83</v>
      </c>
    </row>
    <row r="244" s="2" customFormat="1" ht="24.15" customHeight="1">
      <c r="A244" s="41"/>
      <c r="B244" s="42"/>
      <c r="C244" s="215" t="s">
        <v>299</v>
      </c>
      <c r="D244" s="215" t="s">
        <v>166</v>
      </c>
      <c r="E244" s="216" t="s">
        <v>300</v>
      </c>
      <c r="F244" s="217" t="s">
        <v>301</v>
      </c>
      <c r="G244" s="218" t="s">
        <v>291</v>
      </c>
      <c r="H244" s="219">
        <v>7.2450000000000001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42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83</v>
      </c>
      <c r="AY244" s="20" t="s">
        <v>163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83</v>
      </c>
      <c r="BK244" s="227">
        <f>ROUND(I244*H244,2)</f>
        <v>0</v>
      </c>
      <c r="BL244" s="20" t="s">
        <v>171</v>
      </c>
      <c r="BM244" s="226" t="s">
        <v>302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303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83</v>
      </c>
    </row>
    <row r="246" s="16" customFormat="1">
      <c r="A246" s="16"/>
      <c r="B246" s="277"/>
      <c r="C246" s="278"/>
      <c r="D246" s="235" t="s">
        <v>175</v>
      </c>
      <c r="E246" s="279" t="s">
        <v>19</v>
      </c>
      <c r="F246" s="280" t="s">
        <v>304</v>
      </c>
      <c r="G246" s="278"/>
      <c r="H246" s="279" t="s">
        <v>19</v>
      </c>
      <c r="I246" s="281"/>
      <c r="J246" s="278"/>
      <c r="K246" s="278"/>
      <c r="L246" s="282"/>
      <c r="M246" s="283"/>
      <c r="N246" s="284"/>
      <c r="O246" s="284"/>
      <c r="P246" s="284"/>
      <c r="Q246" s="284"/>
      <c r="R246" s="284"/>
      <c r="S246" s="284"/>
      <c r="T246" s="285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86" t="s">
        <v>175</v>
      </c>
      <c r="AU246" s="286" t="s">
        <v>83</v>
      </c>
      <c r="AV246" s="16" t="s">
        <v>77</v>
      </c>
      <c r="AW246" s="16" t="s">
        <v>32</v>
      </c>
      <c r="AX246" s="16" t="s">
        <v>70</v>
      </c>
      <c r="AY246" s="286" t="s">
        <v>163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484</v>
      </c>
      <c r="G247" s="234"/>
      <c r="H247" s="238">
        <v>7.2450000000000001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83</v>
      </c>
      <c r="AV247" s="13" t="s">
        <v>83</v>
      </c>
      <c r="AW247" s="13" t="s">
        <v>32</v>
      </c>
      <c r="AX247" s="13" t="s">
        <v>70</v>
      </c>
      <c r="AY247" s="244" t="s">
        <v>163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179</v>
      </c>
      <c r="G248" s="246"/>
      <c r="H248" s="249">
        <v>7.2450000000000001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83</v>
      </c>
      <c r="AV248" s="14" t="s">
        <v>171</v>
      </c>
      <c r="AW248" s="14" t="s">
        <v>32</v>
      </c>
      <c r="AX248" s="14" t="s">
        <v>77</v>
      </c>
      <c r="AY248" s="255" t="s">
        <v>163</v>
      </c>
    </row>
    <row r="249" s="2" customFormat="1" ht="24.15" customHeight="1">
      <c r="A249" s="41"/>
      <c r="B249" s="42"/>
      <c r="C249" s="215" t="s">
        <v>306</v>
      </c>
      <c r="D249" s="215" t="s">
        <v>166</v>
      </c>
      <c r="E249" s="216" t="s">
        <v>307</v>
      </c>
      <c r="F249" s="217" t="s">
        <v>308</v>
      </c>
      <c r="G249" s="218" t="s">
        <v>291</v>
      </c>
      <c r="H249" s="219">
        <v>0.80500000000000005</v>
      </c>
      <c r="I249" s="220"/>
      <c r="J249" s="221">
        <f>ROUND(I249*H249,2)</f>
        <v>0</v>
      </c>
      <c r="K249" s="217" t="s">
        <v>170</v>
      </c>
      <c r="L249" s="47"/>
      <c r="M249" s="222" t="s">
        <v>19</v>
      </c>
      <c r="N249" s="223" t="s">
        <v>42</v>
      </c>
      <c r="O249" s="87"/>
      <c r="P249" s="224">
        <f>O249*H249</f>
        <v>0</v>
      </c>
      <c r="Q249" s="224">
        <v>0</v>
      </c>
      <c r="R249" s="224">
        <f>Q249*H249</f>
        <v>0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171</v>
      </c>
      <c r="AT249" s="226" t="s">
        <v>166</v>
      </c>
      <c r="AU249" s="226" t="s">
        <v>83</v>
      </c>
      <c r="AY249" s="20" t="s">
        <v>163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83</v>
      </c>
      <c r="BK249" s="227">
        <f>ROUND(I249*H249,2)</f>
        <v>0</v>
      </c>
      <c r="BL249" s="20" t="s">
        <v>171</v>
      </c>
      <c r="BM249" s="226" t="s">
        <v>309</v>
      </c>
    </row>
    <row r="250" s="2" customFormat="1">
      <c r="A250" s="41"/>
      <c r="B250" s="42"/>
      <c r="C250" s="43"/>
      <c r="D250" s="228" t="s">
        <v>173</v>
      </c>
      <c r="E250" s="43"/>
      <c r="F250" s="229" t="s">
        <v>310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173</v>
      </c>
      <c r="AU250" s="20" t="s">
        <v>83</v>
      </c>
    </row>
    <row r="251" s="12" customFormat="1" ht="22.8" customHeight="1">
      <c r="A251" s="12"/>
      <c r="B251" s="199"/>
      <c r="C251" s="200"/>
      <c r="D251" s="201" t="s">
        <v>69</v>
      </c>
      <c r="E251" s="213" t="s">
        <v>311</v>
      </c>
      <c r="F251" s="213" t="s">
        <v>312</v>
      </c>
      <c r="G251" s="200"/>
      <c r="H251" s="200"/>
      <c r="I251" s="203"/>
      <c r="J251" s="214">
        <f>BK251</f>
        <v>0</v>
      </c>
      <c r="K251" s="200"/>
      <c r="L251" s="205"/>
      <c r="M251" s="206"/>
      <c r="N251" s="207"/>
      <c r="O251" s="207"/>
      <c r="P251" s="208">
        <f>SUM(P252:P253)</f>
        <v>0</v>
      </c>
      <c r="Q251" s="207"/>
      <c r="R251" s="208">
        <f>SUM(R252:R253)</f>
        <v>0</v>
      </c>
      <c r="S251" s="207"/>
      <c r="T251" s="209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0" t="s">
        <v>77</v>
      </c>
      <c r="AT251" s="211" t="s">
        <v>69</v>
      </c>
      <c r="AU251" s="211" t="s">
        <v>77</v>
      </c>
      <c r="AY251" s="210" t="s">
        <v>163</v>
      </c>
      <c r="BK251" s="212">
        <f>SUM(BK252:BK253)</f>
        <v>0</v>
      </c>
    </row>
    <row r="252" s="2" customFormat="1" ht="33" customHeight="1">
      <c r="A252" s="41"/>
      <c r="B252" s="42"/>
      <c r="C252" s="215" t="s">
        <v>313</v>
      </c>
      <c r="D252" s="215" t="s">
        <v>166</v>
      </c>
      <c r="E252" s="216" t="s">
        <v>314</v>
      </c>
      <c r="F252" s="217" t="s">
        <v>315</v>
      </c>
      <c r="G252" s="218" t="s">
        <v>291</v>
      </c>
      <c r="H252" s="219">
        <v>0.30599999999999999</v>
      </c>
      <c r="I252" s="220"/>
      <c r="J252" s="221">
        <f>ROUND(I252*H252,2)</f>
        <v>0</v>
      </c>
      <c r="K252" s="217" t="s">
        <v>170</v>
      </c>
      <c r="L252" s="47"/>
      <c r="M252" s="222" t="s">
        <v>19</v>
      </c>
      <c r="N252" s="223" t="s">
        <v>42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171</v>
      </c>
      <c r="AT252" s="226" t="s">
        <v>166</v>
      </c>
      <c r="AU252" s="226" t="s">
        <v>83</v>
      </c>
      <c r="AY252" s="20" t="s">
        <v>163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83</v>
      </c>
      <c r="BK252" s="227">
        <f>ROUND(I252*H252,2)</f>
        <v>0</v>
      </c>
      <c r="BL252" s="20" t="s">
        <v>171</v>
      </c>
      <c r="BM252" s="226" t="s">
        <v>316</v>
      </c>
    </row>
    <row r="253" s="2" customFormat="1">
      <c r="A253" s="41"/>
      <c r="B253" s="42"/>
      <c r="C253" s="43"/>
      <c r="D253" s="228" t="s">
        <v>173</v>
      </c>
      <c r="E253" s="43"/>
      <c r="F253" s="229" t="s">
        <v>317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173</v>
      </c>
      <c r="AU253" s="20" t="s">
        <v>83</v>
      </c>
    </row>
    <row r="254" s="12" customFormat="1" ht="25.92" customHeight="1">
      <c r="A254" s="12"/>
      <c r="B254" s="199"/>
      <c r="C254" s="200"/>
      <c r="D254" s="201" t="s">
        <v>69</v>
      </c>
      <c r="E254" s="202" t="s">
        <v>318</v>
      </c>
      <c r="F254" s="202" t="s">
        <v>319</v>
      </c>
      <c r="G254" s="200"/>
      <c r="H254" s="200"/>
      <c r="I254" s="203"/>
      <c r="J254" s="204">
        <f>BK254</f>
        <v>0</v>
      </c>
      <c r="K254" s="200"/>
      <c r="L254" s="205"/>
      <c r="M254" s="206"/>
      <c r="N254" s="207"/>
      <c r="O254" s="207"/>
      <c r="P254" s="208">
        <f>P255+P269+P312+P336+P348</f>
        <v>0</v>
      </c>
      <c r="Q254" s="207"/>
      <c r="R254" s="208">
        <f>R255+R269+R312+R336+R348</f>
        <v>0.37267092000000007</v>
      </c>
      <c r="S254" s="207"/>
      <c r="T254" s="209">
        <f>T255+T269+T312+T336+T348</f>
        <v>0.010880000000000001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83</v>
      </c>
      <c r="AT254" s="211" t="s">
        <v>69</v>
      </c>
      <c r="AU254" s="211" t="s">
        <v>70</v>
      </c>
      <c r="AY254" s="210" t="s">
        <v>163</v>
      </c>
      <c r="BK254" s="212">
        <f>BK255+BK269+BK312+BK336+BK348</f>
        <v>0</v>
      </c>
    </row>
    <row r="255" s="12" customFormat="1" ht="22.8" customHeight="1">
      <c r="A255" s="12"/>
      <c r="B255" s="199"/>
      <c r="C255" s="200"/>
      <c r="D255" s="201" t="s">
        <v>69</v>
      </c>
      <c r="E255" s="213" t="s">
        <v>320</v>
      </c>
      <c r="F255" s="213" t="s">
        <v>321</v>
      </c>
      <c r="G255" s="200"/>
      <c r="H255" s="200"/>
      <c r="I255" s="203"/>
      <c r="J255" s="214">
        <f>BK255</f>
        <v>0</v>
      </c>
      <c r="K255" s="200"/>
      <c r="L255" s="205"/>
      <c r="M255" s="206"/>
      <c r="N255" s="207"/>
      <c r="O255" s="207"/>
      <c r="P255" s="208">
        <f>SUM(P256:P268)</f>
        <v>0</v>
      </c>
      <c r="Q255" s="207"/>
      <c r="R255" s="208">
        <f>SUM(R256:R268)</f>
        <v>0.0042931800000000006</v>
      </c>
      <c r="S255" s="207"/>
      <c r="T255" s="209">
        <f>SUM(T256:T268)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0" t="s">
        <v>83</v>
      </c>
      <c r="AT255" s="211" t="s">
        <v>69</v>
      </c>
      <c r="AU255" s="211" t="s">
        <v>77</v>
      </c>
      <c r="AY255" s="210" t="s">
        <v>163</v>
      </c>
      <c r="BK255" s="212">
        <f>SUM(BK256:BK268)</f>
        <v>0</v>
      </c>
    </row>
    <row r="256" s="2" customFormat="1" ht="16.5" customHeight="1">
      <c r="A256" s="41"/>
      <c r="B256" s="42"/>
      <c r="C256" s="215" t="s">
        <v>322</v>
      </c>
      <c r="D256" s="215" t="s">
        <v>166</v>
      </c>
      <c r="E256" s="216" t="s">
        <v>323</v>
      </c>
      <c r="F256" s="217" t="s">
        <v>324</v>
      </c>
      <c r="G256" s="218" t="s">
        <v>212</v>
      </c>
      <c r="H256" s="219">
        <v>5.4900000000000002</v>
      </c>
      <c r="I256" s="220"/>
      <c r="J256" s="221">
        <f>ROUND(I256*H256,2)</f>
        <v>0</v>
      </c>
      <c r="K256" s="217" t="s">
        <v>170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260</v>
      </c>
      <c r="AT256" s="226" t="s">
        <v>166</v>
      </c>
      <c r="AU256" s="226" t="s">
        <v>83</v>
      </c>
      <c r="AY256" s="20" t="s">
        <v>163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83</v>
      </c>
      <c r="BK256" s="227">
        <f>ROUND(I256*H256,2)</f>
        <v>0</v>
      </c>
      <c r="BL256" s="20" t="s">
        <v>260</v>
      </c>
      <c r="BM256" s="226" t="s">
        <v>565</v>
      </c>
    </row>
    <row r="257" s="2" customFormat="1">
      <c r="A257" s="41"/>
      <c r="B257" s="42"/>
      <c r="C257" s="43"/>
      <c r="D257" s="228" t="s">
        <v>173</v>
      </c>
      <c r="E257" s="43"/>
      <c r="F257" s="229" t="s">
        <v>326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173</v>
      </c>
      <c r="AU257" s="20" t="s">
        <v>83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327</v>
      </c>
      <c r="G258" s="234"/>
      <c r="H258" s="238">
        <v>2.54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83</v>
      </c>
      <c r="AV258" s="13" t="s">
        <v>83</v>
      </c>
      <c r="AW258" s="13" t="s">
        <v>32</v>
      </c>
      <c r="AX258" s="13" t="s">
        <v>70</v>
      </c>
      <c r="AY258" s="244" t="s">
        <v>163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328</v>
      </c>
      <c r="G259" s="234"/>
      <c r="H259" s="238">
        <v>2.1299999999999999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83</v>
      </c>
      <c r="AV259" s="13" t="s">
        <v>83</v>
      </c>
      <c r="AW259" s="13" t="s">
        <v>32</v>
      </c>
      <c r="AX259" s="13" t="s">
        <v>70</v>
      </c>
      <c r="AY259" s="244" t="s">
        <v>163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329</v>
      </c>
      <c r="G260" s="234"/>
      <c r="H260" s="238">
        <v>0.81999999999999995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83</v>
      </c>
      <c r="AV260" s="13" t="s">
        <v>83</v>
      </c>
      <c r="AW260" s="13" t="s">
        <v>32</v>
      </c>
      <c r="AX260" s="13" t="s">
        <v>70</v>
      </c>
      <c r="AY260" s="244" t="s">
        <v>163</v>
      </c>
    </row>
    <row r="261" s="14" customFormat="1">
      <c r="A261" s="14"/>
      <c r="B261" s="245"/>
      <c r="C261" s="246"/>
      <c r="D261" s="235" t="s">
        <v>175</v>
      </c>
      <c r="E261" s="247" t="s">
        <v>19</v>
      </c>
      <c r="F261" s="248" t="s">
        <v>179</v>
      </c>
      <c r="G261" s="246"/>
      <c r="H261" s="249">
        <v>5.4900000000000002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175</v>
      </c>
      <c r="AU261" s="255" t="s">
        <v>83</v>
      </c>
      <c r="AV261" s="14" t="s">
        <v>171</v>
      </c>
      <c r="AW261" s="14" t="s">
        <v>32</v>
      </c>
      <c r="AX261" s="14" t="s">
        <v>77</v>
      </c>
      <c r="AY261" s="255" t="s">
        <v>163</v>
      </c>
    </row>
    <row r="262" s="2" customFormat="1" ht="16.5" customHeight="1">
      <c r="A262" s="41"/>
      <c r="B262" s="42"/>
      <c r="C262" s="256" t="s">
        <v>330</v>
      </c>
      <c r="D262" s="256" t="s">
        <v>219</v>
      </c>
      <c r="E262" s="257" t="s">
        <v>331</v>
      </c>
      <c r="F262" s="258" t="s">
        <v>332</v>
      </c>
      <c r="G262" s="259" t="s">
        <v>169</v>
      </c>
      <c r="H262" s="260">
        <v>1.0980000000000001</v>
      </c>
      <c r="I262" s="261"/>
      <c r="J262" s="262">
        <f>ROUND(I262*H262,2)</f>
        <v>0</v>
      </c>
      <c r="K262" s="258" t="s">
        <v>170</v>
      </c>
      <c r="L262" s="263"/>
      <c r="M262" s="264" t="s">
        <v>19</v>
      </c>
      <c r="N262" s="265" t="s">
        <v>42</v>
      </c>
      <c r="O262" s="87"/>
      <c r="P262" s="224">
        <f>O262*H262</f>
        <v>0</v>
      </c>
      <c r="Q262" s="224">
        <v>0.0039100000000000003</v>
      </c>
      <c r="R262" s="224">
        <f>Q262*H262</f>
        <v>0.0042931800000000006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333</v>
      </c>
      <c r="AT262" s="226" t="s">
        <v>219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260</v>
      </c>
      <c r="BM262" s="226" t="s">
        <v>334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335</v>
      </c>
      <c r="G263" s="234"/>
      <c r="H263" s="238">
        <v>0.50800000000000001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83</v>
      </c>
      <c r="AV263" s="13" t="s">
        <v>83</v>
      </c>
      <c r="AW263" s="13" t="s">
        <v>32</v>
      </c>
      <c r="AX263" s="13" t="s">
        <v>70</v>
      </c>
      <c r="AY263" s="244" t="s">
        <v>163</v>
      </c>
    </row>
    <row r="264" s="13" customFormat="1">
      <c r="A264" s="13"/>
      <c r="B264" s="233"/>
      <c r="C264" s="234"/>
      <c r="D264" s="235" t="s">
        <v>175</v>
      </c>
      <c r="E264" s="236" t="s">
        <v>19</v>
      </c>
      <c r="F264" s="237" t="s">
        <v>336</v>
      </c>
      <c r="G264" s="234"/>
      <c r="H264" s="238">
        <v>0.42599999999999999</v>
      </c>
      <c r="I264" s="239"/>
      <c r="J264" s="234"/>
      <c r="K264" s="234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175</v>
      </c>
      <c r="AU264" s="244" t="s">
        <v>83</v>
      </c>
      <c r="AV264" s="13" t="s">
        <v>83</v>
      </c>
      <c r="AW264" s="13" t="s">
        <v>32</v>
      </c>
      <c r="AX264" s="13" t="s">
        <v>70</v>
      </c>
      <c r="AY264" s="244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337</v>
      </c>
      <c r="G265" s="234"/>
      <c r="H265" s="238">
        <v>0.16400000000000001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1.0979999999999999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338</v>
      </c>
      <c r="D267" s="215" t="s">
        <v>166</v>
      </c>
      <c r="E267" s="216" t="s">
        <v>339</v>
      </c>
      <c r="F267" s="217" t="s">
        <v>340</v>
      </c>
      <c r="G267" s="218" t="s">
        <v>291</v>
      </c>
      <c r="H267" s="219">
        <v>0.0040000000000000001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260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260</v>
      </c>
      <c r="BM267" s="226" t="s">
        <v>341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342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343</v>
      </c>
      <c r="F269" s="213" t="s">
        <v>344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SUM(P270:P311)</f>
        <v>0</v>
      </c>
      <c r="Q269" s="207"/>
      <c r="R269" s="208">
        <f>SUM(R270:R311)</f>
        <v>0.33194312000000004</v>
      </c>
      <c r="S269" s="207"/>
      <c r="T269" s="209">
        <f>SUM(T270:T311)</f>
        <v>0.010880000000000001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83</v>
      </c>
      <c r="AT269" s="211" t="s">
        <v>69</v>
      </c>
      <c r="AU269" s="211" t="s">
        <v>77</v>
      </c>
      <c r="AY269" s="210" t="s">
        <v>163</v>
      </c>
      <c r="BK269" s="212">
        <f>SUM(BK270:BK311)</f>
        <v>0</v>
      </c>
    </row>
    <row r="270" s="2" customFormat="1" ht="21.75" customHeight="1">
      <c r="A270" s="41"/>
      <c r="B270" s="42"/>
      <c r="C270" s="215" t="s">
        <v>345</v>
      </c>
      <c r="D270" s="215" t="s">
        <v>166</v>
      </c>
      <c r="E270" s="216" t="s">
        <v>346</v>
      </c>
      <c r="F270" s="217" t="s">
        <v>347</v>
      </c>
      <c r="G270" s="218" t="s">
        <v>169</v>
      </c>
      <c r="H270" s="219">
        <v>6.2279999999999998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0.00025999999999999998</v>
      </c>
      <c r="R270" s="224">
        <f>Q270*H270</f>
        <v>0.0016192799999999999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260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260</v>
      </c>
      <c r="BM270" s="226" t="s">
        <v>348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349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194</v>
      </c>
      <c r="G272" s="234"/>
      <c r="H272" s="238">
        <v>3.1139999999999999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83</v>
      </c>
      <c r="AV272" s="13" t="s">
        <v>83</v>
      </c>
      <c r="AW272" s="13" t="s">
        <v>32</v>
      </c>
      <c r="AX272" s="13" t="s">
        <v>70</v>
      </c>
      <c r="AY272" s="244" t="s">
        <v>163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194</v>
      </c>
      <c r="G273" s="234"/>
      <c r="H273" s="238">
        <v>3.1139999999999999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83</v>
      </c>
      <c r="AV273" s="13" t="s">
        <v>83</v>
      </c>
      <c r="AW273" s="13" t="s">
        <v>32</v>
      </c>
      <c r="AX273" s="13" t="s">
        <v>70</v>
      </c>
      <c r="AY273" s="244" t="s">
        <v>163</v>
      </c>
    </row>
    <row r="274" s="14" customFormat="1">
      <c r="A274" s="14"/>
      <c r="B274" s="245"/>
      <c r="C274" s="246"/>
      <c r="D274" s="235" t="s">
        <v>175</v>
      </c>
      <c r="E274" s="247" t="s">
        <v>19</v>
      </c>
      <c r="F274" s="248" t="s">
        <v>179</v>
      </c>
      <c r="G274" s="246"/>
      <c r="H274" s="249">
        <v>6.2279999999999998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175</v>
      </c>
      <c r="AU274" s="255" t="s">
        <v>83</v>
      </c>
      <c r="AV274" s="14" t="s">
        <v>171</v>
      </c>
      <c r="AW274" s="14" t="s">
        <v>32</v>
      </c>
      <c r="AX274" s="14" t="s">
        <v>77</v>
      </c>
      <c r="AY274" s="255" t="s">
        <v>163</v>
      </c>
    </row>
    <row r="275" s="2" customFormat="1" ht="16.5" customHeight="1">
      <c r="A275" s="41"/>
      <c r="B275" s="42"/>
      <c r="C275" s="256" t="s">
        <v>350</v>
      </c>
      <c r="D275" s="256" t="s">
        <v>219</v>
      </c>
      <c r="E275" s="257" t="s">
        <v>351</v>
      </c>
      <c r="F275" s="258" t="s">
        <v>352</v>
      </c>
      <c r="G275" s="259" t="s">
        <v>169</v>
      </c>
      <c r="H275" s="260">
        <v>6.2279999999999998</v>
      </c>
      <c r="I275" s="261"/>
      <c r="J275" s="262">
        <f>ROUND(I275*H275,2)</f>
        <v>0</v>
      </c>
      <c r="K275" s="258" t="s">
        <v>170</v>
      </c>
      <c r="L275" s="263"/>
      <c r="M275" s="264" t="s">
        <v>19</v>
      </c>
      <c r="N275" s="265" t="s">
        <v>42</v>
      </c>
      <c r="O275" s="87"/>
      <c r="P275" s="224">
        <f>O275*H275</f>
        <v>0</v>
      </c>
      <c r="Q275" s="224">
        <v>0.036810000000000002</v>
      </c>
      <c r="R275" s="224">
        <f>Q275*H275</f>
        <v>0.22925268000000001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333</v>
      </c>
      <c r="AT275" s="226" t="s">
        <v>219</v>
      </c>
      <c r="AU275" s="226" t="s">
        <v>83</v>
      </c>
      <c r="AY275" s="20" t="s">
        <v>163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83</v>
      </c>
      <c r="BK275" s="227">
        <f>ROUND(I275*H275,2)</f>
        <v>0</v>
      </c>
      <c r="BL275" s="20" t="s">
        <v>260</v>
      </c>
      <c r="BM275" s="226" t="s">
        <v>353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194</v>
      </c>
      <c r="G276" s="234"/>
      <c r="H276" s="238">
        <v>3.1139999999999999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194</v>
      </c>
      <c r="G277" s="234"/>
      <c r="H277" s="238">
        <v>3.1139999999999999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4" customFormat="1">
      <c r="A278" s="14"/>
      <c r="B278" s="245"/>
      <c r="C278" s="246"/>
      <c r="D278" s="235" t="s">
        <v>175</v>
      </c>
      <c r="E278" s="247" t="s">
        <v>19</v>
      </c>
      <c r="F278" s="248" t="s">
        <v>179</v>
      </c>
      <c r="G278" s="246"/>
      <c r="H278" s="249">
        <v>6.2279999999999998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175</v>
      </c>
      <c r="AU278" s="255" t="s">
        <v>83</v>
      </c>
      <c r="AV278" s="14" t="s">
        <v>171</v>
      </c>
      <c r="AW278" s="14" t="s">
        <v>32</v>
      </c>
      <c r="AX278" s="14" t="s">
        <v>77</v>
      </c>
      <c r="AY278" s="255" t="s">
        <v>163</v>
      </c>
    </row>
    <row r="279" s="2" customFormat="1" ht="16.5" customHeight="1">
      <c r="A279" s="41"/>
      <c r="B279" s="42"/>
      <c r="C279" s="215" t="s">
        <v>354</v>
      </c>
      <c r="D279" s="215" t="s">
        <v>166</v>
      </c>
      <c r="E279" s="216" t="s">
        <v>355</v>
      </c>
      <c r="F279" s="217" t="s">
        <v>356</v>
      </c>
      <c r="G279" s="218" t="s">
        <v>357</v>
      </c>
      <c r="H279" s="219">
        <v>1</v>
      </c>
      <c r="I279" s="220"/>
      <c r="J279" s="221">
        <f>ROUND(I279*H279,2)</f>
        <v>0</v>
      </c>
      <c r="K279" s="217" t="s">
        <v>170</v>
      </c>
      <c r="L279" s="47"/>
      <c r="M279" s="222" t="s">
        <v>19</v>
      </c>
      <c r="N279" s="223" t="s">
        <v>42</v>
      </c>
      <c r="O279" s="87"/>
      <c r="P279" s="224">
        <f>O279*H279</f>
        <v>0</v>
      </c>
      <c r="Q279" s="224">
        <v>0.00025999999999999998</v>
      </c>
      <c r="R279" s="224">
        <f>Q279*H279</f>
        <v>0.00025999999999999998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260</v>
      </c>
      <c r="AT279" s="226" t="s">
        <v>166</v>
      </c>
      <c r="AU279" s="226" t="s">
        <v>83</v>
      </c>
      <c r="AY279" s="20" t="s">
        <v>163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83</v>
      </c>
      <c r="BK279" s="227">
        <f>ROUND(I279*H279,2)</f>
        <v>0</v>
      </c>
      <c r="BL279" s="20" t="s">
        <v>260</v>
      </c>
      <c r="BM279" s="226" t="s">
        <v>358</v>
      </c>
    </row>
    <row r="280" s="2" customFormat="1">
      <c r="A280" s="41"/>
      <c r="B280" s="42"/>
      <c r="C280" s="43"/>
      <c r="D280" s="228" t="s">
        <v>173</v>
      </c>
      <c r="E280" s="43"/>
      <c r="F280" s="229" t="s">
        <v>359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173</v>
      </c>
      <c r="AU280" s="20" t="s">
        <v>83</v>
      </c>
    </row>
    <row r="281" s="13" customFormat="1">
      <c r="A281" s="13"/>
      <c r="B281" s="233"/>
      <c r="C281" s="234"/>
      <c r="D281" s="235" t="s">
        <v>175</v>
      </c>
      <c r="E281" s="236" t="s">
        <v>19</v>
      </c>
      <c r="F281" s="237" t="s">
        <v>77</v>
      </c>
      <c r="G281" s="234"/>
      <c r="H281" s="238">
        <v>1</v>
      </c>
      <c r="I281" s="239"/>
      <c r="J281" s="234"/>
      <c r="K281" s="234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175</v>
      </c>
      <c r="AU281" s="244" t="s">
        <v>83</v>
      </c>
      <c r="AV281" s="13" t="s">
        <v>83</v>
      </c>
      <c r="AW281" s="13" t="s">
        <v>32</v>
      </c>
      <c r="AX281" s="13" t="s">
        <v>70</v>
      </c>
      <c r="AY281" s="244" t="s">
        <v>163</v>
      </c>
    </row>
    <row r="282" s="14" customFormat="1">
      <c r="A282" s="14"/>
      <c r="B282" s="245"/>
      <c r="C282" s="246"/>
      <c r="D282" s="235" t="s">
        <v>175</v>
      </c>
      <c r="E282" s="247" t="s">
        <v>19</v>
      </c>
      <c r="F282" s="248" t="s">
        <v>179</v>
      </c>
      <c r="G282" s="246"/>
      <c r="H282" s="249">
        <v>1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175</v>
      </c>
      <c r="AU282" s="255" t="s">
        <v>83</v>
      </c>
      <c r="AV282" s="14" t="s">
        <v>171</v>
      </c>
      <c r="AW282" s="14" t="s">
        <v>32</v>
      </c>
      <c r="AX282" s="14" t="s">
        <v>77</v>
      </c>
      <c r="AY282" s="255" t="s">
        <v>163</v>
      </c>
    </row>
    <row r="283" s="2" customFormat="1" ht="16.5" customHeight="1">
      <c r="A283" s="41"/>
      <c r="B283" s="42"/>
      <c r="C283" s="256" t="s">
        <v>333</v>
      </c>
      <c r="D283" s="256" t="s">
        <v>219</v>
      </c>
      <c r="E283" s="257" t="s">
        <v>360</v>
      </c>
      <c r="F283" s="258" t="s">
        <v>361</v>
      </c>
      <c r="G283" s="259" t="s">
        <v>169</v>
      </c>
      <c r="H283" s="260">
        <v>0.60099999999999998</v>
      </c>
      <c r="I283" s="261"/>
      <c r="J283" s="262">
        <f>ROUND(I283*H283,2)</f>
        <v>0</v>
      </c>
      <c r="K283" s="258" t="s">
        <v>170</v>
      </c>
      <c r="L283" s="263"/>
      <c r="M283" s="264" t="s">
        <v>19</v>
      </c>
      <c r="N283" s="265" t="s">
        <v>42</v>
      </c>
      <c r="O283" s="87"/>
      <c r="P283" s="224">
        <f>O283*H283</f>
        <v>0</v>
      </c>
      <c r="Q283" s="224">
        <v>0.040280000000000003</v>
      </c>
      <c r="R283" s="224">
        <f>Q283*H283</f>
        <v>0.024208280000000002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333</v>
      </c>
      <c r="AT283" s="226" t="s">
        <v>219</v>
      </c>
      <c r="AU283" s="226" t="s">
        <v>83</v>
      </c>
      <c r="AY283" s="20" t="s">
        <v>163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83</v>
      </c>
      <c r="BK283" s="227">
        <f>ROUND(I283*H283,2)</f>
        <v>0</v>
      </c>
      <c r="BL283" s="20" t="s">
        <v>260</v>
      </c>
      <c r="BM283" s="226" t="s">
        <v>362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196</v>
      </c>
      <c r="G284" s="234"/>
      <c r="H284" s="238">
        <v>0.60099999999999998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4" customFormat="1">
      <c r="A285" s="14"/>
      <c r="B285" s="245"/>
      <c r="C285" s="246"/>
      <c r="D285" s="235" t="s">
        <v>175</v>
      </c>
      <c r="E285" s="247" t="s">
        <v>19</v>
      </c>
      <c r="F285" s="248" t="s">
        <v>179</v>
      </c>
      <c r="G285" s="246"/>
      <c r="H285" s="249">
        <v>0.60099999999999998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175</v>
      </c>
      <c r="AU285" s="255" t="s">
        <v>83</v>
      </c>
      <c r="AV285" s="14" t="s">
        <v>171</v>
      </c>
      <c r="AW285" s="14" t="s">
        <v>32</v>
      </c>
      <c r="AX285" s="14" t="s">
        <v>77</v>
      </c>
      <c r="AY285" s="255" t="s">
        <v>163</v>
      </c>
    </row>
    <row r="286" s="2" customFormat="1" ht="24.15" customHeight="1">
      <c r="A286" s="41"/>
      <c r="B286" s="42"/>
      <c r="C286" s="215" t="s">
        <v>363</v>
      </c>
      <c r="D286" s="215" t="s">
        <v>166</v>
      </c>
      <c r="E286" s="216" t="s">
        <v>364</v>
      </c>
      <c r="F286" s="217" t="s">
        <v>365</v>
      </c>
      <c r="G286" s="218" t="s">
        <v>357</v>
      </c>
      <c r="H286" s="219">
        <v>1</v>
      </c>
      <c r="I286" s="220"/>
      <c r="J286" s="221">
        <f>ROUND(I286*H286,2)</f>
        <v>0</v>
      </c>
      <c r="K286" s="217" t="s">
        <v>170</v>
      </c>
      <c r="L286" s="47"/>
      <c r="M286" s="222" t="s">
        <v>19</v>
      </c>
      <c r="N286" s="223" t="s">
        <v>42</v>
      </c>
      <c r="O286" s="87"/>
      <c r="P286" s="224">
        <f>O286*H286</f>
        <v>0</v>
      </c>
      <c r="Q286" s="224">
        <v>0.00025000000000000001</v>
      </c>
      <c r="R286" s="224">
        <f>Q286*H286</f>
        <v>0.00025000000000000001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260</v>
      </c>
      <c r="AT286" s="226" t="s">
        <v>166</v>
      </c>
      <c r="AU286" s="226" t="s">
        <v>83</v>
      </c>
      <c r="AY286" s="20" t="s">
        <v>163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83</v>
      </c>
      <c r="BK286" s="227">
        <f>ROUND(I286*H286,2)</f>
        <v>0</v>
      </c>
      <c r="BL286" s="20" t="s">
        <v>260</v>
      </c>
      <c r="BM286" s="226" t="s">
        <v>366</v>
      </c>
    </row>
    <row r="287" s="2" customFormat="1">
      <c r="A287" s="41"/>
      <c r="B287" s="42"/>
      <c r="C287" s="43"/>
      <c r="D287" s="228" t="s">
        <v>173</v>
      </c>
      <c r="E287" s="43"/>
      <c r="F287" s="229" t="s">
        <v>367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173</v>
      </c>
      <c r="AU287" s="20" t="s">
        <v>83</v>
      </c>
    </row>
    <row r="288" s="13" customFormat="1">
      <c r="A288" s="13"/>
      <c r="B288" s="233"/>
      <c r="C288" s="234"/>
      <c r="D288" s="235" t="s">
        <v>175</v>
      </c>
      <c r="E288" s="236" t="s">
        <v>19</v>
      </c>
      <c r="F288" s="237" t="s">
        <v>77</v>
      </c>
      <c r="G288" s="234"/>
      <c r="H288" s="238">
        <v>1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83</v>
      </c>
      <c r="AV288" s="13" t="s">
        <v>83</v>
      </c>
      <c r="AW288" s="13" t="s">
        <v>32</v>
      </c>
      <c r="AX288" s="13" t="s">
        <v>70</v>
      </c>
      <c r="AY288" s="244" t="s">
        <v>163</v>
      </c>
    </row>
    <row r="289" s="14" customFormat="1">
      <c r="A289" s="14"/>
      <c r="B289" s="245"/>
      <c r="C289" s="246"/>
      <c r="D289" s="235" t="s">
        <v>175</v>
      </c>
      <c r="E289" s="247" t="s">
        <v>19</v>
      </c>
      <c r="F289" s="248" t="s">
        <v>179</v>
      </c>
      <c r="G289" s="246"/>
      <c r="H289" s="249">
        <v>1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175</v>
      </c>
      <c r="AU289" s="255" t="s">
        <v>83</v>
      </c>
      <c r="AV289" s="14" t="s">
        <v>171</v>
      </c>
      <c r="AW289" s="14" t="s">
        <v>32</v>
      </c>
      <c r="AX289" s="14" t="s">
        <v>77</v>
      </c>
      <c r="AY289" s="255" t="s">
        <v>163</v>
      </c>
    </row>
    <row r="290" s="2" customFormat="1" ht="16.5" customHeight="1">
      <c r="A290" s="41"/>
      <c r="B290" s="42"/>
      <c r="C290" s="256" t="s">
        <v>368</v>
      </c>
      <c r="D290" s="256" t="s">
        <v>219</v>
      </c>
      <c r="E290" s="257" t="s">
        <v>369</v>
      </c>
      <c r="F290" s="258" t="s">
        <v>370</v>
      </c>
      <c r="G290" s="259" t="s">
        <v>169</v>
      </c>
      <c r="H290" s="260">
        <v>1.7969999999999999</v>
      </c>
      <c r="I290" s="261"/>
      <c r="J290" s="262">
        <f>ROUND(I290*H290,2)</f>
        <v>0</v>
      </c>
      <c r="K290" s="258" t="s">
        <v>170</v>
      </c>
      <c r="L290" s="263"/>
      <c r="M290" s="264" t="s">
        <v>19</v>
      </c>
      <c r="N290" s="265" t="s">
        <v>42</v>
      </c>
      <c r="O290" s="87"/>
      <c r="P290" s="224">
        <f>O290*H290</f>
        <v>0</v>
      </c>
      <c r="Q290" s="224">
        <v>0.037039999999999997</v>
      </c>
      <c r="R290" s="224">
        <f>Q290*H290</f>
        <v>0.066560879999999989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333</v>
      </c>
      <c r="AT290" s="226" t="s">
        <v>219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371</v>
      </c>
    </row>
    <row r="291" s="13" customFormat="1">
      <c r="A291" s="13"/>
      <c r="B291" s="233"/>
      <c r="C291" s="234"/>
      <c r="D291" s="235" t="s">
        <v>175</v>
      </c>
      <c r="E291" s="236" t="s">
        <v>19</v>
      </c>
      <c r="F291" s="237" t="s">
        <v>195</v>
      </c>
      <c r="G291" s="234"/>
      <c r="H291" s="238">
        <v>1.7969999999999999</v>
      </c>
      <c r="I291" s="239"/>
      <c r="J291" s="234"/>
      <c r="K291" s="234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175</v>
      </c>
      <c r="AU291" s="244" t="s">
        <v>83</v>
      </c>
      <c r="AV291" s="13" t="s">
        <v>83</v>
      </c>
      <c r="AW291" s="13" t="s">
        <v>32</v>
      </c>
      <c r="AX291" s="13" t="s">
        <v>70</v>
      </c>
      <c r="AY291" s="244" t="s">
        <v>163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179</v>
      </c>
      <c r="G292" s="246"/>
      <c r="H292" s="249">
        <v>1.7969999999999999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83</v>
      </c>
      <c r="AV292" s="14" t="s">
        <v>171</v>
      </c>
      <c r="AW292" s="14" t="s">
        <v>32</v>
      </c>
      <c r="AX292" s="14" t="s">
        <v>77</v>
      </c>
      <c r="AY292" s="255" t="s">
        <v>163</v>
      </c>
    </row>
    <row r="293" s="2" customFormat="1" ht="16.5" customHeight="1">
      <c r="A293" s="41"/>
      <c r="B293" s="42"/>
      <c r="C293" s="215" t="s">
        <v>372</v>
      </c>
      <c r="D293" s="215" t="s">
        <v>166</v>
      </c>
      <c r="E293" s="216" t="s">
        <v>373</v>
      </c>
      <c r="F293" s="217" t="s">
        <v>374</v>
      </c>
      <c r="G293" s="218" t="s">
        <v>212</v>
      </c>
      <c r="H293" s="219">
        <v>5.4400000000000004</v>
      </c>
      <c r="I293" s="220"/>
      <c r="J293" s="221">
        <f>ROUND(I293*H293,2)</f>
        <v>0</v>
      </c>
      <c r="K293" s="217" t="s">
        <v>170</v>
      </c>
      <c r="L293" s="47"/>
      <c r="M293" s="222" t="s">
        <v>19</v>
      </c>
      <c r="N293" s="223" t="s">
        <v>42</v>
      </c>
      <c r="O293" s="87"/>
      <c r="P293" s="224">
        <f>O293*H293</f>
        <v>0</v>
      </c>
      <c r="Q293" s="224">
        <v>0</v>
      </c>
      <c r="R293" s="224">
        <f>Q293*H293</f>
        <v>0</v>
      </c>
      <c r="S293" s="224">
        <v>0.002</v>
      </c>
      <c r="T293" s="225">
        <f>S293*H293</f>
        <v>0.010880000000000001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260</v>
      </c>
      <c r="AT293" s="226" t="s">
        <v>166</v>
      </c>
      <c r="AU293" s="226" t="s">
        <v>83</v>
      </c>
      <c r="AY293" s="20" t="s">
        <v>163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83</v>
      </c>
      <c r="BK293" s="227">
        <f>ROUND(I293*H293,2)</f>
        <v>0</v>
      </c>
      <c r="BL293" s="20" t="s">
        <v>260</v>
      </c>
      <c r="BM293" s="226" t="s">
        <v>375</v>
      </c>
    </row>
    <row r="294" s="2" customFormat="1">
      <c r="A294" s="41"/>
      <c r="B294" s="42"/>
      <c r="C294" s="43"/>
      <c r="D294" s="228" t="s">
        <v>173</v>
      </c>
      <c r="E294" s="43"/>
      <c r="F294" s="229" t="s">
        <v>376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173</v>
      </c>
      <c r="AU294" s="20" t="s">
        <v>83</v>
      </c>
    </row>
    <row r="295" s="13" customFormat="1">
      <c r="A295" s="13"/>
      <c r="B295" s="233"/>
      <c r="C295" s="234"/>
      <c r="D295" s="235" t="s">
        <v>175</v>
      </c>
      <c r="E295" s="236" t="s">
        <v>19</v>
      </c>
      <c r="F295" s="237" t="s">
        <v>377</v>
      </c>
      <c r="G295" s="234"/>
      <c r="H295" s="238">
        <v>2.25</v>
      </c>
      <c r="I295" s="239"/>
      <c r="J295" s="234"/>
      <c r="K295" s="234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175</v>
      </c>
      <c r="AU295" s="244" t="s">
        <v>83</v>
      </c>
      <c r="AV295" s="13" t="s">
        <v>83</v>
      </c>
      <c r="AW295" s="13" t="s">
        <v>32</v>
      </c>
      <c r="AX295" s="13" t="s">
        <v>70</v>
      </c>
      <c r="AY295" s="244" t="s">
        <v>163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377</v>
      </c>
      <c r="G296" s="234"/>
      <c r="H296" s="238">
        <v>2.25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83</v>
      </c>
      <c r="AV296" s="13" t="s">
        <v>83</v>
      </c>
      <c r="AW296" s="13" t="s">
        <v>32</v>
      </c>
      <c r="AX296" s="13" t="s">
        <v>70</v>
      </c>
      <c r="AY296" s="244" t="s">
        <v>163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378</v>
      </c>
      <c r="G297" s="234"/>
      <c r="H297" s="238">
        <v>0.93999999999999995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4" customFormat="1">
      <c r="A298" s="14"/>
      <c r="B298" s="245"/>
      <c r="C298" s="246"/>
      <c r="D298" s="235" t="s">
        <v>175</v>
      </c>
      <c r="E298" s="247" t="s">
        <v>19</v>
      </c>
      <c r="F298" s="248" t="s">
        <v>179</v>
      </c>
      <c r="G298" s="246"/>
      <c r="H298" s="249">
        <v>5.4399999999999995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175</v>
      </c>
      <c r="AU298" s="255" t="s">
        <v>83</v>
      </c>
      <c r="AV298" s="14" t="s">
        <v>171</v>
      </c>
      <c r="AW298" s="14" t="s">
        <v>32</v>
      </c>
      <c r="AX298" s="14" t="s">
        <v>77</v>
      </c>
      <c r="AY298" s="255" t="s">
        <v>163</v>
      </c>
    </row>
    <row r="299" s="2" customFormat="1" ht="21.75" customHeight="1">
      <c r="A299" s="41"/>
      <c r="B299" s="42"/>
      <c r="C299" s="215" t="s">
        <v>380</v>
      </c>
      <c r="D299" s="215" t="s">
        <v>166</v>
      </c>
      <c r="E299" s="216" t="s">
        <v>381</v>
      </c>
      <c r="F299" s="217" t="s">
        <v>382</v>
      </c>
      <c r="G299" s="218" t="s">
        <v>212</v>
      </c>
      <c r="H299" s="219">
        <v>5.4400000000000004</v>
      </c>
      <c r="I299" s="220"/>
      <c r="J299" s="221">
        <f>ROUND(I299*H299,2)</f>
        <v>0</v>
      </c>
      <c r="K299" s="217" t="s">
        <v>170</v>
      </c>
      <c r="L299" s="47"/>
      <c r="M299" s="222" t="s">
        <v>19</v>
      </c>
      <c r="N299" s="223" t="s">
        <v>42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</v>
      </c>
      <c r="T299" s="225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260</v>
      </c>
      <c r="AT299" s="226" t="s">
        <v>166</v>
      </c>
      <c r="AU299" s="226" t="s">
        <v>83</v>
      </c>
      <c r="AY299" s="20" t="s">
        <v>163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83</v>
      </c>
      <c r="BK299" s="227">
        <f>ROUND(I299*H299,2)</f>
        <v>0</v>
      </c>
      <c r="BL299" s="20" t="s">
        <v>260</v>
      </c>
      <c r="BM299" s="226" t="s">
        <v>383</v>
      </c>
    </row>
    <row r="300" s="2" customFormat="1">
      <c r="A300" s="41"/>
      <c r="B300" s="42"/>
      <c r="C300" s="43"/>
      <c r="D300" s="228" t="s">
        <v>173</v>
      </c>
      <c r="E300" s="43"/>
      <c r="F300" s="229" t="s">
        <v>384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173</v>
      </c>
      <c r="AU300" s="20" t="s">
        <v>83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377</v>
      </c>
      <c r="G301" s="234"/>
      <c r="H301" s="238">
        <v>2.25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83</v>
      </c>
      <c r="AV301" s="13" t="s">
        <v>83</v>
      </c>
      <c r="AW301" s="13" t="s">
        <v>32</v>
      </c>
      <c r="AX301" s="13" t="s">
        <v>70</v>
      </c>
      <c r="AY301" s="244" t="s">
        <v>163</v>
      </c>
    </row>
    <row r="302" s="13" customFormat="1">
      <c r="A302" s="13"/>
      <c r="B302" s="233"/>
      <c r="C302" s="234"/>
      <c r="D302" s="235" t="s">
        <v>175</v>
      </c>
      <c r="E302" s="236" t="s">
        <v>19</v>
      </c>
      <c r="F302" s="237" t="s">
        <v>377</v>
      </c>
      <c r="G302" s="234"/>
      <c r="H302" s="238">
        <v>2.25</v>
      </c>
      <c r="I302" s="239"/>
      <c r="J302" s="234"/>
      <c r="K302" s="234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175</v>
      </c>
      <c r="AU302" s="244" t="s">
        <v>83</v>
      </c>
      <c r="AV302" s="13" t="s">
        <v>83</v>
      </c>
      <c r="AW302" s="13" t="s">
        <v>32</v>
      </c>
      <c r="AX302" s="13" t="s">
        <v>70</v>
      </c>
      <c r="AY302" s="244" t="s">
        <v>163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378</v>
      </c>
      <c r="G303" s="234"/>
      <c r="H303" s="238">
        <v>0.93999999999999995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5.4399999999999995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385</v>
      </c>
      <c r="D305" s="256" t="s">
        <v>219</v>
      </c>
      <c r="E305" s="257" t="s">
        <v>386</v>
      </c>
      <c r="F305" s="258" t="s">
        <v>387</v>
      </c>
      <c r="G305" s="259" t="s">
        <v>212</v>
      </c>
      <c r="H305" s="260">
        <v>5.4400000000000004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0.0018</v>
      </c>
      <c r="R305" s="224">
        <f>Q305*H305</f>
        <v>0.0097920000000000004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388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377</v>
      </c>
      <c r="G306" s="234"/>
      <c r="H306" s="238">
        <v>2.25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3" customFormat="1">
      <c r="A307" s="13"/>
      <c r="B307" s="233"/>
      <c r="C307" s="234"/>
      <c r="D307" s="235" t="s">
        <v>175</v>
      </c>
      <c r="E307" s="236" t="s">
        <v>19</v>
      </c>
      <c r="F307" s="237" t="s">
        <v>377</v>
      </c>
      <c r="G307" s="234"/>
      <c r="H307" s="238">
        <v>2.25</v>
      </c>
      <c r="I307" s="239"/>
      <c r="J307" s="234"/>
      <c r="K307" s="234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175</v>
      </c>
      <c r="AU307" s="244" t="s">
        <v>83</v>
      </c>
      <c r="AV307" s="13" t="s">
        <v>83</v>
      </c>
      <c r="AW307" s="13" t="s">
        <v>32</v>
      </c>
      <c r="AX307" s="13" t="s">
        <v>70</v>
      </c>
      <c r="AY307" s="244" t="s">
        <v>163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378</v>
      </c>
      <c r="G308" s="234"/>
      <c r="H308" s="238">
        <v>0.93999999999999995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83</v>
      </c>
      <c r="AV308" s="13" t="s">
        <v>83</v>
      </c>
      <c r="AW308" s="13" t="s">
        <v>32</v>
      </c>
      <c r="AX308" s="13" t="s">
        <v>70</v>
      </c>
      <c r="AY308" s="244" t="s">
        <v>163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179</v>
      </c>
      <c r="G309" s="246"/>
      <c r="H309" s="249">
        <v>5.4399999999999995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83</v>
      </c>
      <c r="AV309" s="14" t="s">
        <v>171</v>
      </c>
      <c r="AW309" s="14" t="s">
        <v>32</v>
      </c>
      <c r="AX309" s="14" t="s">
        <v>77</v>
      </c>
      <c r="AY309" s="255" t="s">
        <v>163</v>
      </c>
    </row>
    <row r="310" s="2" customFormat="1" ht="24.15" customHeight="1">
      <c r="A310" s="41"/>
      <c r="B310" s="42"/>
      <c r="C310" s="215" t="s">
        <v>389</v>
      </c>
      <c r="D310" s="215" t="s">
        <v>166</v>
      </c>
      <c r="E310" s="216" t="s">
        <v>390</v>
      </c>
      <c r="F310" s="217" t="s">
        <v>391</v>
      </c>
      <c r="G310" s="218" t="s">
        <v>291</v>
      </c>
      <c r="H310" s="219">
        <v>0.33200000000000002</v>
      </c>
      <c r="I310" s="220"/>
      <c r="J310" s="221">
        <f>ROUND(I310*H310,2)</f>
        <v>0</v>
      </c>
      <c r="K310" s="217" t="s">
        <v>170</v>
      </c>
      <c r="L310" s="47"/>
      <c r="M310" s="222" t="s">
        <v>19</v>
      </c>
      <c r="N310" s="223" t="s">
        <v>42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260</v>
      </c>
      <c r="AT310" s="226" t="s">
        <v>166</v>
      </c>
      <c r="AU310" s="226" t="s">
        <v>83</v>
      </c>
      <c r="AY310" s="20" t="s">
        <v>163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83</v>
      </c>
      <c r="BK310" s="227">
        <f>ROUND(I310*H310,2)</f>
        <v>0</v>
      </c>
      <c r="BL310" s="20" t="s">
        <v>260</v>
      </c>
      <c r="BM310" s="226" t="s">
        <v>392</v>
      </c>
    </row>
    <row r="311" s="2" customFormat="1">
      <c r="A311" s="41"/>
      <c r="B311" s="42"/>
      <c r="C311" s="43"/>
      <c r="D311" s="228" t="s">
        <v>173</v>
      </c>
      <c r="E311" s="43"/>
      <c r="F311" s="229" t="s">
        <v>393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173</v>
      </c>
      <c r="AU311" s="20" t="s">
        <v>83</v>
      </c>
    </row>
    <row r="312" s="12" customFormat="1" ht="22.8" customHeight="1">
      <c r="A312" s="12"/>
      <c r="B312" s="199"/>
      <c r="C312" s="200"/>
      <c r="D312" s="201" t="s">
        <v>69</v>
      </c>
      <c r="E312" s="213" t="s">
        <v>394</v>
      </c>
      <c r="F312" s="213" t="s">
        <v>395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SUM(P313:P335)</f>
        <v>0</v>
      </c>
      <c r="Q312" s="207"/>
      <c r="R312" s="208">
        <f>SUM(R313:R335)</f>
        <v>0.0097818000000000002</v>
      </c>
      <c r="S312" s="207"/>
      <c r="T312" s="209">
        <f>SUM(T313:T335)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83</v>
      </c>
      <c r="AT312" s="211" t="s">
        <v>69</v>
      </c>
      <c r="AU312" s="211" t="s">
        <v>77</v>
      </c>
      <c r="AY312" s="210" t="s">
        <v>163</v>
      </c>
      <c r="BK312" s="212">
        <f>SUM(BK313:BK335)</f>
        <v>0</v>
      </c>
    </row>
    <row r="313" s="2" customFormat="1" ht="24.15" customHeight="1">
      <c r="A313" s="41"/>
      <c r="B313" s="42"/>
      <c r="C313" s="215" t="s">
        <v>396</v>
      </c>
      <c r="D313" s="215" t="s">
        <v>166</v>
      </c>
      <c r="E313" s="216" t="s">
        <v>397</v>
      </c>
      <c r="F313" s="217" t="s">
        <v>398</v>
      </c>
      <c r="G313" s="218" t="s">
        <v>212</v>
      </c>
      <c r="H313" s="219">
        <v>23.289999999999999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6.0000000000000002E-05</v>
      </c>
      <c r="R313" s="224">
        <f>Q313*H313</f>
        <v>0.0013974</v>
      </c>
      <c r="S313" s="224">
        <v>0</v>
      </c>
      <c r="T313" s="225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260</v>
      </c>
      <c r="AT313" s="226" t="s">
        <v>166</v>
      </c>
      <c r="AU313" s="226" t="s">
        <v>83</v>
      </c>
      <c r="AY313" s="20" t="s">
        <v>163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83</v>
      </c>
      <c r="BK313" s="227">
        <f>ROUND(I313*H313,2)</f>
        <v>0</v>
      </c>
      <c r="BL313" s="20" t="s">
        <v>260</v>
      </c>
      <c r="BM313" s="226" t="s">
        <v>399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400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83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401</v>
      </c>
      <c r="G315" s="234"/>
      <c r="H315" s="238">
        <v>7.1600000000000001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83</v>
      </c>
      <c r="AV315" s="13" t="s">
        <v>83</v>
      </c>
      <c r="AW315" s="13" t="s">
        <v>32</v>
      </c>
      <c r="AX315" s="13" t="s">
        <v>70</v>
      </c>
      <c r="AY315" s="244" t="s">
        <v>163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401</v>
      </c>
      <c r="G316" s="234"/>
      <c r="H316" s="238">
        <v>7.1600000000000001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83</v>
      </c>
      <c r="AV316" s="13" t="s">
        <v>83</v>
      </c>
      <c r="AW316" s="13" t="s">
        <v>32</v>
      </c>
      <c r="AX316" s="13" t="s">
        <v>70</v>
      </c>
      <c r="AY316" s="244" t="s">
        <v>163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402</v>
      </c>
      <c r="G317" s="234"/>
      <c r="H317" s="238">
        <v>5.8700000000000001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403</v>
      </c>
      <c r="G318" s="234"/>
      <c r="H318" s="238">
        <v>3.1000000000000001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4" customFormat="1">
      <c r="A319" s="14"/>
      <c r="B319" s="245"/>
      <c r="C319" s="246"/>
      <c r="D319" s="235" t="s">
        <v>175</v>
      </c>
      <c r="E319" s="247" t="s">
        <v>19</v>
      </c>
      <c r="F319" s="248" t="s">
        <v>179</v>
      </c>
      <c r="G319" s="246"/>
      <c r="H319" s="249">
        <v>23.290000000000003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175</v>
      </c>
      <c r="AU319" s="255" t="s">
        <v>83</v>
      </c>
      <c r="AV319" s="14" t="s">
        <v>171</v>
      </c>
      <c r="AW319" s="14" t="s">
        <v>32</v>
      </c>
      <c r="AX319" s="14" t="s">
        <v>77</v>
      </c>
      <c r="AY319" s="255" t="s">
        <v>163</v>
      </c>
    </row>
    <row r="320" s="2" customFormat="1" ht="24.15" customHeight="1">
      <c r="A320" s="41"/>
      <c r="B320" s="42"/>
      <c r="C320" s="215" t="s">
        <v>404</v>
      </c>
      <c r="D320" s="215" t="s">
        <v>166</v>
      </c>
      <c r="E320" s="216" t="s">
        <v>405</v>
      </c>
      <c r="F320" s="217" t="s">
        <v>406</v>
      </c>
      <c r="G320" s="218" t="s">
        <v>212</v>
      </c>
      <c r="H320" s="219">
        <v>23.289999999999999</v>
      </c>
      <c r="I320" s="220"/>
      <c r="J320" s="221">
        <f>ROUND(I320*H320,2)</f>
        <v>0</v>
      </c>
      <c r="K320" s="217" t="s">
        <v>170</v>
      </c>
      <c r="L320" s="47"/>
      <c r="M320" s="222" t="s">
        <v>19</v>
      </c>
      <c r="N320" s="223" t="s">
        <v>42</v>
      </c>
      <c r="O320" s="87"/>
      <c r="P320" s="224">
        <f>O320*H320</f>
        <v>0</v>
      </c>
      <c r="Q320" s="224">
        <v>6.9999999999999994E-05</v>
      </c>
      <c r="R320" s="224">
        <f>Q320*H320</f>
        <v>0.0016302999999999999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260</v>
      </c>
      <c r="AT320" s="226" t="s">
        <v>166</v>
      </c>
      <c r="AU320" s="226" t="s">
        <v>83</v>
      </c>
      <c r="AY320" s="20" t="s">
        <v>163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83</v>
      </c>
      <c r="BK320" s="227">
        <f>ROUND(I320*H320,2)</f>
        <v>0</v>
      </c>
      <c r="BL320" s="20" t="s">
        <v>260</v>
      </c>
      <c r="BM320" s="226" t="s">
        <v>407</v>
      </c>
    </row>
    <row r="321" s="2" customFormat="1">
      <c r="A321" s="41"/>
      <c r="B321" s="42"/>
      <c r="C321" s="43"/>
      <c r="D321" s="228" t="s">
        <v>173</v>
      </c>
      <c r="E321" s="43"/>
      <c r="F321" s="229" t="s">
        <v>408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173</v>
      </c>
      <c r="AU321" s="20" t="s">
        <v>83</v>
      </c>
    </row>
    <row r="322" s="13" customFormat="1">
      <c r="A322" s="13"/>
      <c r="B322" s="233"/>
      <c r="C322" s="234"/>
      <c r="D322" s="235" t="s">
        <v>175</v>
      </c>
      <c r="E322" s="236" t="s">
        <v>19</v>
      </c>
      <c r="F322" s="237" t="s">
        <v>401</v>
      </c>
      <c r="G322" s="234"/>
      <c r="H322" s="238">
        <v>7.1600000000000001</v>
      </c>
      <c r="I322" s="239"/>
      <c r="J322" s="234"/>
      <c r="K322" s="234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175</v>
      </c>
      <c r="AU322" s="244" t="s">
        <v>83</v>
      </c>
      <c r="AV322" s="13" t="s">
        <v>83</v>
      </c>
      <c r="AW322" s="13" t="s">
        <v>32</v>
      </c>
      <c r="AX322" s="13" t="s">
        <v>70</v>
      </c>
      <c r="AY322" s="244" t="s">
        <v>163</v>
      </c>
    </row>
    <row r="323" s="13" customFormat="1">
      <c r="A323" s="13"/>
      <c r="B323" s="233"/>
      <c r="C323" s="234"/>
      <c r="D323" s="235" t="s">
        <v>175</v>
      </c>
      <c r="E323" s="236" t="s">
        <v>19</v>
      </c>
      <c r="F323" s="237" t="s">
        <v>401</v>
      </c>
      <c r="G323" s="234"/>
      <c r="H323" s="238">
        <v>7.1600000000000001</v>
      </c>
      <c r="I323" s="239"/>
      <c r="J323" s="234"/>
      <c r="K323" s="234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175</v>
      </c>
      <c r="AU323" s="244" t="s">
        <v>83</v>
      </c>
      <c r="AV323" s="13" t="s">
        <v>83</v>
      </c>
      <c r="AW323" s="13" t="s">
        <v>32</v>
      </c>
      <c r="AX323" s="13" t="s">
        <v>70</v>
      </c>
      <c r="AY323" s="244" t="s">
        <v>163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402</v>
      </c>
      <c r="G324" s="234"/>
      <c r="H324" s="238">
        <v>5.8700000000000001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403</v>
      </c>
      <c r="G325" s="234"/>
      <c r="H325" s="238">
        <v>3.1000000000000001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4" customFormat="1">
      <c r="A326" s="14"/>
      <c r="B326" s="245"/>
      <c r="C326" s="246"/>
      <c r="D326" s="235" t="s">
        <v>175</v>
      </c>
      <c r="E326" s="247" t="s">
        <v>19</v>
      </c>
      <c r="F326" s="248" t="s">
        <v>179</v>
      </c>
      <c r="G326" s="246"/>
      <c r="H326" s="249">
        <v>23.290000000000003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175</v>
      </c>
      <c r="AU326" s="255" t="s">
        <v>83</v>
      </c>
      <c r="AV326" s="14" t="s">
        <v>171</v>
      </c>
      <c r="AW326" s="14" t="s">
        <v>32</v>
      </c>
      <c r="AX326" s="14" t="s">
        <v>77</v>
      </c>
      <c r="AY326" s="255" t="s">
        <v>163</v>
      </c>
    </row>
    <row r="327" s="2" customFormat="1" ht="24.15" customHeight="1">
      <c r="A327" s="41"/>
      <c r="B327" s="42"/>
      <c r="C327" s="215" t="s">
        <v>409</v>
      </c>
      <c r="D327" s="215" t="s">
        <v>166</v>
      </c>
      <c r="E327" s="216" t="s">
        <v>410</v>
      </c>
      <c r="F327" s="217" t="s">
        <v>411</v>
      </c>
      <c r="G327" s="218" t="s">
        <v>212</v>
      </c>
      <c r="H327" s="219">
        <v>23.289999999999999</v>
      </c>
      <c r="I327" s="220"/>
      <c r="J327" s="221">
        <f>ROUND(I327*H327,2)</f>
        <v>0</v>
      </c>
      <c r="K327" s="217" t="s">
        <v>170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0.00029</v>
      </c>
      <c r="R327" s="224">
        <f>Q327*H327</f>
        <v>0.0067540999999999999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260</v>
      </c>
      <c r="AT327" s="226" t="s">
        <v>166</v>
      </c>
      <c r="AU327" s="226" t="s">
        <v>83</v>
      </c>
      <c r="AY327" s="20" t="s">
        <v>163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83</v>
      </c>
      <c r="BK327" s="227">
        <f>ROUND(I327*H327,2)</f>
        <v>0</v>
      </c>
      <c r="BL327" s="20" t="s">
        <v>260</v>
      </c>
      <c r="BM327" s="226" t="s">
        <v>412</v>
      </c>
    </row>
    <row r="328" s="2" customFormat="1">
      <c r="A328" s="41"/>
      <c r="B328" s="42"/>
      <c r="C328" s="43"/>
      <c r="D328" s="228" t="s">
        <v>173</v>
      </c>
      <c r="E328" s="43"/>
      <c r="F328" s="229" t="s">
        <v>413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173</v>
      </c>
      <c r="AU328" s="20" t="s">
        <v>83</v>
      </c>
    </row>
    <row r="329" s="13" customFormat="1">
      <c r="A329" s="13"/>
      <c r="B329" s="233"/>
      <c r="C329" s="234"/>
      <c r="D329" s="235" t="s">
        <v>175</v>
      </c>
      <c r="E329" s="236" t="s">
        <v>19</v>
      </c>
      <c r="F329" s="237" t="s">
        <v>401</v>
      </c>
      <c r="G329" s="234"/>
      <c r="H329" s="238">
        <v>7.1600000000000001</v>
      </c>
      <c r="I329" s="239"/>
      <c r="J329" s="234"/>
      <c r="K329" s="234"/>
      <c r="L329" s="240"/>
      <c r="M329" s="241"/>
      <c r="N329" s="242"/>
      <c r="O329" s="242"/>
      <c r="P329" s="242"/>
      <c r="Q329" s="242"/>
      <c r="R329" s="242"/>
      <c r="S329" s="242"/>
      <c r="T329" s="24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4" t="s">
        <v>175</v>
      </c>
      <c r="AU329" s="244" t="s">
        <v>83</v>
      </c>
      <c r="AV329" s="13" t="s">
        <v>83</v>
      </c>
      <c r="AW329" s="13" t="s">
        <v>32</v>
      </c>
      <c r="AX329" s="13" t="s">
        <v>70</v>
      </c>
      <c r="AY329" s="244" t="s">
        <v>163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401</v>
      </c>
      <c r="G330" s="234"/>
      <c r="H330" s="238">
        <v>7.1600000000000001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402</v>
      </c>
      <c r="G331" s="234"/>
      <c r="H331" s="238">
        <v>5.8700000000000001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403</v>
      </c>
      <c r="G332" s="234"/>
      <c r="H332" s="238">
        <v>3.1000000000000001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4" customFormat="1">
      <c r="A333" s="14"/>
      <c r="B333" s="245"/>
      <c r="C333" s="246"/>
      <c r="D333" s="235" t="s">
        <v>175</v>
      </c>
      <c r="E333" s="247" t="s">
        <v>19</v>
      </c>
      <c r="F333" s="248" t="s">
        <v>179</v>
      </c>
      <c r="G333" s="246"/>
      <c r="H333" s="249">
        <v>23.290000000000003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175</v>
      </c>
      <c r="AU333" s="255" t="s">
        <v>83</v>
      </c>
      <c r="AV333" s="14" t="s">
        <v>171</v>
      </c>
      <c r="AW333" s="14" t="s">
        <v>32</v>
      </c>
      <c r="AX333" s="14" t="s">
        <v>77</v>
      </c>
      <c r="AY333" s="255" t="s">
        <v>163</v>
      </c>
    </row>
    <row r="334" s="2" customFormat="1" ht="33" customHeight="1">
      <c r="A334" s="41"/>
      <c r="B334" s="42"/>
      <c r="C334" s="215" t="s">
        <v>414</v>
      </c>
      <c r="D334" s="215" t="s">
        <v>166</v>
      </c>
      <c r="E334" s="216" t="s">
        <v>415</v>
      </c>
      <c r="F334" s="217" t="s">
        <v>416</v>
      </c>
      <c r="G334" s="218" t="s">
        <v>291</v>
      </c>
      <c r="H334" s="219">
        <v>0.01</v>
      </c>
      <c r="I334" s="220"/>
      <c r="J334" s="221">
        <f>ROUND(I334*H334,2)</f>
        <v>0</v>
      </c>
      <c r="K334" s="217" t="s">
        <v>170</v>
      </c>
      <c r="L334" s="47"/>
      <c r="M334" s="222" t="s">
        <v>19</v>
      </c>
      <c r="N334" s="223" t="s">
        <v>42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260</v>
      </c>
      <c r="AT334" s="226" t="s">
        <v>166</v>
      </c>
      <c r="AU334" s="226" t="s">
        <v>83</v>
      </c>
      <c r="AY334" s="20" t="s">
        <v>163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83</v>
      </c>
      <c r="BK334" s="227">
        <f>ROUND(I334*H334,2)</f>
        <v>0</v>
      </c>
      <c r="BL334" s="20" t="s">
        <v>260</v>
      </c>
      <c r="BM334" s="226" t="s">
        <v>417</v>
      </c>
    </row>
    <row r="335" s="2" customFormat="1">
      <c r="A335" s="41"/>
      <c r="B335" s="42"/>
      <c r="C335" s="43"/>
      <c r="D335" s="228" t="s">
        <v>173</v>
      </c>
      <c r="E335" s="43"/>
      <c r="F335" s="229" t="s">
        <v>418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173</v>
      </c>
      <c r="AU335" s="20" t="s">
        <v>83</v>
      </c>
    </row>
    <row r="336" s="12" customFormat="1" ht="22.8" customHeight="1">
      <c r="A336" s="12"/>
      <c r="B336" s="199"/>
      <c r="C336" s="200"/>
      <c r="D336" s="201" t="s">
        <v>69</v>
      </c>
      <c r="E336" s="213" t="s">
        <v>419</v>
      </c>
      <c r="F336" s="213" t="s">
        <v>420</v>
      </c>
      <c r="G336" s="200"/>
      <c r="H336" s="200"/>
      <c r="I336" s="203"/>
      <c r="J336" s="214">
        <f>BK336</f>
        <v>0</v>
      </c>
      <c r="K336" s="200"/>
      <c r="L336" s="205"/>
      <c r="M336" s="206"/>
      <c r="N336" s="207"/>
      <c r="O336" s="207"/>
      <c r="P336" s="208">
        <f>SUM(P337:P347)</f>
        <v>0</v>
      </c>
      <c r="Q336" s="207"/>
      <c r="R336" s="208">
        <f>SUM(R337:R347)</f>
        <v>0.01543902</v>
      </c>
      <c r="S336" s="207"/>
      <c r="T336" s="209">
        <f>SUM(T337:T347)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10" t="s">
        <v>83</v>
      </c>
      <c r="AT336" s="211" t="s">
        <v>69</v>
      </c>
      <c r="AU336" s="211" t="s">
        <v>77</v>
      </c>
      <c r="AY336" s="210" t="s">
        <v>163</v>
      </c>
      <c r="BK336" s="212">
        <f>SUM(BK337:BK347)</f>
        <v>0</v>
      </c>
    </row>
    <row r="337" s="2" customFormat="1" ht="24.15" customHeight="1">
      <c r="A337" s="41"/>
      <c r="B337" s="42"/>
      <c r="C337" s="215" t="s">
        <v>421</v>
      </c>
      <c r="D337" s="215" t="s">
        <v>166</v>
      </c>
      <c r="E337" s="216" t="s">
        <v>422</v>
      </c>
      <c r="F337" s="217" t="s">
        <v>423</v>
      </c>
      <c r="G337" s="218" t="s">
        <v>169</v>
      </c>
      <c r="H337" s="219">
        <v>53.238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42</v>
      </c>
      <c r="O337" s="87"/>
      <c r="P337" s="224">
        <f>O337*H337</f>
        <v>0</v>
      </c>
      <c r="Q337" s="224">
        <v>0.00029</v>
      </c>
      <c r="R337" s="224">
        <f>Q337*H337</f>
        <v>0.01543902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260</v>
      </c>
      <c r="AT337" s="226" t="s">
        <v>166</v>
      </c>
      <c r="AU337" s="226" t="s">
        <v>83</v>
      </c>
      <c r="AY337" s="20" t="s">
        <v>163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83</v>
      </c>
      <c r="BK337" s="227">
        <f>ROUND(I337*H337,2)</f>
        <v>0</v>
      </c>
      <c r="BL337" s="20" t="s">
        <v>260</v>
      </c>
      <c r="BM337" s="226" t="s">
        <v>424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425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83</v>
      </c>
    </row>
    <row r="339" s="13" customFormat="1">
      <c r="A339" s="13"/>
      <c r="B339" s="233"/>
      <c r="C339" s="234"/>
      <c r="D339" s="235" t="s">
        <v>175</v>
      </c>
      <c r="E339" s="236" t="s">
        <v>19</v>
      </c>
      <c r="F339" s="237" t="s">
        <v>8</v>
      </c>
      <c r="G339" s="234"/>
      <c r="H339" s="238">
        <v>12</v>
      </c>
      <c r="I339" s="239"/>
      <c r="J339" s="234"/>
      <c r="K339" s="234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175</v>
      </c>
      <c r="AU339" s="244" t="s">
        <v>83</v>
      </c>
      <c r="AV339" s="13" t="s">
        <v>83</v>
      </c>
      <c r="AW339" s="13" t="s">
        <v>32</v>
      </c>
      <c r="AX339" s="13" t="s">
        <v>70</v>
      </c>
      <c r="AY339" s="244" t="s">
        <v>163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426</v>
      </c>
      <c r="G340" s="234"/>
      <c r="H340" s="238">
        <v>1.5209999999999999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8</v>
      </c>
      <c r="G341" s="234"/>
      <c r="H341" s="238">
        <v>12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426</v>
      </c>
      <c r="G342" s="234"/>
      <c r="H342" s="238">
        <v>1.5209999999999999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8</v>
      </c>
      <c r="G343" s="234"/>
      <c r="H343" s="238">
        <v>12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427</v>
      </c>
      <c r="G344" s="234"/>
      <c r="H344" s="238">
        <v>1.5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3" customFormat="1">
      <c r="A345" s="13"/>
      <c r="B345" s="233"/>
      <c r="C345" s="234"/>
      <c r="D345" s="235" t="s">
        <v>175</v>
      </c>
      <c r="E345" s="236" t="s">
        <v>19</v>
      </c>
      <c r="F345" s="237" t="s">
        <v>8</v>
      </c>
      <c r="G345" s="234"/>
      <c r="H345" s="238">
        <v>12</v>
      </c>
      <c r="I345" s="239"/>
      <c r="J345" s="234"/>
      <c r="K345" s="234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175</v>
      </c>
      <c r="AU345" s="244" t="s">
        <v>83</v>
      </c>
      <c r="AV345" s="13" t="s">
        <v>83</v>
      </c>
      <c r="AW345" s="13" t="s">
        <v>32</v>
      </c>
      <c r="AX345" s="13" t="s">
        <v>70</v>
      </c>
      <c r="AY345" s="244" t="s">
        <v>163</v>
      </c>
    </row>
    <row r="346" s="13" customFormat="1">
      <c r="A346" s="13"/>
      <c r="B346" s="233"/>
      <c r="C346" s="234"/>
      <c r="D346" s="235" t="s">
        <v>175</v>
      </c>
      <c r="E346" s="236" t="s">
        <v>19</v>
      </c>
      <c r="F346" s="237" t="s">
        <v>428</v>
      </c>
      <c r="G346" s="234"/>
      <c r="H346" s="238">
        <v>0.69599999999999995</v>
      </c>
      <c r="I346" s="239"/>
      <c r="J346" s="234"/>
      <c r="K346" s="234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175</v>
      </c>
      <c r="AU346" s="244" t="s">
        <v>83</v>
      </c>
      <c r="AV346" s="13" t="s">
        <v>83</v>
      </c>
      <c r="AW346" s="13" t="s">
        <v>32</v>
      </c>
      <c r="AX346" s="13" t="s">
        <v>70</v>
      </c>
      <c r="AY346" s="244" t="s">
        <v>163</v>
      </c>
    </row>
    <row r="347" s="14" customFormat="1">
      <c r="A347" s="14"/>
      <c r="B347" s="245"/>
      <c r="C347" s="246"/>
      <c r="D347" s="235" t="s">
        <v>175</v>
      </c>
      <c r="E347" s="247" t="s">
        <v>19</v>
      </c>
      <c r="F347" s="248" t="s">
        <v>179</v>
      </c>
      <c r="G347" s="246"/>
      <c r="H347" s="249">
        <v>53.238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175</v>
      </c>
      <c r="AU347" s="255" t="s">
        <v>83</v>
      </c>
      <c r="AV347" s="14" t="s">
        <v>171</v>
      </c>
      <c r="AW347" s="14" t="s">
        <v>32</v>
      </c>
      <c r="AX347" s="14" t="s">
        <v>77</v>
      </c>
      <c r="AY347" s="255" t="s">
        <v>163</v>
      </c>
    </row>
    <row r="348" s="12" customFormat="1" ht="22.8" customHeight="1">
      <c r="A348" s="12"/>
      <c r="B348" s="199"/>
      <c r="C348" s="200"/>
      <c r="D348" s="201" t="s">
        <v>69</v>
      </c>
      <c r="E348" s="213" t="s">
        <v>429</v>
      </c>
      <c r="F348" s="213" t="s">
        <v>430</v>
      </c>
      <c r="G348" s="200"/>
      <c r="H348" s="200"/>
      <c r="I348" s="203"/>
      <c r="J348" s="214">
        <f>BK348</f>
        <v>0</v>
      </c>
      <c r="K348" s="200"/>
      <c r="L348" s="205"/>
      <c r="M348" s="206"/>
      <c r="N348" s="207"/>
      <c r="O348" s="207"/>
      <c r="P348" s="208">
        <f>SUM(P349:P362)</f>
        <v>0</v>
      </c>
      <c r="Q348" s="207"/>
      <c r="R348" s="208">
        <f>SUM(R349:R362)</f>
        <v>0.0112138</v>
      </c>
      <c r="S348" s="207"/>
      <c r="T348" s="209">
        <f>SUM(T349:T362)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10" t="s">
        <v>83</v>
      </c>
      <c r="AT348" s="211" t="s">
        <v>69</v>
      </c>
      <c r="AU348" s="211" t="s">
        <v>77</v>
      </c>
      <c r="AY348" s="210" t="s">
        <v>163</v>
      </c>
      <c r="BK348" s="212">
        <f>SUM(BK349:BK362)</f>
        <v>0</v>
      </c>
    </row>
    <row r="349" s="2" customFormat="1" ht="16.5" customHeight="1">
      <c r="A349" s="41"/>
      <c r="B349" s="42"/>
      <c r="C349" s="215" t="s">
        <v>431</v>
      </c>
      <c r="D349" s="215" t="s">
        <v>166</v>
      </c>
      <c r="E349" s="216" t="s">
        <v>432</v>
      </c>
      <c r="F349" s="217" t="s">
        <v>433</v>
      </c>
      <c r="G349" s="218" t="s">
        <v>169</v>
      </c>
      <c r="H349" s="219">
        <v>8.6259999999999994</v>
      </c>
      <c r="I349" s="220"/>
      <c r="J349" s="221">
        <f>ROUND(I349*H349,2)</f>
        <v>0</v>
      </c>
      <c r="K349" s="217" t="s">
        <v>434</v>
      </c>
      <c r="L349" s="47"/>
      <c r="M349" s="222" t="s">
        <v>19</v>
      </c>
      <c r="N349" s="223" t="s">
        <v>42</v>
      </c>
      <c r="O349" s="87"/>
      <c r="P349" s="224">
        <f>O349*H349</f>
        <v>0</v>
      </c>
      <c r="Q349" s="224">
        <v>0</v>
      </c>
      <c r="R349" s="224">
        <f>Q349*H349</f>
        <v>0</v>
      </c>
      <c r="S349" s="224">
        <v>0</v>
      </c>
      <c r="T349" s="225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6" t="s">
        <v>260</v>
      </c>
      <c r="AT349" s="226" t="s">
        <v>166</v>
      </c>
      <c r="AU349" s="226" t="s">
        <v>83</v>
      </c>
      <c r="AY349" s="20" t="s">
        <v>163</v>
      </c>
      <c r="BE349" s="227">
        <f>IF(N349="základní",J349,0)</f>
        <v>0</v>
      </c>
      <c r="BF349" s="227">
        <f>IF(N349="snížená",J349,0)</f>
        <v>0</v>
      </c>
      <c r="BG349" s="227">
        <f>IF(N349="zákl. přenesená",J349,0)</f>
        <v>0</v>
      </c>
      <c r="BH349" s="227">
        <f>IF(N349="sníž. přenesená",J349,0)</f>
        <v>0</v>
      </c>
      <c r="BI349" s="227">
        <f>IF(N349="nulová",J349,0)</f>
        <v>0</v>
      </c>
      <c r="BJ349" s="20" t="s">
        <v>83</v>
      </c>
      <c r="BK349" s="227">
        <f>ROUND(I349*H349,2)</f>
        <v>0</v>
      </c>
      <c r="BL349" s="20" t="s">
        <v>260</v>
      </c>
      <c r="BM349" s="226" t="s">
        <v>435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436</v>
      </c>
      <c r="G350" s="234"/>
      <c r="H350" s="238">
        <v>3.1139999999999999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436</v>
      </c>
      <c r="G351" s="234"/>
      <c r="H351" s="238">
        <v>3.1139999999999999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195</v>
      </c>
      <c r="G352" s="234"/>
      <c r="H352" s="238">
        <v>1.7969999999999999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3" customFormat="1">
      <c r="A353" s="13"/>
      <c r="B353" s="233"/>
      <c r="C353" s="234"/>
      <c r="D353" s="235" t="s">
        <v>175</v>
      </c>
      <c r="E353" s="236" t="s">
        <v>19</v>
      </c>
      <c r="F353" s="237" t="s">
        <v>196</v>
      </c>
      <c r="G353" s="234"/>
      <c r="H353" s="238">
        <v>0.60099999999999998</v>
      </c>
      <c r="I353" s="239"/>
      <c r="J353" s="234"/>
      <c r="K353" s="234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175</v>
      </c>
      <c r="AU353" s="244" t="s">
        <v>83</v>
      </c>
      <c r="AV353" s="13" t="s">
        <v>83</v>
      </c>
      <c r="AW353" s="13" t="s">
        <v>32</v>
      </c>
      <c r="AX353" s="13" t="s">
        <v>70</v>
      </c>
      <c r="AY353" s="244" t="s">
        <v>163</v>
      </c>
    </row>
    <row r="354" s="14" customFormat="1">
      <c r="A354" s="14"/>
      <c r="B354" s="245"/>
      <c r="C354" s="246"/>
      <c r="D354" s="235" t="s">
        <v>175</v>
      </c>
      <c r="E354" s="247" t="s">
        <v>19</v>
      </c>
      <c r="F354" s="248" t="s">
        <v>179</v>
      </c>
      <c r="G354" s="246"/>
      <c r="H354" s="249">
        <v>8.6260000000000012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175</v>
      </c>
      <c r="AU354" s="255" t="s">
        <v>83</v>
      </c>
      <c r="AV354" s="14" t="s">
        <v>171</v>
      </c>
      <c r="AW354" s="14" t="s">
        <v>32</v>
      </c>
      <c r="AX354" s="14" t="s">
        <v>77</v>
      </c>
      <c r="AY354" s="255" t="s">
        <v>163</v>
      </c>
    </row>
    <row r="355" s="2" customFormat="1" ht="16.5" customHeight="1">
      <c r="A355" s="41"/>
      <c r="B355" s="42"/>
      <c r="C355" s="256" t="s">
        <v>437</v>
      </c>
      <c r="D355" s="256" t="s">
        <v>219</v>
      </c>
      <c r="E355" s="257" t="s">
        <v>438</v>
      </c>
      <c r="F355" s="258" t="s">
        <v>439</v>
      </c>
      <c r="G355" s="259" t="s">
        <v>169</v>
      </c>
      <c r="H355" s="260">
        <v>8.6259999999999994</v>
      </c>
      <c r="I355" s="261"/>
      <c r="J355" s="262">
        <f>ROUND(I355*H355,2)</f>
        <v>0</v>
      </c>
      <c r="K355" s="258" t="s">
        <v>170</v>
      </c>
      <c r="L355" s="263"/>
      <c r="M355" s="264" t="s">
        <v>19</v>
      </c>
      <c r="N355" s="265" t="s">
        <v>42</v>
      </c>
      <c r="O355" s="87"/>
      <c r="P355" s="224">
        <f>O355*H355</f>
        <v>0</v>
      </c>
      <c r="Q355" s="224">
        <v>0.0012999999999999999</v>
      </c>
      <c r="R355" s="224">
        <f>Q355*H355</f>
        <v>0.0112138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333</v>
      </c>
      <c r="AT355" s="226" t="s">
        <v>219</v>
      </c>
      <c r="AU355" s="226" t="s">
        <v>83</v>
      </c>
      <c r="AY355" s="20" t="s">
        <v>163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83</v>
      </c>
      <c r="BK355" s="227">
        <f>ROUND(I355*H355,2)</f>
        <v>0</v>
      </c>
      <c r="BL355" s="20" t="s">
        <v>260</v>
      </c>
      <c r="BM355" s="226" t="s">
        <v>440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436</v>
      </c>
      <c r="G356" s="234"/>
      <c r="H356" s="238">
        <v>3.1139999999999999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436</v>
      </c>
      <c r="G357" s="234"/>
      <c r="H357" s="238">
        <v>3.1139999999999999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195</v>
      </c>
      <c r="G358" s="234"/>
      <c r="H358" s="238">
        <v>1.7969999999999999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196</v>
      </c>
      <c r="G359" s="234"/>
      <c r="H359" s="238">
        <v>0.60099999999999998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4" customFormat="1">
      <c r="A360" s="14"/>
      <c r="B360" s="245"/>
      <c r="C360" s="246"/>
      <c r="D360" s="235" t="s">
        <v>175</v>
      </c>
      <c r="E360" s="247" t="s">
        <v>19</v>
      </c>
      <c r="F360" s="248" t="s">
        <v>179</v>
      </c>
      <c r="G360" s="246"/>
      <c r="H360" s="249">
        <v>8.6260000000000012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175</v>
      </c>
      <c r="AU360" s="255" t="s">
        <v>83</v>
      </c>
      <c r="AV360" s="14" t="s">
        <v>171</v>
      </c>
      <c r="AW360" s="14" t="s">
        <v>32</v>
      </c>
      <c r="AX360" s="14" t="s">
        <v>77</v>
      </c>
      <c r="AY360" s="255" t="s">
        <v>163</v>
      </c>
    </row>
    <row r="361" s="2" customFormat="1" ht="33" customHeight="1">
      <c r="A361" s="41"/>
      <c r="B361" s="42"/>
      <c r="C361" s="215" t="s">
        <v>441</v>
      </c>
      <c r="D361" s="215" t="s">
        <v>166</v>
      </c>
      <c r="E361" s="216" t="s">
        <v>442</v>
      </c>
      <c r="F361" s="217" t="s">
        <v>443</v>
      </c>
      <c r="G361" s="218" t="s">
        <v>291</v>
      </c>
      <c r="H361" s="219">
        <v>0.010999999999999999</v>
      </c>
      <c r="I361" s="220"/>
      <c r="J361" s="221">
        <f>ROUND(I361*H361,2)</f>
        <v>0</v>
      </c>
      <c r="K361" s="217" t="s">
        <v>170</v>
      </c>
      <c r="L361" s="47"/>
      <c r="M361" s="222" t="s">
        <v>19</v>
      </c>
      <c r="N361" s="223" t="s">
        <v>42</v>
      </c>
      <c r="O361" s="87"/>
      <c r="P361" s="224">
        <f>O361*H361</f>
        <v>0</v>
      </c>
      <c r="Q361" s="224">
        <v>0</v>
      </c>
      <c r="R361" s="224">
        <f>Q361*H361</f>
        <v>0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260</v>
      </c>
      <c r="AT361" s="226" t="s">
        <v>166</v>
      </c>
      <c r="AU361" s="226" t="s">
        <v>83</v>
      </c>
      <c r="AY361" s="20" t="s">
        <v>163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83</v>
      </c>
      <c r="BK361" s="227">
        <f>ROUND(I361*H361,2)</f>
        <v>0</v>
      </c>
      <c r="BL361" s="20" t="s">
        <v>260</v>
      </c>
      <c r="BM361" s="226" t="s">
        <v>444</v>
      </c>
    </row>
    <row r="362" s="2" customFormat="1">
      <c r="A362" s="41"/>
      <c r="B362" s="42"/>
      <c r="C362" s="43"/>
      <c r="D362" s="228" t="s">
        <v>173</v>
      </c>
      <c r="E362" s="43"/>
      <c r="F362" s="229" t="s">
        <v>445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173</v>
      </c>
      <c r="AU362" s="20" t="s">
        <v>83</v>
      </c>
    </row>
    <row r="363" s="12" customFormat="1" ht="25.92" customHeight="1">
      <c r="A363" s="12"/>
      <c r="B363" s="199"/>
      <c r="C363" s="200"/>
      <c r="D363" s="201" t="s">
        <v>69</v>
      </c>
      <c r="E363" s="202" t="s">
        <v>446</v>
      </c>
      <c r="F363" s="202" t="s">
        <v>447</v>
      </c>
      <c r="G363" s="200"/>
      <c r="H363" s="200"/>
      <c r="I363" s="203"/>
      <c r="J363" s="204">
        <f>BK363</f>
        <v>0</v>
      </c>
      <c r="K363" s="200"/>
      <c r="L363" s="205"/>
      <c r="M363" s="206"/>
      <c r="N363" s="207"/>
      <c r="O363" s="207"/>
      <c r="P363" s="208">
        <f>SUM(P364:P371)</f>
        <v>0</v>
      </c>
      <c r="Q363" s="207"/>
      <c r="R363" s="208">
        <f>SUM(R364:R371)</f>
        <v>0</v>
      </c>
      <c r="S363" s="207"/>
      <c r="T363" s="209">
        <f>SUM(T364:T371)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10" t="s">
        <v>197</v>
      </c>
      <c r="AT363" s="211" t="s">
        <v>69</v>
      </c>
      <c r="AU363" s="211" t="s">
        <v>70</v>
      </c>
      <c r="AY363" s="210" t="s">
        <v>163</v>
      </c>
      <c r="BK363" s="212">
        <f>SUM(BK364:BK371)</f>
        <v>0</v>
      </c>
    </row>
    <row r="364" s="2" customFormat="1" ht="16.5" customHeight="1">
      <c r="A364" s="41"/>
      <c r="B364" s="42"/>
      <c r="C364" s="215" t="s">
        <v>448</v>
      </c>
      <c r="D364" s="215" t="s">
        <v>166</v>
      </c>
      <c r="E364" s="216" t="s">
        <v>449</v>
      </c>
      <c r="F364" s="217" t="s">
        <v>450</v>
      </c>
      <c r="G364" s="218" t="s">
        <v>451</v>
      </c>
      <c r="H364" s="219">
        <v>1</v>
      </c>
      <c r="I364" s="220"/>
      <c r="J364" s="221">
        <f>ROUND(I364*H364,2)</f>
        <v>0</v>
      </c>
      <c r="K364" s="217" t="s">
        <v>19</v>
      </c>
      <c r="L364" s="47"/>
      <c r="M364" s="222" t="s">
        <v>19</v>
      </c>
      <c r="N364" s="223" t="s">
        <v>42</v>
      </c>
      <c r="O364" s="87"/>
      <c r="P364" s="224">
        <f>O364*H364</f>
        <v>0</v>
      </c>
      <c r="Q364" s="224">
        <v>0</v>
      </c>
      <c r="R364" s="224">
        <f>Q364*H364</f>
        <v>0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171</v>
      </c>
      <c r="AT364" s="226" t="s">
        <v>166</v>
      </c>
      <c r="AU364" s="226" t="s">
        <v>77</v>
      </c>
      <c r="AY364" s="20" t="s">
        <v>163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83</v>
      </c>
      <c r="BK364" s="227">
        <f>ROUND(I364*H364,2)</f>
        <v>0</v>
      </c>
      <c r="BL364" s="20" t="s">
        <v>171</v>
      </c>
      <c r="BM364" s="226" t="s">
        <v>452</v>
      </c>
    </row>
    <row r="365" s="2" customFormat="1" ht="16.5" customHeight="1">
      <c r="A365" s="41"/>
      <c r="B365" s="42"/>
      <c r="C365" s="215" t="s">
        <v>453</v>
      </c>
      <c r="D365" s="215" t="s">
        <v>166</v>
      </c>
      <c r="E365" s="216" t="s">
        <v>454</v>
      </c>
      <c r="F365" s="217" t="s">
        <v>455</v>
      </c>
      <c r="G365" s="218" t="s">
        <v>451</v>
      </c>
      <c r="H365" s="219">
        <v>1</v>
      </c>
      <c r="I365" s="220"/>
      <c r="J365" s="221">
        <f>ROUND(I365*H365,2)</f>
        <v>0</v>
      </c>
      <c r="K365" s="217" t="s">
        <v>19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</v>
      </c>
      <c r="R365" s="224">
        <f>Q365*H365</f>
        <v>0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171</v>
      </c>
      <c r="AT365" s="226" t="s">
        <v>166</v>
      </c>
      <c r="AU365" s="226" t="s">
        <v>77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171</v>
      </c>
      <c r="BM365" s="226" t="s">
        <v>456</v>
      </c>
    </row>
    <row r="366" s="2" customFormat="1" ht="24.15" customHeight="1">
      <c r="A366" s="41"/>
      <c r="B366" s="42"/>
      <c r="C366" s="215" t="s">
        <v>457</v>
      </c>
      <c r="D366" s="215" t="s">
        <v>166</v>
      </c>
      <c r="E366" s="216" t="s">
        <v>458</v>
      </c>
      <c r="F366" s="217" t="s">
        <v>459</v>
      </c>
      <c r="G366" s="218" t="s">
        <v>451</v>
      </c>
      <c r="H366" s="219">
        <v>1</v>
      </c>
      <c r="I366" s="220"/>
      <c r="J366" s="221">
        <f>ROUND(I366*H366,2)</f>
        <v>0</v>
      </c>
      <c r="K366" s="217" t="s">
        <v>19</v>
      </c>
      <c r="L366" s="47"/>
      <c r="M366" s="222" t="s">
        <v>19</v>
      </c>
      <c r="N366" s="223" t="s">
        <v>42</v>
      </c>
      <c r="O366" s="87"/>
      <c r="P366" s="224">
        <f>O366*H366</f>
        <v>0</v>
      </c>
      <c r="Q366" s="224">
        <v>0</v>
      </c>
      <c r="R366" s="224">
        <f>Q366*H366</f>
        <v>0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171</v>
      </c>
      <c r="AT366" s="226" t="s">
        <v>166</v>
      </c>
      <c r="AU366" s="226" t="s">
        <v>77</v>
      </c>
      <c r="AY366" s="20" t="s">
        <v>163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83</v>
      </c>
      <c r="BK366" s="227">
        <f>ROUND(I366*H366,2)</f>
        <v>0</v>
      </c>
      <c r="BL366" s="20" t="s">
        <v>171</v>
      </c>
      <c r="BM366" s="226" t="s">
        <v>460</v>
      </c>
    </row>
    <row r="367" s="2" customFormat="1" ht="16.5" customHeight="1">
      <c r="A367" s="41"/>
      <c r="B367" s="42"/>
      <c r="C367" s="215" t="s">
        <v>461</v>
      </c>
      <c r="D367" s="215" t="s">
        <v>166</v>
      </c>
      <c r="E367" s="216" t="s">
        <v>462</v>
      </c>
      <c r="F367" s="217" t="s">
        <v>463</v>
      </c>
      <c r="G367" s="218" t="s">
        <v>451</v>
      </c>
      <c r="H367" s="219">
        <v>1</v>
      </c>
      <c r="I367" s="220"/>
      <c r="J367" s="221">
        <f>ROUND(I367*H367,2)</f>
        <v>0</v>
      </c>
      <c r="K367" s="217" t="s">
        <v>19</v>
      </c>
      <c r="L367" s="47"/>
      <c r="M367" s="222" t="s">
        <v>19</v>
      </c>
      <c r="N367" s="223" t="s">
        <v>42</v>
      </c>
      <c r="O367" s="87"/>
      <c r="P367" s="224">
        <f>O367*H367</f>
        <v>0</v>
      </c>
      <c r="Q367" s="224">
        <v>0</v>
      </c>
      <c r="R367" s="224">
        <f>Q367*H367</f>
        <v>0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171</v>
      </c>
      <c r="AT367" s="226" t="s">
        <v>166</v>
      </c>
      <c r="AU367" s="226" t="s">
        <v>77</v>
      </c>
      <c r="AY367" s="20" t="s">
        <v>163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83</v>
      </c>
      <c r="BK367" s="227">
        <f>ROUND(I367*H367,2)</f>
        <v>0</v>
      </c>
      <c r="BL367" s="20" t="s">
        <v>171</v>
      </c>
      <c r="BM367" s="226" t="s">
        <v>464</v>
      </c>
    </row>
    <row r="368" s="2" customFormat="1" ht="16.5" customHeight="1">
      <c r="A368" s="41"/>
      <c r="B368" s="42"/>
      <c r="C368" s="215" t="s">
        <v>465</v>
      </c>
      <c r="D368" s="215" t="s">
        <v>166</v>
      </c>
      <c r="E368" s="216" t="s">
        <v>466</v>
      </c>
      <c r="F368" s="217" t="s">
        <v>467</v>
      </c>
      <c r="G368" s="218" t="s">
        <v>451</v>
      </c>
      <c r="H368" s="219">
        <v>1</v>
      </c>
      <c r="I368" s="220"/>
      <c r="J368" s="221">
        <f>ROUND(I368*H368,2)</f>
        <v>0</v>
      </c>
      <c r="K368" s="217" t="s">
        <v>19</v>
      </c>
      <c r="L368" s="47"/>
      <c r="M368" s="222" t="s">
        <v>19</v>
      </c>
      <c r="N368" s="223" t="s">
        <v>42</v>
      </c>
      <c r="O368" s="87"/>
      <c r="P368" s="224">
        <f>O368*H368</f>
        <v>0</v>
      </c>
      <c r="Q368" s="224">
        <v>0</v>
      </c>
      <c r="R368" s="224">
        <f>Q368*H368</f>
        <v>0</v>
      </c>
      <c r="S368" s="224">
        <v>0</v>
      </c>
      <c r="T368" s="225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226" t="s">
        <v>171</v>
      </c>
      <c r="AT368" s="226" t="s">
        <v>166</v>
      </c>
      <c r="AU368" s="226" t="s">
        <v>77</v>
      </c>
      <c r="AY368" s="20" t="s">
        <v>163</v>
      </c>
      <c r="BE368" s="227">
        <f>IF(N368="základní",J368,0)</f>
        <v>0</v>
      </c>
      <c r="BF368" s="227">
        <f>IF(N368="snížená",J368,0)</f>
        <v>0</v>
      </c>
      <c r="BG368" s="227">
        <f>IF(N368="zákl. přenesená",J368,0)</f>
        <v>0</v>
      </c>
      <c r="BH368" s="227">
        <f>IF(N368="sníž. přenesená",J368,0)</f>
        <v>0</v>
      </c>
      <c r="BI368" s="227">
        <f>IF(N368="nulová",J368,0)</f>
        <v>0</v>
      </c>
      <c r="BJ368" s="20" t="s">
        <v>83</v>
      </c>
      <c r="BK368" s="227">
        <f>ROUND(I368*H368,2)</f>
        <v>0</v>
      </c>
      <c r="BL368" s="20" t="s">
        <v>171</v>
      </c>
      <c r="BM368" s="226" t="s">
        <v>468</v>
      </c>
    </row>
    <row r="369" s="2" customFormat="1" ht="24.15" customHeight="1">
      <c r="A369" s="41"/>
      <c r="B369" s="42"/>
      <c r="C369" s="215" t="s">
        <v>469</v>
      </c>
      <c r="D369" s="215" t="s">
        <v>166</v>
      </c>
      <c r="E369" s="216" t="s">
        <v>470</v>
      </c>
      <c r="F369" s="217" t="s">
        <v>471</v>
      </c>
      <c r="G369" s="218" t="s">
        <v>451</v>
      </c>
      <c r="H369" s="219">
        <v>1</v>
      </c>
      <c r="I369" s="220"/>
      <c r="J369" s="221">
        <f>ROUND(I369*H369,2)</f>
        <v>0</v>
      </c>
      <c r="K369" s="217" t="s">
        <v>19</v>
      </c>
      <c r="L369" s="47"/>
      <c r="M369" s="222" t="s">
        <v>19</v>
      </c>
      <c r="N369" s="223" t="s">
        <v>42</v>
      </c>
      <c r="O369" s="87"/>
      <c r="P369" s="224">
        <f>O369*H369</f>
        <v>0</v>
      </c>
      <c r="Q369" s="224">
        <v>0</v>
      </c>
      <c r="R369" s="224">
        <f>Q369*H369</f>
        <v>0</v>
      </c>
      <c r="S369" s="224">
        <v>0</v>
      </c>
      <c r="T369" s="225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6" t="s">
        <v>171</v>
      </c>
      <c r="AT369" s="226" t="s">
        <v>166</v>
      </c>
      <c r="AU369" s="226" t="s">
        <v>77</v>
      </c>
      <c r="AY369" s="20" t="s">
        <v>163</v>
      </c>
      <c r="BE369" s="227">
        <f>IF(N369="základní",J369,0)</f>
        <v>0</v>
      </c>
      <c r="BF369" s="227">
        <f>IF(N369="snížená",J369,0)</f>
        <v>0</v>
      </c>
      <c r="BG369" s="227">
        <f>IF(N369="zákl. přenesená",J369,0)</f>
        <v>0</v>
      </c>
      <c r="BH369" s="227">
        <f>IF(N369="sníž. přenesená",J369,0)</f>
        <v>0</v>
      </c>
      <c r="BI369" s="227">
        <f>IF(N369="nulová",J369,0)</f>
        <v>0</v>
      </c>
      <c r="BJ369" s="20" t="s">
        <v>83</v>
      </c>
      <c r="BK369" s="227">
        <f>ROUND(I369*H369,2)</f>
        <v>0</v>
      </c>
      <c r="BL369" s="20" t="s">
        <v>171</v>
      </c>
      <c r="BM369" s="226" t="s">
        <v>472</v>
      </c>
    </row>
    <row r="370" s="2" customFormat="1" ht="33" customHeight="1">
      <c r="A370" s="41"/>
      <c r="B370" s="42"/>
      <c r="C370" s="215" t="s">
        <v>473</v>
      </c>
      <c r="D370" s="215" t="s">
        <v>166</v>
      </c>
      <c r="E370" s="216" t="s">
        <v>474</v>
      </c>
      <c r="F370" s="217" t="s">
        <v>475</v>
      </c>
      <c r="G370" s="218" t="s">
        <v>451</v>
      </c>
      <c r="H370" s="219">
        <v>1</v>
      </c>
      <c r="I370" s="220"/>
      <c r="J370" s="221">
        <f>ROUND(I370*H370,2)</f>
        <v>0</v>
      </c>
      <c r="K370" s="217" t="s">
        <v>19</v>
      </c>
      <c r="L370" s="47"/>
      <c r="M370" s="222" t="s">
        <v>19</v>
      </c>
      <c r="N370" s="223" t="s">
        <v>42</v>
      </c>
      <c r="O370" s="87"/>
      <c r="P370" s="224">
        <f>O370*H370</f>
        <v>0</v>
      </c>
      <c r="Q370" s="224">
        <v>0</v>
      </c>
      <c r="R370" s="224">
        <f>Q370*H370</f>
        <v>0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171</v>
      </c>
      <c r="AT370" s="226" t="s">
        <v>166</v>
      </c>
      <c r="AU370" s="226" t="s">
        <v>77</v>
      </c>
      <c r="AY370" s="20" t="s">
        <v>163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83</v>
      </c>
      <c r="BK370" s="227">
        <f>ROUND(I370*H370,2)</f>
        <v>0</v>
      </c>
      <c r="BL370" s="20" t="s">
        <v>171</v>
      </c>
      <c r="BM370" s="226" t="s">
        <v>476</v>
      </c>
    </row>
    <row r="371" s="2" customFormat="1" ht="16.5" customHeight="1">
      <c r="A371" s="41"/>
      <c r="B371" s="42"/>
      <c r="C371" s="215" t="s">
        <v>477</v>
      </c>
      <c r="D371" s="215" t="s">
        <v>166</v>
      </c>
      <c r="E371" s="216" t="s">
        <v>478</v>
      </c>
      <c r="F371" s="217" t="s">
        <v>479</v>
      </c>
      <c r="G371" s="218" t="s">
        <v>451</v>
      </c>
      <c r="H371" s="219">
        <v>1</v>
      </c>
      <c r="I371" s="220"/>
      <c r="J371" s="221">
        <f>ROUND(I371*H371,2)</f>
        <v>0</v>
      </c>
      <c r="K371" s="217" t="s">
        <v>19</v>
      </c>
      <c r="L371" s="47"/>
      <c r="M371" s="287" t="s">
        <v>19</v>
      </c>
      <c r="N371" s="288" t="s">
        <v>42</v>
      </c>
      <c r="O371" s="289"/>
      <c r="P371" s="290">
        <f>O371*H371</f>
        <v>0</v>
      </c>
      <c r="Q371" s="290">
        <v>0</v>
      </c>
      <c r="R371" s="290">
        <f>Q371*H371</f>
        <v>0</v>
      </c>
      <c r="S371" s="290">
        <v>0</v>
      </c>
      <c r="T371" s="291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6" t="s">
        <v>171</v>
      </c>
      <c r="AT371" s="226" t="s">
        <v>166</v>
      </c>
      <c r="AU371" s="226" t="s">
        <v>77</v>
      </c>
      <c r="AY371" s="20" t="s">
        <v>163</v>
      </c>
      <c r="BE371" s="227">
        <f>IF(N371="základní",J371,0)</f>
        <v>0</v>
      </c>
      <c r="BF371" s="227">
        <f>IF(N371="snížená",J371,0)</f>
        <v>0</v>
      </c>
      <c r="BG371" s="227">
        <f>IF(N371="zákl. přenesená",J371,0)</f>
        <v>0</v>
      </c>
      <c r="BH371" s="227">
        <f>IF(N371="sníž. přenesená",J371,0)</f>
        <v>0</v>
      </c>
      <c r="BI371" s="227">
        <f>IF(N371="nulová",J371,0)</f>
        <v>0</v>
      </c>
      <c r="BJ371" s="20" t="s">
        <v>83</v>
      </c>
      <c r="BK371" s="227">
        <f>ROUND(I371*H371,2)</f>
        <v>0</v>
      </c>
      <c r="BL371" s="20" t="s">
        <v>171</v>
      </c>
      <c r="BM371" s="226" t="s">
        <v>480</v>
      </c>
    </row>
    <row r="372" s="2" customFormat="1" ht="6.96" customHeight="1">
      <c r="A372" s="41"/>
      <c r="B372" s="62"/>
      <c r="C372" s="63"/>
      <c r="D372" s="63"/>
      <c r="E372" s="63"/>
      <c r="F372" s="63"/>
      <c r="G372" s="63"/>
      <c r="H372" s="63"/>
      <c r="I372" s="63"/>
      <c r="J372" s="63"/>
      <c r="K372" s="63"/>
      <c r="L372" s="47"/>
      <c r="M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</row>
  </sheetData>
  <sheetProtection sheet="1" autoFilter="0" formatColumns="0" formatRows="0" objects="1" scenarios="1" spinCount="100000" saltValue="ftcINp5Iqp+TBvdt3wTaeFSFcdBkW9fHK8l9UBp71KtS1csp281ZeXuXfT6RG0nNcBl6vCvj98ZHvXWe8k5Cgg==" hashValue="zeCuWuCvZEsGJ5oysztL++7xiw0mhI+PT1Gx3J85SmXz/bAqKzU/I0I9Vr8wbLQcMf/+cZCzk9ffDeb8S9KQbw==" algorithmName="SHA-512" password="CC35"/>
  <autoFilter ref="C96:K37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8" r:id="rId2" display="https://podminky.urs.cz/item/CS_URS_2025_01/612325302"/>
    <hyperlink ref="F115" r:id="rId3" display="https://podminky.urs.cz/item/CS_URS_2025_01/619991001"/>
    <hyperlink ref="F119" r:id="rId4" display="https://podminky.urs.cz/item/CS_URS_2025_01/619991005"/>
    <hyperlink ref="F126" r:id="rId5" display="https://podminky.urs.cz/item/CS_URS_2025_01/622131121"/>
    <hyperlink ref="F133" r:id="rId6" display="https://podminky.urs.cz/item/CS_URS_2025_01/622142001"/>
    <hyperlink ref="F140" r:id="rId7" display="https://podminky.urs.cz/item/CS_URS_2025_01/622143003"/>
    <hyperlink ref="F154" r:id="rId8" display="https://podminky.urs.cz/item/CS_URS_2025_01/622143004"/>
    <hyperlink ref="F181" r:id="rId9" display="https://podminky.urs.cz/item/CS_URS_2025_01/622151031"/>
    <hyperlink ref="F188" r:id="rId10" display="https://podminky.urs.cz/item/CS_URS_2025_01/622531022"/>
    <hyperlink ref="F196" r:id="rId11" display="https://podminky.urs.cz/item/CS_URS_2025_01/949101111"/>
    <hyperlink ref="F203" r:id="rId12" display="https://podminky.urs.cz/item/CS_URS_2025_01/968082015"/>
    <hyperlink ref="F207" r:id="rId13" display="https://podminky.urs.cz/item/CS_URS_2025_01/968082016"/>
    <hyperlink ref="F212" r:id="rId14" display="https://podminky.urs.cz/item/CS_URS_2025_01/968082017"/>
    <hyperlink ref="F217" r:id="rId15" display="https://podminky.urs.cz/item/CS_URS_2025_01/978013191"/>
    <hyperlink ref="F224" r:id="rId16" display="https://podminky.urs.cz/item/CS_URS_2025_01/985131311"/>
    <hyperlink ref="F232" r:id="rId17" display="https://podminky.urs.cz/item/CS_URS_2025_01/985139112"/>
    <hyperlink ref="F241" r:id="rId18" display="https://podminky.urs.cz/item/CS_URS_2025_01/997013212"/>
    <hyperlink ref="F243" r:id="rId19" display="https://podminky.urs.cz/item/CS_URS_2025_01/997013501"/>
    <hyperlink ref="F245" r:id="rId20" display="https://podminky.urs.cz/item/CS_URS_2025_01/997013509"/>
    <hyperlink ref="F250" r:id="rId21" display="https://podminky.urs.cz/item/CS_URS_2025_01/997013631"/>
    <hyperlink ref="F253" r:id="rId22" display="https://podminky.urs.cz/item/CS_URS_2025_01/998018002"/>
    <hyperlink ref="F257" r:id="rId23" display="https://podminky.urs.cz/item/CS_URS_2025_01/764001911"/>
    <hyperlink ref="F268" r:id="rId24" display="https://podminky.urs.cz/item/CS_URS_2025_01/998764102"/>
    <hyperlink ref="F271" r:id="rId25" display="https://podminky.urs.cz/item/CS_URS_2025_01/766622131"/>
    <hyperlink ref="F280" r:id="rId26" display="https://podminky.urs.cz/item/CS_URS_2025_01/766622216"/>
    <hyperlink ref="F287" r:id="rId27" display="https://podminky.urs.cz/item/CS_URS_2025_01/766642131"/>
    <hyperlink ref="F294" r:id="rId28" display="https://podminky.urs.cz/item/CS_URS_2025_01/766691811"/>
    <hyperlink ref="F300" r:id="rId29" display="https://podminky.urs.cz/item/CS_URS_2025_01/766694116"/>
    <hyperlink ref="F311" r:id="rId30" display="https://podminky.urs.cz/item/CS_URS_2025_01/998766122"/>
    <hyperlink ref="F314" r:id="rId31" display="https://podminky.urs.cz/item/CS_URS_2025_01/767627306"/>
    <hyperlink ref="F321" r:id="rId32" display="https://podminky.urs.cz/item/CS_URS_2025_01/767627307"/>
    <hyperlink ref="F328" r:id="rId33" display="https://podminky.urs.cz/item/CS_URS_2025_01/767627310"/>
    <hyperlink ref="F335" r:id="rId34" display="https://podminky.urs.cz/item/CS_URS_2025_01/998767122"/>
    <hyperlink ref="F338" r:id="rId35" display="https://podminky.urs.cz/item/CS_URS_2025_01/784211101"/>
    <hyperlink ref="F362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555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566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ROUND((SUM(BE97:BE403)),  2)</f>
        <v>0</v>
      </c>
      <c r="G35" s="41"/>
      <c r="H35" s="41"/>
      <c r="I35" s="160">
        <v>0.20999999999999999</v>
      </c>
      <c r="J35" s="159">
        <f>ROUND(((SUM(BE97:BE403))*I35),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ROUND((SUM(BF97:BF403)),  2)</f>
        <v>0</v>
      </c>
      <c r="G36" s="41"/>
      <c r="H36" s="41"/>
      <c r="I36" s="160">
        <v>0.12</v>
      </c>
      <c r="J36" s="159">
        <f>ROUND(((SUM(BF97:BF403))*I36),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ROUND((SUM(BG97:BG403)),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ROUND((SUM(BH97:BH403)),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ROUND((SUM(BI97:BI403)),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555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056 - Bytová jednotka 6, byt 2+1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J207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J257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J269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J272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J273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J289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J337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J364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J378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J395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555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056 - Bytová jednotka 6, byt 2+1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P98+P272+P395</f>
        <v>0</v>
      </c>
      <c r="Q97" s="99"/>
      <c r="R97" s="196">
        <f>R98+R272+R395</f>
        <v>0.9054549300000001</v>
      </c>
      <c r="S97" s="99"/>
      <c r="T97" s="197">
        <f>T98+T272+T395</f>
        <v>1.0694524000000001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BK98+BK272+BK395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P99+P207+P257+P269</f>
        <v>0</v>
      </c>
      <c r="Q98" s="207"/>
      <c r="R98" s="208">
        <f>R99+R207+R257+R269</f>
        <v>0.39959726000000007</v>
      </c>
      <c r="S98" s="207"/>
      <c r="T98" s="209">
        <f>T99+T207+T257+T269</f>
        <v>1.0532524000000001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BK99+BK207+BK257+BK269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SUM(P100:P206)</f>
        <v>0</v>
      </c>
      <c r="Q99" s="207"/>
      <c r="R99" s="208">
        <f>SUM(R100:R206)</f>
        <v>0.39959726000000007</v>
      </c>
      <c r="S99" s="207"/>
      <c r="T99" s="209">
        <f>SUM(T100:T206)</f>
        <v>0.0067044000000000001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SUM(BK100:BK206)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9.1349999999999998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0.0400113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3" customFormat="1">
      <c r="A106" s="13"/>
      <c r="B106" s="233"/>
      <c r="C106" s="234"/>
      <c r="D106" s="235" t="s">
        <v>175</v>
      </c>
      <c r="E106" s="236" t="s">
        <v>19</v>
      </c>
      <c r="F106" s="237" t="s">
        <v>176</v>
      </c>
      <c r="G106" s="234"/>
      <c r="H106" s="238">
        <v>2.1480000000000001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83</v>
      </c>
      <c r="AV106" s="13" t="s">
        <v>83</v>
      </c>
      <c r="AW106" s="13" t="s">
        <v>32</v>
      </c>
      <c r="AX106" s="13" t="s">
        <v>70</v>
      </c>
      <c r="AY106" s="244" t="s">
        <v>163</v>
      </c>
    </row>
    <row r="107" s="14" customFormat="1">
      <c r="A107" s="14"/>
      <c r="B107" s="245"/>
      <c r="C107" s="246"/>
      <c r="D107" s="235" t="s">
        <v>175</v>
      </c>
      <c r="E107" s="247" t="s">
        <v>19</v>
      </c>
      <c r="F107" s="248" t="s">
        <v>179</v>
      </c>
      <c r="G107" s="246"/>
      <c r="H107" s="249">
        <v>9.1349999999999998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175</v>
      </c>
      <c r="AU107" s="255" t="s">
        <v>83</v>
      </c>
      <c r="AV107" s="14" t="s">
        <v>171</v>
      </c>
      <c r="AW107" s="14" t="s">
        <v>32</v>
      </c>
      <c r="AX107" s="14" t="s">
        <v>77</v>
      </c>
      <c r="AY107" s="255" t="s">
        <v>163</v>
      </c>
    </row>
    <row r="108" s="2" customFormat="1" ht="16.5" customHeight="1">
      <c r="A108" s="41"/>
      <c r="B108" s="42"/>
      <c r="C108" s="215" t="s">
        <v>83</v>
      </c>
      <c r="D108" s="215" t="s">
        <v>166</v>
      </c>
      <c r="E108" s="216" t="s">
        <v>180</v>
      </c>
      <c r="F108" s="217" t="s">
        <v>181</v>
      </c>
      <c r="G108" s="218" t="s">
        <v>169</v>
      </c>
      <c r="H108" s="219">
        <v>9.1349999999999998</v>
      </c>
      <c r="I108" s="220"/>
      <c r="J108" s="221">
        <f>ROUND(I108*H108,2)</f>
        <v>0</v>
      </c>
      <c r="K108" s="217" t="s">
        <v>170</v>
      </c>
      <c r="L108" s="47"/>
      <c r="M108" s="222" t="s">
        <v>19</v>
      </c>
      <c r="N108" s="223" t="s">
        <v>42</v>
      </c>
      <c r="O108" s="87"/>
      <c r="P108" s="224">
        <f>O108*H108</f>
        <v>0</v>
      </c>
      <c r="Q108" s="224">
        <v>0.034680000000000002</v>
      </c>
      <c r="R108" s="224">
        <f>Q108*H108</f>
        <v>0.31680180000000002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171</v>
      </c>
      <c r="AT108" s="226" t="s">
        <v>166</v>
      </c>
      <c r="AU108" s="226" t="s">
        <v>83</v>
      </c>
      <c r="AY108" s="20" t="s">
        <v>163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83</v>
      </c>
      <c r="BK108" s="227">
        <f>ROUND(I108*H108,2)</f>
        <v>0</v>
      </c>
      <c r="BL108" s="20" t="s">
        <v>171</v>
      </c>
      <c r="BM108" s="226" t="s">
        <v>182</v>
      </c>
    </row>
    <row r="109" s="2" customFormat="1">
      <c r="A109" s="41"/>
      <c r="B109" s="42"/>
      <c r="C109" s="43"/>
      <c r="D109" s="228" t="s">
        <v>173</v>
      </c>
      <c r="E109" s="43"/>
      <c r="F109" s="229" t="s">
        <v>183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173</v>
      </c>
      <c r="AU109" s="20" t="s">
        <v>83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176</v>
      </c>
      <c r="G111" s="234"/>
      <c r="H111" s="238">
        <v>2.1480000000000001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177</v>
      </c>
      <c r="G112" s="234"/>
      <c r="H112" s="238">
        <v>1.7609999999999999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178</v>
      </c>
      <c r="G113" s="234"/>
      <c r="H113" s="238">
        <v>0.93000000000000005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83</v>
      </c>
      <c r="AV113" s="13" t="s">
        <v>83</v>
      </c>
      <c r="AW113" s="13" t="s">
        <v>32</v>
      </c>
      <c r="AX113" s="13" t="s">
        <v>70</v>
      </c>
      <c r="AY113" s="244" t="s">
        <v>163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176</v>
      </c>
      <c r="G114" s="234"/>
      <c r="H114" s="238">
        <v>2.1480000000000001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83</v>
      </c>
      <c r="AV114" s="13" t="s">
        <v>83</v>
      </c>
      <c r="AW114" s="13" t="s">
        <v>32</v>
      </c>
      <c r="AX114" s="13" t="s">
        <v>70</v>
      </c>
      <c r="AY114" s="244" t="s">
        <v>163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179</v>
      </c>
      <c r="G115" s="246"/>
      <c r="H115" s="249">
        <v>9.1349999999999998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83</v>
      </c>
      <c r="AV115" s="14" t="s">
        <v>171</v>
      </c>
      <c r="AW115" s="14" t="s">
        <v>32</v>
      </c>
      <c r="AX115" s="14" t="s">
        <v>77</v>
      </c>
      <c r="AY115" s="255" t="s">
        <v>163</v>
      </c>
    </row>
    <row r="116" s="2" customFormat="1" ht="16.5" customHeight="1">
      <c r="A116" s="41"/>
      <c r="B116" s="42"/>
      <c r="C116" s="215" t="s">
        <v>184</v>
      </c>
      <c r="D116" s="215" t="s">
        <v>166</v>
      </c>
      <c r="E116" s="216" t="s">
        <v>185</v>
      </c>
      <c r="F116" s="217" t="s">
        <v>186</v>
      </c>
      <c r="G116" s="218" t="s">
        <v>169</v>
      </c>
      <c r="H116" s="219">
        <v>100</v>
      </c>
      <c r="I116" s="220"/>
      <c r="J116" s="221">
        <f>ROUND(I116*H116,2)</f>
        <v>0</v>
      </c>
      <c r="K116" s="217" t="s">
        <v>170</v>
      </c>
      <c r="L116" s="47"/>
      <c r="M116" s="222" t="s">
        <v>19</v>
      </c>
      <c r="N116" s="223" t="s">
        <v>42</v>
      </c>
      <c r="O116" s="87"/>
      <c r="P116" s="224">
        <f>O116*H116</f>
        <v>0</v>
      </c>
      <c r="Q116" s="224">
        <v>4.0000000000000003E-05</v>
      </c>
      <c r="R116" s="224">
        <f>Q116*H116</f>
        <v>0.0040000000000000001</v>
      </c>
      <c r="S116" s="224">
        <v>6.0000000000000002E-05</v>
      </c>
      <c r="T116" s="225">
        <f>S116*H116</f>
        <v>0.0060000000000000001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171</v>
      </c>
      <c r="AT116" s="226" t="s">
        <v>166</v>
      </c>
      <c r="AU116" s="226" t="s">
        <v>83</v>
      </c>
      <c r="AY116" s="20" t="s">
        <v>163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83</v>
      </c>
      <c r="BK116" s="227">
        <f>ROUND(I116*H116,2)</f>
        <v>0</v>
      </c>
      <c r="BL116" s="20" t="s">
        <v>171</v>
      </c>
      <c r="BM116" s="226" t="s">
        <v>187</v>
      </c>
    </row>
    <row r="117" s="2" customFormat="1">
      <c r="A117" s="41"/>
      <c r="B117" s="42"/>
      <c r="C117" s="43"/>
      <c r="D117" s="228" t="s">
        <v>173</v>
      </c>
      <c r="E117" s="43"/>
      <c r="F117" s="229" t="s">
        <v>188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173</v>
      </c>
      <c r="AU117" s="20" t="s">
        <v>83</v>
      </c>
    </row>
    <row r="118" s="13" customFormat="1">
      <c r="A118" s="13"/>
      <c r="B118" s="233"/>
      <c r="C118" s="234"/>
      <c r="D118" s="235" t="s">
        <v>175</v>
      </c>
      <c r="E118" s="236" t="s">
        <v>19</v>
      </c>
      <c r="F118" s="237" t="s">
        <v>189</v>
      </c>
      <c r="G118" s="234"/>
      <c r="H118" s="238">
        <v>100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83</v>
      </c>
      <c r="AV118" s="13" t="s">
        <v>83</v>
      </c>
      <c r="AW118" s="13" t="s">
        <v>32</v>
      </c>
      <c r="AX118" s="13" t="s">
        <v>70</v>
      </c>
      <c r="AY118" s="244" t="s">
        <v>163</v>
      </c>
    </row>
    <row r="119" s="14" customFormat="1">
      <c r="A119" s="14"/>
      <c r="B119" s="245"/>
      <c r="C119" s="246"/>
      <c r="D119" s="235" t="s">
        <v>175</v>
      </c>
      <c r="E119" s="247" t="s">
        <v>19</v>
      </c>
      <c r="F119" s="248" t="s">
        <v>179</v>
      </c>
      <c r="G119" s="246"/>
      <c r="H119" s="249">
        <v>100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175</v>
      </c>
      <c r="AU119" s="255" t="s">
        <v>83</v>
      </c>
      <c r="AV119" s="14" t="s">
        <v>171</v>
      </c>
      <c r="AW119" s="14" t="s">
        <v>32</v>
      </c>
      <c r="AX119" s="14" t="s">
        <v>77</v>
      </c>
      <c r="AY119" s="255" t="s">
        <v>163</v>
      </c>
    </row>
    <row r="120" s="2" customFormat="1" ht="21.75" customHeight="1">
      <c r="A120" s="41"/>
      <c r="B120" s="42"/>
      <c r="C120" s="215" t="s">
        <v>171</v>
      </c>
      <c r="D120" s="215" t="s">
        <v>166</v>
      </c>
      <c r="E120" s="216" t="s">
        <v>190</v>
      </c>
      <c r="F120" s="217" t="s">
        <v>191</v>
      </c>
      <c r="G120" s="218" t="s">
        <v>169</v>
      </c>
      <c r="H120" s="219">
        <v>11.74</v>
      </c>
      <c r="I120" s="220"/>
      <c r="J120" s="221">
        <f>ROUND(I120*H120,2)</f>
        <v>0</v>
      </c>
      <c r="K120" s="217" t="s">
        <v>170</v>
      </c>
      <c r="L120" s="47"/>
      <c r="M120" s="222" t="s">
        <v>19</v>
      </c>
      <c r="N120" s="223" t="s">
        <v>42</v>
      </c>
      <c r="O120" s="87"/>
      <c r="P120" s="224">
        <f>O120*H120</f>
        <v>0</v>
      </c>
      <c r="Q120" s="224">
        <v>9.0000000000000006E-05</v>
      </c>
      <c r="R120" s="224">
        <f>Q120*H120</f>
        <v>0.0010566</v>
      </c>
      <c r="S120" s="224">
        <v>6.0000000000000002E-05</v>
      </c>
      <c r="T120" s="225">
        <f>S120*H120</f>
        <v>0.00070439999999999999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171</v>
      </c>
      <c r="AT120" s="226" t="s">
        <v>166</v>
      </c>
      <c r="AU120" s="226" t="s">
        <v>83</v>
      </c>
      <c r="AY120" s="20" t="s">
        <v>163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83</v>
      </c>
      <c r="BK120" s="227">
        <f>ROUND(I120*H120,2)</f>
        <v>0</v>
      </c>
      <c r="BL120" s="20" t="s">
        <v>171</v>
      </c>
      <c r="BM120" s="226" t="s">
        <v>192</v>
      </c>
    </row>
    <row r="121" s="2" customFormat="1">
      <c r="A121" s="41"/>
      <c r="B121" s="42"/>
      <c r="C121" s="43"/>
      <c r="D121" s="228" t="s">
        <v>173</v>
      </c>
      <c r="E121" s="43"/>
      <c r="F121" s="229" t="s">
        <v>193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173</v>
      </c>
      <c r="AU121" s="20" t="s">
        <v>83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194</v>
      </c>
      <c r="G122" s="234"/>
      <c r="H122" s="238">
        <v>3.1139999999999999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194</v>
      </c>
      <c r="G123" s="234"/>
      <c r="H123" s="238">
        <v>3.1139999999999999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195</v>
      </c>
      <c r="G124" s="234"/>
      <c r="H124" s="238">
        <v>1.7969999999999999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83</v>
      </c>
      <c r="AV124" s="13" t="s">
        <v>83</v>
      </c>
      <c r="AW124" s="13" t="s">
        <v>32</v>
      </c>
      <c r="AX124" s="13" t="s">
        <v>70</v>
      </c>
      <c r="AY124" s="244" t="s">
        <v>163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196</v>
      </c>
      <c r="G125" s="234"/>
      <c r="H125" s="238">
        <v>0.60099999999999998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83</v>
      </c>
      <c r="AV125" s="13" t="s">
        <v>83</v>
      </c>
      <c r="AW125" s="13" t="s">
        <v>32</v>
      </c>
      <c r="AX125" s="13" t="s">
        <v>70</v>
      </c>
      <c r="AY125" s="244" t="s">
        <v>163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194</v>
      </c>
      <c r="G126" s="234"/>
      <c r="H126" s="238">
        <v>3.1139999999999999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83</v>
      </c>
      <c r="AV126" s="13" t="s">
        <v>83</v>
      </c>
      <c r="AW126" s="13" t="s">
        <v>32</v>
      </c>
      <c r="AX126" s="13" t="s">
        <v>70</v>
      </c>
      <c r="AY126" s="244" t="s">
        <v>163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179</v>
      </c>
      <c r="G127" s="246"/>
      <c r="H127" s="249">
        <v>11.740000000000002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83</v>
      </c>
      <c r="AV127" s="14" t="s">
        <v>171</v>
      </c>
      <c r="AW127" s="14" t="s">
        <v>32</v>
      </c>
      <c r="AX127" s="14" t="s">
        <v>77</v>
      </c>
      <c r="AY127" s="255" t="s">
        <v>163</v>
      </c>
    </row>
    <row r="128" s="2" customFormat="1" ht="16.5" customHeight="1">
      <c r="A128" s="41"/>
      <c r="B128" s="42"/>
      <c r="C128" s="215" t="s">
        <v>197</v>
      </c>
      <c r="D128" s="215" t="s">
        <v>166</v>
      </c>
      <c r="E128" s="216" t="s">
        <v>198</v>
      </c>
      <c r="F128" s="217" t="s">
        <v>199</v>
      </c>
      <c r="G128" s="218" t="s">
        <v>169</v>
      </c>
      <c r="H128" s="219">
        <v>3.3809999999999998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42</v>
      </c>
      <c r="O128" s="87"/>
      <c r="P128" s="224">
        <f>O128*H128</f>
        <v>0</v>
      </c>
      <c r="Q128" s="224">
        <v>0.00025999999999999998</v>
      </c>
      <c r="R128" s="224">
        <f>Q128*H128</f>
        <v>0.00087905999999999987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83</v>
      </c>
      <c r="AY128" s="20" t="s">
        <v>163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83</v>
      </c>
      <c r="BK128" s="227">
        <f>ROUND(I128*H128,2)</f>
        <v>0</v>
      </c>
      <c r="BL128" s="20" t="s">
        <v>171</v>
      </c>
      <c r="BM128" s="226" t="s">
        <v>200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201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83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202</v>
      </c>
      <c r="G130" s="234"/>
      <c r="H130" s="238">
        <v>0.76100000000000001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202</v>
      </c>
      <c r="G131" s="234"/>
      <c r="H131" s="238">
        <v>0.76100000000000001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83</v>
      </c>
      <c r="AV131" s="13" t="s">
        <v>83</v>
      </c>
      <c r="AW131" s="13" t="s">
        <v>32</v>
      </c>
      <c r="AX131" s="13" t="s">
        <v>70</v>
      </c>
      <c r="AY131" s="244" t="s">
        <v>163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203</v>
      </c>
      <c r="G132" s="234"/>
      <c r="H132" s="238">
        <v>0.75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83</v>
      </c>
      <c r="AV132" s="13" t="s">
        <v>83</v>
      </c>
      <c r="AW132" s="13" t="s">
        <v>32</v>
      </c>
      <c r="AX132" s="13" t="s">
        <v>70</v>
      </c>
      <c r="AY132" s="244" t="s">
        <v>163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204</v>
      </c>
      <c r="G133" s="234"/>
      <c r="H133" s="238">
        <v>0.34799999999999998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83</v>
      </c>
      <c r="AV133" s="13" t="s">
        <v>83</v>
      </c>
      <c r="AW133" s="13" t="s">
        <v>32</v>
      </c>
      <c r="AX133" s="13" t="s">
        <v>70</v>
      </c>
      <c r="AY133" s="244" t="s">
        <v>163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4" customFormat="1">
      <c r="A135" s="14"/>
      <c r="B135" s="245"/>
      <c r="C135" s="246"/>
      <c r="D135" s="235" t="s">
        <v>175</v>
      </c>
      <c r="E135" s="247" t="s">
        <v>19</v>
      </c>
      <c r="F135" s="248" t="s">
        <v>179</v>
      </c>
      <c r="G135" s="246"/>
      <c r="H135" s="249">
        <v>3.3810000000000002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175</v>
      </c>
      <c r="AU135" s="255" t="s">
        <v>83</v>
      </c>
      <c r="AV135" s="14" t="s">
        <v>171</v>
      </c>
      <c r="AW135" s="14" t="s">
        <v>32</v>
      </c>
      <c r="AX135" s="14" t="s">
        <v>77</v>
      </c>
      <c r="AY135" s="255" t="s">
        <v>163</v>
      </c>
    </row>
    <row r="136" s="2" customFormat="1" ht="21.75" customHeight="1">
      <c r="A136" s="41"/>
      <c r="B136" s="42"/>
      <c r="C136" s="215" t="s">
        <v>164</v>
      </c>
      <c r="D136" s="215" t="s">
        <v>166</v>
      </c>
      <c r="E136" s="216" t="s">
        <v>205</v>
      </c>
      <c r="F136" s="217" t="s">
        <v>206</v>
      </c>
      <c r="G136" s="218" t="s">
        <v>169</v>
      </c>
      <c r="H136" s="219">
        <v>3.3809999999999998</v>
      </c>
      <c r="I136" s="220"/>
      <c r="J136" s="221">
        <f>ROUND(I136*H136,2)</f>
        <v>0</v>
      </c>
      <c r="K136" s="217" t="s">
        <v>170</v>
      </c>
      <c r="L136" s="47"/>
      <c r="M136" s="222" t="s">
        <v>19</v>
      </c>
      <c r="N136" s="223" t="s">
        <v>42</v>
      </c>
      <c r="O136" s="87"/>
      <c r="P136" s="224">
        <f>O136*H136</f>
        <v>0</v>
      </c>
      <c r="Q136" s="224">
        <v>0.0043800000000000002</v>
      </c>
      <c r="R136" s="224">
        <f>Q136*H136</f>
        <v>0.014808780000000001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171</v>
      </c>
      <c r="AT136" s="226" t="s">
        <v>166</v>
      </c>
      <c r="AU136" s="226" t="s">
        <v>83</v>
      </c>
      <c r="AY136" s="20" t="s">
        <v>163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83</v>
      </c>
      <c r="BK136" s="227">
        <f>ROUND(I136*H136,2)</f>
        <v>0</v>
      </c>
      <c r="BL136" s="20" t="s">
        <v>171</v>
      </c>
      <c r="BM136" s="226" t="s">
        <v>207</v>
      </c>
    </row>
    <row r="137" s="2" customFormat="1">
      <c r="A137" s="41"/>
      <c r="B137" s="42"/>
      <c r="C137" s="43"/>
      <c r="D137" s="228" t="s">
        <v>173</v>
      </c>
      <c r="E137" s="43"/>
      <c r="F137" s="229" t="s">
        <v>208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173</v>
      </c>
      <c r="AU137" s="20" t="s">
        <v>83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202</v>
      </c>
      <c r="G138" s="234"/>
      <c r="H138" s="238">
        <v>0.76100000000000001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83</v>
      </c>
      <c r="AV138" s="13" t="s">
        <v>83</v>
      </c>
      <c r="AW138" s="13" t="s">
        <v>32</v>
      </c>
      <c r="AX138" s="13" t="s">
        <v>70</v>
      </c>
      <c r="AY138" s="244" t="s">
        <v>163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202</v>
      </c>
      <c r="G139" s="234"/>
      <c r="H139" s="238">
        <v>0.76100000000000001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83</v>
      </c>
      <c r="AV139" s="13" t="s">
        <v>83</v>
      </c>
      <c r="AW139" s="13" t="s">
        <v>32</v>
      </c>
      <c r="AX139" s="13" t="s">
        <v>70</v>
      </c>
      <c r="AY139" s="244" t="s">
        <v>163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203</v>
      </c>
      <c r="G140" s="234"/>
      <c r="H140" s="238">
        <v>0.75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83</v>
      </c>
      <c r="AV140" s="13" t="s">
        <v>83</v>
      </c>
      <c r="AW140" s="13" t="s">
        <v>32</v>
      </c>
      <c r="AX140" s="13" t="s">
        <v>70</v>
      </c>
      <c r="AY140" s="244" t="s">
        <v>163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204</v>
      </c>
      <c r="G141" s="234"/>
      <c r="H141" s="238">
        <v>0.34799999999999998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202</v>
      </c>
      <c r="G142" s="234"/>
      <c r="H142" s="238">
        <v>0.76100000000000001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179</v>
      </c>
      <c r="G143" s="246"/>
      <c r="H143" s="249">
        <v>3.3810000000000002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83</v>
      </c>
      <c r="AV143" s="14" t="s">
        <v>171</v>
      </c>
      <c r="AW143" s="14" t="s">
        <v>32</v>
      </c>
      <c r="AX143" s="14" t="s">
        <v>77</v>
      </c>
      <c r="AY143" s="255" t="s">
        <v>163</v>
      </c>
    </row>
    <row r="144" s="2" customFormat="1" ht="24.15" customHeight="1">
      <c r="A144" s="41"/>
      <c r="B144" s="42"/>
      <c r="C144" s="215" t="s">
        <v>209</v>
      </c>
      <c r="D144" s="215" t="s">
        <v>166</v>
      </c>
      <c r="E144" s="216" t="s">
        <v>210</v>
      </c>
      <c r="F144" s="217" t="s">
        <v>211</v>
      </c>
      <c r="G144" s="218" t="s">
        <v>212</v>
      </c>
      <c r="H144" s="219">
        <v>22.530000000000001</v>
      </c>
      <c r="I144" s="220"/>
      <c r="J144" s="221">
        <f>ROUND(I144*H144,2)</f>
        <v>0</v>
      </c>
      <c r="K144" s="217" t="s">
        <v>170</v>
      </c>
      <c r="L144" s="47"/>
      <c r="M144" s="222" t="s">
        <v>19</v>
      </c>
      <c r="N144" s="223" t="s">
        <v>42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83</v>
      </c>
      <c r="AY144" s="20" t="s">
        <v>163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83</v>
      </c>
      <c r="BK144" s="227">
        <f>ROUND(I144*H144,2)</f>
        <v>0</v>
      </c>
      <c r="BL144" s="20" t="s">
        <v>171</v>
      </c>
      <c r="BM144" s="226" t="s">
        <v>213</v>
      </c>
    </row>
    <row r="145" s="2" customFormat="1">
      <c r="A145" s="41"/>
      <c r="B145" s="42"/>
      <c r="C145" s="43"/>
      <c r="D145" s="228" t="s">
        <v>173</v>
      </c>
      <c r="E145" s="43"/>
      <c r="F145" s="229" t="s">
        <v>214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173</v>
      </c>
      <c r="AU145" s="20" t="s">
        <v>83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215</v>
      </c>
      <c r="G146" s="234"/>
      <c r="H146" s="238">
        <v>5.0700000000000003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83</v>
      </c>
      <c r="AV146" s="13" t="s">
        <v>83</v>
      </c>
      <c r="AW146" s="13" t="s">
        <v>32</v>
      </c>
      <c r="AX146" s="13" t="s">
        <v>70</v>
      </c>
      <c r="AY146" s="244" t="s">
        <v>163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216</v>
      </c>
      <c r="G148" s="234"/>
      <c r="H148" s="238">
        <v>5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217</v>
      </c>
      <c r="G149" s="234"/>
      <c r="H149" s="238">
        <v>2.3199999999999998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215</v>
      </c>
      <c r="G150" s="234"/>
      <c r="H150" s="238">
        <v>5.0700000000000003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22.530000000000001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2" customFormat="1" ht="16.5" customHeight="1">
      <c r="A152" s="41"/>
      <c r="B152" s="42"/>
      <c r="C152" s="256" t="s">
        <v>218</v>
      </c>
      <c r="D152" s="256" t="s">
        <v>219</v>
      </c>
      <c r="E152" s="257" t="s">
        <v>220</v>
      </c>
      <c r="F152" s="258" t="s">
        <v>221</v>
      </c>
      <c r="G152" s="259" t="s">
        <v>212</v>
      </c>
      <c r="H152" s="260">
        <v>23.657</v>
      </c>
      <c r="I152" s="261"/>
      <c r="J152" s="262">
        <f>ROUND(I152*H152,2)</f>
        <v>0</v>
      </c>
      <c r="K152" s="258" t="s">
        <v>170</v>
      </c>
      <c r="L152" s="263"/>
      <c r="M152" s="264" t="s">
        <v>19</v>
      </c>
      <c r="N152" s="265" t="s">
        <v>42</v>
      </c>
      <c r="O152" s="87"/>
      <c r="P152" s="224">
        <f>O152*H152</f>
        <v>0</v>
      </c>
      <c r="Q152" s="224">
        <v>0.00010000000000000001</v>
      </c>
      <c r="R152" s="224">
        <f>Q152*H152</f>
        <v>0.0023657000000000001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218</v>
      </c>
      <c r="AT152" s="226" t="s">
        <v>219</v>
      </c>
      <c r="AU152" s="226" t="s">
        <v>83</v>
      </c>
      <c r="AY152" s="20" t="s">
        <v>163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83</v>
      </c>
      <c r="BK152" s="227">
        <f>ROUND(I152*H152,2)</f>
        <v>0</v>
      </c>
      <c r="BL152" s="20" t="s">
        <v>171</v>
      </c>
      <c r="BM152" s="226" t="s">
        <v>222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215</v>
      </c>
      <c r="G153" s="234"/>
      <c r="H153" s="238">
        <v>5.0700000000000003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83</v>
      </c>
      <c r="AV153" s="13" t="s">
        <v>83</v>
      </c>
      <c r="AW153" s="13" t="s">
        <v>32</v>
      </c>
      <c r="AX153" s="13" t="s">
        <v>70</v>
      </c>
      <c r="AY153" s="244" t="s">
        <v>163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215</v>
      </c>
      <c r="G154" s="234"/>
      <c r="H154" s="238">
        <v>5.0700000000000003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83</v>
      </c>
      <c r="AV154" s="13" t="s">
        <v>83</v>
      </c>
      <c r="AW154" s="13" t="s">
        <v>32</v>
      </c>
      <c r="AX154" s="13" t="s">
        <v>70</v>
      </c>
      <c r="AY154" s="244" t="s">
        <v>163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216</v>
      </c>
      <c r="G155" s="234"/>
      <c r="H155" s="238">
        <v>5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217</v>
      </c>
      <c r="G156" s="234"/>
      <c r="H156" s="238">
        <v>2.3199999999999998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215</v>
      </c>
      <c r="G157" s="234"/>
      <c r="H157" s="238">
        <v>5.0700000000000003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179</v>
      </c>
      <c r="G158" s="246"/>
      <c r="H158" s="249">
        <v>22.530000000000001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83</v>
      </c>
      <c r="AV158" s="14" t="s">
        <v>171</v>
      </c>
      <c r="AW158" s="14" t="s">
        <v>32</v>
      </c>
      <c r="AX158" s="14" t="s">
        <v>77</v>
      </c>
      <c r="AY158" s="255" t="s">
        <v>163</v>
      </c>
    </row>
    <row r="159" s="13" customFormat="1">
      <c r="A159" s="13"/>
      <c r="B159" s="233"/>
      <c r="C159" s="234"/>
      <c r="D159" s="235" t="s">
        <v>175</v>
      </c>
      <c r="E159" s="234"/>
      <c r="F159" s="237" t="s">
        <v>223</v>
      </c>
      <c r="G159" s="234"/>
      <c r="H159" s="238">
        <v>23.657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83</v>
      </c>
      <c r="AV159" s="13" t="s">
        <v>83</v>
      </c>
      <c r="AW159" s="13" t="s">
        <v>4</v>
      </c>
      <c r="AX159" s="13" t="s">
        <v>77</v>
      </c>
      <c r="AY159" s="244" t="s">
        <v>163</v>
      </c>
    </row>
    <row r="160" s="2" customFormat="1" ht="33" customHeight="1">
      <c r="A160" s="41"/>
      <c r="B160" s="42"/>
      <c r="C160" s="215" t="s">
        <v>224</v>
      </c>
      <c r="D160" s="215" t="s">
        <v>166</v>
      </c>
      <c r="E160" s="216" t="s">
        <v>225</v>
      </c>
      <c r="F160" s="217" t="s">
        <v>226</v>
      </c>
      <c r="G160" s="218" t="s">
        <v>212</v>
      </c>
      <c r="H160" s="219">
        <v>45.060000000000002</v>
      </c>
      <c r="I160" s="220"/>
      <c r="J160" s="221">
        <f>ROUND(I160*H160,2)</f>
        <v>0</v>
      </c>
      <c r="K160" s="217" t="s">
        <v>170</v>
      </c>
      <c r="L160" s="47"/>
      <c r="M160" s="222" t="s">
        <v>19</v>
      </c>
      <c r="N160" s="223" t="s">
        <v>42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171</v>
      </c>
      <c r="AT160" s="226" t="s">
        <v>166</v>
      </c>
      <c r="AU160" s="226" t="s">
        <v>83</v>
      </c>
      <c r="AY160" s="20" t="s">
        <v>163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83</v>
      </c>
      <c r="BK160" s="227">
        <f>ROUND(I160*H160,2)</f>
        <v>0</v>
      </c>
      <c r="BL160" s="20" t="s">
        <v>171</v>
      </c>
      <c r="BM160" s="226" t="s">
        <v>227</v>
      </c>
    </row>
    <row r="161" s="2" customFormat="1">
      <c r="A161" s="41"/>
      <c r="B161" s="42"/>
      <c r="C161" s="43"/>
      <c r="D161" s="228" t="s">
        <v>173</v>
      </c>
      <c r="E161" s="43"/>
      <c r="F161" s="229" t="s">
        <v>228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173</v>
      </c>
      <c r="AU161" s="20" t="s">
        <v>83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215</v>
      </c>
      <c r="G162" s="234"/>
      <c r="H162" s="238">
        <v>5.0700000000000003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215</v>
      </c>
      <c r="G163" s="234"/>
      <c r="H163" s="238">
        <v>5.0700000000000003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216</v>
      </c>
      <c r="G164" s="234"/>
      <c r="H164" s="238">
        <v>5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83</v>
      </c>
      <c r="AV164" s="13" t="s">
        <v>83</v>
      </c>
      <c r="AW164" s="13" t="s">
        <v>32</v>
      </c>
      <c r="AX164" s="13" t="s">
        <v>70</v>
      </c>
      <c r="AY164" s="244" t="s">
        <v>163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217</v>
      </c>
      <c r="G165" s="234"/>
      <c r="H165" s="238">
        <v>2.3199999999999998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83</v>
      </c>
      <c r="AV165" s="13" t="s">
        <v>83</v>
      </c>
      <c r="AW165" s="13" t="s">
        <v>32</v>
      </c>
      <c r="AX165" s="13" t="s">
        <v>70</v>
      </c>
      <c r="AY165" s="244" t="s">
        <v>163</v>
      </c>
    </row>
    <row r="166" s="13" customFormat="1">
      <c r="A166" s="13"/>
      <c r="B166" s="233"/>
      <c r="C166" s="234"/>
      <c r="D166" s="235" t="s">
        <v>175</v>
      </c>
      <c r="E166" s="236" t="s">
        <v>19</v>
      </c>
      <c r="F166" s="237" t="s">
        <v>215</v>
      </c>
      <c r="G166" s="234"/>
      <c r="H166" s="238">
        <v>5.0700000000000003</v>
      </c>
      <c r="I166" s="239"/>
      <c r="J166" s="234"/>
      <c r="K166" s="234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175</v>
      </c>
      <c r="AU166" s="244" t="s">
        <v>83</v>
      </c>
      <c r="AV166" s="13" t="s">
        <v>83</v>
      </c>
      <c r="AW166" s="13" t="s">
        <v>32</v>
      </c>
      <c r="AX166" s="13" t="s">
        <v>70</v>
      </c>
      <c r="AY166" s="244" t="s">
        <v>163</v>
      </c>
    </row>
    <row r="167" s="15" customFormat="1">
      <c r="A167" s="15"/>
      <c r="B167" s="266"/>
      <c r="C167" s="267"/>
      <c r="D167" s="235" t="s">
        <v>175</v>
      </c>
      <c r="E167" s="268" t="s">
        <v>19</v>
      </c>
      <c r="F167" s="269" t="s">
        <v>229</v>
      </c>
      <c r="G167" s="267"/>
      <c r="H167" s="270">
        <v>22.530000000000001</v>
      </c>
      <c r="I167" s="271"/>
      <c r="J167" s="267"/>
      <c r="K167" s="267"/>
      <c r="L167" s="272"/>
      <c r="M167" s="273"/>
      <c r="N167" s="274"/>
      <c r="O167" s="274"/>
      <c r="P167" s="274"/>
      <c r="Q167" s="274"/>
      <c r="R167" s="274"/>
      <c r="S167" s="274"/>
      <c r="T167" s="27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6" t="s">
        <v>175</v>
      </c>
      <c r="AU167" s="276" t="s">
        <v>83</v>
      </c>
      <c r="AV167" s="15" t="s">
        <v>184</v>
      </c>
      <c r="AW167" s="15" t="s">
        <v>32</v>
      </c>
      <c r="AX167" s="15" t="s">
        <v>70</v>
      </c>
      <c r="AY167" s="276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215</v>
      </c>
      <c r="G169" s="234"/>
      <c r="H169" s="238">
        <v>5.0700000000000003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216</v>
      </c>
      <c r="G170" s="234"/>
      <c r="H170" s="238">
        <v>5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217</v>
      </c>
      <c r="G171" s="234"/>
      <c r="H171" s="238">
        <v>2.3199999999999998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83</v>
      </c>
      <c r="AV171" s="13" t="s">
        <v>83</v>
      </c>
      <c r="AW171" s="13" t="s">
        <v>32</v>
      </c>
      <c r="AX171" s="13" t="s">
        <v>70</v>
      </c>
      <c r="AY171" s="244" t="s">
        <v>163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215</v>
      </c>
      <c r="G172" s="234"/>
      <c r="H172" s="238">
        <v>5.0700000000000003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32</v>
      </c>
      <c r="AX172" s="13" t="s">
        <v>70</v>
      </c>
      <c r="AY172" s="244" t="s">
        <v>163</v>
      </c>
    </row>
    <row r="173" s="15" customFormat="1">
      <c r="A173" s="15"/>
      <c r="B173" s="266"/>
      <c r="C173" s="267"/>
      <c r="D173" s="235" t="s">
        <v>175</v>
      </c>
      <c r="E173" s="268" t="s">
        <v>19</v>
      </c>
      <c r="F173" s="269" t="s">
        <v>229</v>
      </c>
      <c r="G173" s="267"/>
      <c r="H173" s="270">
        <v>22.530000000000001</v>
      </c>
      <c r="I173" s="271"/>
      <c r="J173" s="267"/>
      <c r="K173" s="267"/>
      <c r="L173" s="272"/>
      <c r="M173" s="273"/>
      <c r="N173" s="274"/>
      <c r="O173" s="274"/>
      <c r="P173" s="274"/>
      <c r="Q173" s="274"/>
      <c r="R173" s="274"/>
      <c r="S173" s="274"/>
      <c r="T173" s="27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6" t="s">
        <v>175</v>
      </c>
      <c r="AU173" s="276" t="s">
        <v>83</v>
      </c>
      <c r="AV173" s="15" t="s">
        <v>184</v>
      </c>
      <c r="AW173" s="15" t="s">
        <v>32</v>
      </c>
      <c r="AX173" s="15" t="s">
        <v>70</v>
      </c>
      <c r="AY173" s="276" t="s">
        <v>163</v>
      </c>
    </row>
    <row r="174" s="14" customFormat="1">
      <c r="A174" s="14"/>
      <c r="B174" s="245"/>
      <c r="C174" s="246"/>
      <c r="D174" s="235" t="s">
        <v>175</v>
      </c>
      <c r="E174" s="247" t="s">
        <v>19</v>
      </c>
      <c r="F174" s="248" t="s">
        <v>179</v>
      </c>
      <c r="G174" s="246"/>
      <c r="H174" s="249">
        <v>45.060000000000002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175</v>
      </c>
      <c r="AU174" s="255" t="s">
        <v>83</v>
      </c>
      <c r="AV174" s="14" t="s">
        <v>171</v>
      </c>
      <c r="AW174" s="14" t="s">
        <v>32</v>
      </c>
      <c r="AX174" s="14" t="s">
        <v>77</v>
      </c>
      <c r="AY174" s="255" t="s">
        <v>163</v>
      </c>
    </row>
    <row r="175" s="2" customFormat="1" ht="16.5" customHeight="1">
      <c r="A175" s="41"/>
      <c r="B175" s="42"/>
      <c r="C175" s="256" t="s">
        <v>230</v>
      </c>
      <c r="D175" s="256" t="s">
        <v>219</v>
      </c>
      <c r="E175" s="257" t="s">
        <v>231</v>
      </c>
      <c r="F175" s="258" t="s">
        <v>232</v>
      </c>
      <c r="G175" s="259" t="s">
        <v>212</v>
      </c>
      <c r="H175" s="260">
        <v>23.657</v>
      </c>
      <c r="I175" s="261"/>
      <c r="J175" s="262">
        <f>ROUND(I175*H175,2)</f>
        <v>0</v>
      </c>
      <c r="K175" s="258" t="s">
        <v>170</v>
      </c>
      <c r="L175" s="263"/>
      <c r="M175" s="264" t="s">
        <v>19</v>
      </c>
      <c r="N175" s="265" t="s">
        <v>42</v>
      </c>
      <c r="O175" s="87"/>
      <c r="P175" s="224">
        <f>O175*H175</f>
        <v>0</v>
      </c>
      <c r="Q175" s="224">
        <v>4.0000000000000003E-05</v>
      </c>
      <c r="R175" s="224">
        <f>Q175*H175</f>
        <v>0.00094628000000000008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218</v>
      </c>
      <c r="AT175" s="226" t="s">
        <v>219</v>
      </c>
      <c r="AU175" s="226" t="s">
        <v>83</v>
      </c>
      <c r="AY175" s="20" t="s">
        <v>163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83</v>
      </c>
      <c r="BK175" s="227">
        <f>ROUND(I175*H175,2)</f>
        <v>0</v>
      </c>
      <c r="BL175" s="20" t="s">
        <v>171</v>
      </c>
      <c r="BM175" s="226" t="s">
        <v>233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215</v>
      </c>
      <c r="G176" s="234"/>
      <c r="H176" s="238">
        <v>5.0700000000000003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215</v>
      </c>
      <c r="G177" s="234"/>
      <c r="H177" s="238">
        <v>5.0700000000000003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216</v>
      </c>
      <c r="G178" s="234"/>
      <c r="H178" s="238">
        <v>5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83</v>
      </c>
      <c r="AV178" s="13" t="s">
        <v>83</v>
      </c>
      <c r="AW178" s="13" t="s">
        <v>32</v>
      </c>
      <c r="AX178" s="13" t="s">
        <v>70</v>
      </c>
      <c r="AY178" s="244" t="s">
        <v>163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217</v>
      </c>
      <c r="G179" s="234"/>
      <c r="H179" s="238">
        <v>2.3199999999999998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32</v>
      </c>
      <c r="AX179" s="13" t="s">
        <v>70</v>
      </c>
      <c r="AY179" s="244" t="s">
        <v>163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215</v>
      </c>
      <c r="G180" s="234"/>
      <c r="H180" s="238">
        <v>5.0700000000000003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83</v>
      </c>
      <c r="AV180" s="13" t="s">
        <v>83</v>
      </c>
      <c r="AW180" s="13" t="s">
        <v>32</v>
      </c>
      <c r="AX180" s="13" t="s">
        <v>70</v>
      </c>
      <c r="AY180" s="244" t="s">
        <v>163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179</v>
      </c>
      <c r="G181" s="246"/>
      <c r="H181" s="249">
        <v>22.530000000000001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83</v>
      </c>
      <c r="AV181" s="14" t="s">
        <v>171</v>
      </c>
      <c r="AW181" s="14" t="s">
        <v>32</v>
      </c>
      <c r="AX181" s="14" t="s">
        <v>77</v>
      </c>
      <c r="AY181" s="255" t="s">
        <v>163</v>
      </c>
    </row>
    <row r="182" s="13" customFormat="1">
      <c r="A182" s="13"/>
      <c r="B182" s="233"/>
      <c r="C182" s="234"/>
      <c r="D182" s="235" t="s">
        <v>175</v>
      </c>
      <c r="E182" s="234"/>
      <c r="F182" s="237" t="s">
        <v>223</v>
      </c>
      <c r="G182" s="234"/>
      <c r="H182" s="238">
        <v>23.657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4</v>
      </c>
      <c r="AX182" s="13" t="s">
        <v>77</v>
      </c>
      <c r="AY182" s="244" t="s">
        <v>163</v>
      </c>
    </row>
    <row r="183" s="2" customFormat="1" ht="16.5" customHeight="1">
      <c r="A183" s="41"/>
      <c r="B183" s="42"/>
      <c r="C183" s="256" t="s">
        <v>234</v>
      </c>
      <c r="D183" s="256" t="s">
        <v>219</v>
      </c>
      <c r="E183" s="257" t="s">
        <v>235</v>
      </c>
      <c r="F183" s="258" t="s">
        <v>236</v>
      </c>
      <c r="G183" s="259" t="s">
        <v>212</v>
      </c>
      <c r="H183" s="260">
        <v>23.657</v>
      </c>
      <c r="I183" s="261"/>
      <c r="J183" s="262">
        <f>ROUND(I183*H183,2)</f>
        <v>0</v>
      </c>
      <c r="K183" s="258" t="s">
        <v>170</v>
      </c>
      <c r="L183" s="263"/>
      <c r="M183" s="264" t="s">
        <v>19</v>
      </c>
      <c r="N183" s="265" t="s">
        <v>42</v>
      </c>
      <c r="O183" s="87"/>
      <c r="P183" s="224">
        <f>O183*H183</f>
        <v>0</v>
      </c>
      <c r="Q183" s="224">
        <v>0.00029999999999999997</v>
      </c>
      <c r="R183" s="224">
        <f>Q183*H183</f>
        <v>0.0070970999999999994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218</v>
      </c>
      <c r="AT183" s="226" t="s">
        <v>219</v>
      </c>
      <c r="AU183" s="226" t="s">
        <v>83</v>
      </c>
      <c r="AY183" s="20" t="s">
        <v>163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83</v>
      </c>
      <c r="BK183" s="227">
        <f>ROUND(I183*H183,2)</f>
        <v>0</v>
      </c>
      <c r="BL183" s="20" t="s">
        <v>171</v>
      </c>
      <c r="BM183" s="226" t="s">
        <v>237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215</v>
      </c>
      <c r="G184" s="234"/>
      <c r="H184" s="238">
        <v>5.0700000000000003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215</v>
      </c>
      <c r="G185" s="234"/>
      <c r="H185" s="238">
        <v>5.0700000000000003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216</v>
      </c>
      <c r="G186" s="234"/>
      <c r="H186" s="238">
        <v>5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83</v>
      </c>
      <c r="AV186" s="13" t="s">
        <v>83</v>
      </c>
      <c r="AW186" s="13" t="s">
        <v>32</v>
      </c>
      <c r="AX186" s="13" t="s">
        <v>70</v>
      </c>
      <c r="AY186" s="244" t="s">
        <v>163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217</v>
      </c>
      <c r="G187" s="234"/>
      <c r="H187" s="238">
        <v>2.3199999999999998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83</v>
      </c>
      <c r="AV187" s="13" t="s">
        <v>83</v>
      </c>
      <c r="AW187" s="13" t="s">
        <v>32</v>
      </c>
      <c r="AX187" s="13" t="s">
        <v>70</v>
      </c>
      <c r="AY187" s="244" t="s">
        <v>163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215</v>
      </c>
      <c r="G188" s="234"/>
      <c r="H188" s="238">
        <v>5.0700000000000003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83</v>
      </c>
      <c r="AV188" s="13" t="s">
        <v>83</v>
      </c>
      <c r="AW188" s="13" t="s">
        <v>32</v>
      </c>
      <c r="AX188" s="13" t="s">
        <v>70</v>
      </c>
      <c r="AY188" s="244" t="s">
        <v>163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179</v>
      </c>
      <c r="G189" s="246"/>
      <c r="H189" s="249">
        <v>22.530000000000001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83</v>
      </c>
      <c r="AV189" s="14" t="s">
        <v>171</v>
      </c>
      <c r="AW189" s="14" t="s">
        <v>32</v>
      </c>
      <c r="AX189" s="14" t="s">
        <v>77</v>
      </c>
      <c r="AY189" s="255" t="s">
        <v>163</v>
      </c>
    </row>
    <row r="190" s="13" customFormat="1">
      <c r="A190" s="13"/>
      <c r="B190" s="233"/>
      <c r="C190" s="234"/>
      <c r="D190" s="235" t="s">
        <v>175</v>
      </c>
      <c r="E190" s="234"/>
      <c r="F190" s="237" t="s">
        <v>223</v>
      </c>
      <c r="G190" s="234"/>
      <c r="H190" s="238">
        <v>23.657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4</v>
      </c>
      <c r="AX190" s="13" t="s">
        <v>77</v>
      </c>
      <c r="AY190" s="244" t="s">
        <v>163</v>
      </c>
    </row>
    <row r="191" s="2" customFormat="1" ht="16.5" customHeight="1">
      <c r="A191" s="41"/>
      <c r="B191" s="42"/>
      <c r="C191" s="215" t="s">
        <v>8</v>
      </c>
      <c r="D191" s="215" t="s">
        <v>166</v>
      </c>
      <c r="E191" s="216" t="s">
        <v>238</v>
      </c>
      <c r="F191" s="217" t="s">
        <v>239</v>
      </c>
      <c r="G191" s="218" t="s">
        <v>169</v>
      </c>
      <c r="H191" s="219">
        <v>3.3809999999999998</v>
      </c>
      <c r="I191" s="220"/>
      <c r="J191" s="221">
        <f>ROUND(I191*H191,2)</f>
        <v>0</v>
      </c>
      <c r="K191" s="217" t="s">
        <v>170</v>
      </c>
      <c r="L191" s="47"/>
      <c r="M191" s="222" t="s">
        <v>19</v>
      </c>
      <c r="N191" s="223" t="s">
        <v>42</v>
      </c>
      <c r="O191" s="87"/>
      <c r="P191" s="224">
        <f>O191*H191</f>
        <v>0</v>
      </c>
      <c r="Q191" s="224">
        <v>0.00013999999999999999</v>
      </c>
      <c r="R191" s="224">
        <f>Q191*H191</f>
        <v>0.00047333999999999994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171</v>
      </c>
      <c r="AT191" s="226" t="s">
        <v>166</v>
      </c>
      <c r="AU191" s="226" t="s">
        <v>83</v>
      </c>
      <c r="AY191" s="20" t="s">
        <v>163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83</v>
      </c>
      <c r="BK191" s="227">
        <f>ROUND(I191*H191,2)</f>
        <v>0</v>
      </c>
      <c r="BL191" s="20" t="s">
        <v>171</v>
      </c>
      <c r="BM191" s="226" t="s">
        <v>240</v>
      </c>
    </row>
    <row r="192" s="2" customFormat="1">
      <c r="A192" s="41"/>
      <c r="B192" s="42"/>
      <c r="C192" s="43"/>
      <c r="D192" s="228" t="s">
        <v>173</v>
      </c>
      <c r="E192" s="43"/>
      <c r="F192" s="229" t="s">
        <v>241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173</v>
      </c>
      <c r="AU192" s="20" t="s">
        <v>83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202</v>
      </c>
      <c r="G193" s="234"/>
      <c r="H193" s="238">
        <v>0.76100000000000001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83</v>
      </c>
      <c r="AV193" s="13" t="s">
        <v>83</v>
      </c>
      <c r="AW193" s="13" t="s">
        <v>32</v>
      </c>
      <c r="AX193" s="13" t="s">
        <v>70</v>
      </c>
      <c r="AY193" s="244" t="s">
        <v>163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202</v>
      </c>
      <c r="G194" s="234"/>
      <c r="H194" s="238">
        <v>0.76100000000000001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83</v>
      </c>
      <c r="AV194" s="13" t="s">
        <v>83</v>
      </c>
      <c r="AW194" s="13" t="s">
        <v>32</v>
      </c>
      <c r="AX194" s="13" t="s">
        <v>70</v>
      </c>
      <c r="AY194" s="244" t="s">
        <v>163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203</v>
      </c>
      <c r="G195" s="234"/>
      <c r="H195" s="238">
        <v>0.75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83</v>
      </c>
      <c r="AV195" s="13" t="s">
        <v>83</v>
      </c>
      <c r="AW195" s="13" t="s">
        <v>32</v>
      </c>
      <c r="AX195" s="13" t="s">
        <v>70</v>
      </c>
      <c r="AY195" s="244" t="s">
        <v>163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204</v>
      </c>
      <c r="G196" s="234"/>
      <c r="H196" s="238">
        <v>0.34799999999999998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83</v>
      </c>
      <c r="AV196" s="13" t="s">
        <v>83</v>
      </c>
      <c r="AW196" s="13" t="s">
        <v>32</v>
      </c>
      <c r="AX196" s="13" t="s">
        <v>70</v>
      </c>
      <c r="AY196" s="244" t="s">
        <v>163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202</v>
      </c>
      <c r="G197" s="234"/>
      <c r="H197" s="238">
        <v>0.76100000000000001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4" customFormat="1">
      <c r="A198" s="14"/>
      <c r="B198" s="245"/>
      <c r="C198" s="246"/>
      <c r="D198" s="235" t="s">
        <v>175</v>
      </c>
      <c r="E198" s="247" t="s">
        <v>19</v>
      </c>
      <c r="F198" s="248" t="s">
        <v>179</v>
      </c>
      <c r="G198" s="246"/>
      <c r="H198" s="249">
        <v>3.3810000000000002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175</v>
      </c>
      <c r="AU198" s="255" t="s">
        <v>83</v>
      </c>
      <c r="AV198" s="14" t="s">
        <v>171</v>
      </c>
      <c r="AW198" s="14" t="s">
        <v>32</v>
      </c>
      <c r="AX198" s="14" t="s">
        <v>77</v>
      </c>
      <c r="AY198" s="255" t="s">
        <v>163</v>
      </c>
    </row>
    <row r="199" s="2" customFormat="1" ht="24.15" customHeight="1">
      <c r="A199" s="41"/>
      <c r="B199" s="42"/>
      <c r="C199" s="215" t="s">
        <v>242</v>
      </c>
      <c r="D199" s="215" t="s">
        <v>166</v>
      </c>
      <c r="E199" s="216" t="s">
        <v>243</v>
      </c>
      <c r="F199" s="217" t="s">
        <v>244</v>
      </c>
      <c r="G199" s="218" t="s">
        <v>169</v>
      </c>
      <c r="H199" s="219">
        <v>3.3809999999999998</v>
      </c>
      <c r="I199" s="220"/>
      <c r="J199" s="221">
        <f>ROUND(I199*H199,2)</f>
        <v>0</v>
      </c>
      <c r="K199" s="217" t="s">
        <v>170</v>
      </c>
      <c r="L199" s="47"/>
      <c r="M199" s="222" t="s">
        <v>19</v>
      </c>
      <c r="N199" s="223" t="s">
        <v>42</v>
      </c>
      <c r="O199" s="87"/>
      <c r="P199" s="224">
        <f>O199*H199</f>
        <v>0</v>
      </c>
      <c r="Q199" s="224">
        <v>0.0033</v>
      </c>
      <c r="R199" s="224">
        <f>Q199*H199</f>
        <v>0.011157299999999999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171</v>
      </c>
      <c r="AT199" s="226" t="s">
        <v>166</v>
      </c>
      <c r="AU199" s="226" t="s">
        <v>83</v>
      </c>
      <c r="AY199" s="20" t="s">
        <v>163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83</v>
      </c>
      <c r="BK199" s="227">
        <f>ROUND(I199*H199,2)</f>
        <v>0</v>
      </c>
      <c r="BL199" s="20" t="s">
        <v>171</v>
      </c>
      <c r="BM199" s="226" t="s">
        <v>245</v>
      </c>
    </row>
    <row r="200" s="2" customFormat="1">
      <c r="A200" s="41"/>
      <c r="B200" s="42"/>
      <c r="C200" s="43"/>
      <c r="D200" s="228" t="s">
        <v>173</v>
      </c>
      <c r="E200" s="43"/>
      <c r="F200" s="229" t="s">
        <v>246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173</v>
      </c>
      <c r="AU200" s="20" t="s">
        <v>83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202</v>
      </c>
      <c r="G201" s="234"/>
      <c r="H201" s="238">
        <v>0.76100000000000001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83</v>
      </c>
      <c r="AV201" s="13" t="s">
        <v>83</v>
      </c>
      <c r="AW201" s="13" t="s">
        <v>32</v>
      </c>
      <c r="AX201" s="13" t="s">
        <v>70</v>
      </c>
      <c r="AY201" s="244" t="s">
        <v>163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202</v>
      </c>
      <c r="G202" s="234"/>
      <c r="H202" s="238">
        <v>0.76100000000000001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83</v>
      </c>
      <c r="AV202" s="13" t="s">
        <v>83</v>
      </c>
      <c r="AW202" s="13" t="s">
        <v>32</v>
      </c>
      <c r="AX202" s="13" t="s">
        <v>70</v>
      </c>
      <c r="AY202" s="244" t="s">
        <v>163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203</v>
      </c>
      <c r="G203" s="234"/>
      <c r="H203" s="238">
        <v>0.75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83</v>
      </c>
      <c r="AV203" s="13" t="s">
        <v>83</v>
      </c>
      <c r="AW203" s="13" t="s">
        <v>32</v>
      </c>
      <c r="AX203" s="13" t="s">
        <v>70</v>
      </c>
      <c r="AY203" s="244" t="s">
        <v>163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204</v>
      </c>
      <c r="G204" s="234"/>
      <c r="H204" s="238">
        <v>0.34799999999999998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3" customFormat="1">
      <c r="A205" s="13"/>
      <c r="B205" s="233"/>
      <c r="C205" s="234"/>
      <c r="D205" s="235" t="s">
        <v>175</v>
      </c>
      <c r="E205" s="236" t="s">
        <v>19</v>
      </c>
      <c r="F205" s="237" t="s">
        <v>202</v>
      </c>
      <c r="G205" s="234"/>
      <c r="H205" s="238">
        <v>0.76100000000000001</v>
      </c>
      <c r="I205" s="239"/>
      <c r="J205" s="234"/>
      <c r="K205" s="234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175</v>
      </c>
      <c r="AU205" s="244" t="s">
        <v>83</v>
      </c>
      <c r="AV205" s="13" t="s">
        <v>83</v>
      </c>
      <c r="AW205" s="13" t="s">
        <v>32</v>
      </c>
      <c r="AX205" s="13" t="s">
        <v>70</v>
      </c>
      <c r="AY205" s="244" t="s">
        <v>163</v>
      </c>
    </row>
    <row r="206" s="14" customFormat="1">
      <c r="A206" s="14"/>
      <c r="B206" s="245"/>
      <c r="C206" s="246"/>
      <c r="D206" s="235" t="s">
        <v>175</v>
      </c>
      <c r="E206" s="247" t="s">
        <v>19</v>
      </c>
      <c r="F206" s="248" t="s">
        <v>179</v>
      </c>
      <c r="G206" s="246"/>
      <c r="H206" s="249">
        <v>3.3810000000000002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175</v>
      </c>
      <c r="AU206" s="255" t="s">
        <v>83</v>
      </c>
      <c r="AV206" s="14" t="s">
        <v>171</v>
      </c>
      <c r="AW206" s="14" t="s">
        <v>32</v>
      </c>
      <c r="AX206" s="14" t="s">
        <v>77</v>
      </c>
      <c r="AY206" s="255" t="s">
        <v>163</v>
      </c>
    </row>
    <row r="207" s="12" customFormat="1" ht="22.8" customHeight="1">
      <c r="A207" s="12"/>
      <c r="B207" s="199"/>
      <c r="C207" s="200"/>
      <c r="D207" s="201" t="s">
        <v>69</v>
      </c>
      <c r="E207" s="213" t="s">
        <v>224</v>
      </c>
      <c r="F207" s="213" t="s">
        <v>247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SUM(P208:P256)</f>
        <v>0</v>
      </c>
      <c r="Q207" s="207"/>
      <c r="R207" s="208">
        <f>SUM(R208:R256)</f>
        <v>0</v>
      </c>
      <c r="S207" s="207"/>
      <c r="T207" s="209">
        <f>SUM(T208:T256)</f>
        <v>1.046548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77</v>
      </c>
      <c r="AT207" s="211" t="s">
        <v>69</v>
      </c>
      <c r="AU207" s="211" t="s">
        <v>77</v>
      </c>
      <c r="AY207" s="210" t="s">
        <v>163</v>
      </c>
      <c r="BK207" s="212">
        <f>SUM(BK208:BK256)</f>
        <v>0</v>
      </c>
    </row>
    <row r="208" s="2" customFormat="1" ht="24.15" customHeight="1">
      <c r="A208" s="41"/>
      <c r="B208" s="42"/>
      <c r="C208" s="215" t="s">
        <v>248</v>
      </c>
      <c r="D208" s="215" t="s">
        <v>166</v>
      </c>
      <c r="E208" s="216" t="s">
        <v>249</v>
      </c>
      <c r="F208" s="217" t="s">
        <v>250</v>
      </c>
      <c r="G208" s="218" t="s">
        <v>169</v>
      </c>
      <c r="H208" s="219">
        <v>11.880000000000001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83</v>
      </c>
      <c r="AY208" s="20" t="s">
        <v>163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83</v>
      </c>
      <c r="BK208" s="227">
        <f>ROUND(I208*H208,2)</f>
        <v>0</v>
      </c>
      <c r="BL208" s="20" t="s">
        <v>171</v>
      </c>
      <c r="BM208" s="226" t="s">
        <v>251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252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83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253</v>
      </c>
      <c r="G210" s="234"/>
      <c r="H210" s="238">
        <v>3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83</v>
      </c>
      <c r="AV210" s="13" t="s">
        <v>83</v>
      </c>
      <c r="AW210" s="13" t="s">
        <v>32</v>
      </c>
      <c r="AX210" s="13" t="s">
        <v>70</v>
      </c>
      <c r="AY210" s="244" t="s">
        <v>163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253</v>
      </c>
      <c r="G211" s="234"/>
      <c r="H211" s="238">
        <v>3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83</v>
      </c>
      <c r="AV211" s="13" t="s">
        <v>83</v>
      </c>
      <c r="AW211" s="13" t="s">
        <v>32</v>
      </c>
      <c r="AX211" s="13" t="s">
        <v>70</v>
      </c>
      <c r="AY211" s="244" t="s">
        <v>163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254</v>
      </c>
      <c r="G212" s="234"/>
      <c r="H212" s="238">
        <v>1.44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83</v>
      </c>
      <c r="AV212" s="13" t="s">
        <v>83</v>
      </c>
      <c r="AW212" s="13" t="s">
        <v>32</v>
      </c>
      <c r="AX212" s="13" t="s">
        <v>70</v>
      </c>
      <c r="AY212" s="244" t="s">
        <v>163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254</v>
      </c>
      <c r="G213" s="234"/>
      <c r="H213" s="238">
        <v>1.44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253</v>
      </c>
      <c r="G214" s="234"/>
      <c r="H214" s="238">
        <v>3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11.879999999999999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1.75" customHeight="1">
      <c r="A216" s="41"/>
      <c r="B216" s="42"/>
      <c r="C216" s="215" t="s">
        <v>255</v>
      </c>
      <c r="D216" s="215" t="s">
        <v>166</v>
      </c>
      <c r="E216" s="216" t="s">
        <v>256</v>
      </c>
      <c r="F216" s="217" t="s">
        <v>257</v>
      </c>
      <c r="G216" s="218" t="s">
        <v>169</v>
      </c>
      <c r="H216" s="219">
        <v>0.60099999999999998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0.072999999999999995</v>
      </c>
      <c r="T216" s="225">
        <f>S216*H216</f>
        <v>0.043872999999999995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258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259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196</v>
      </c>
      <c r="G218" s="234"/>
      <c r="H218" s="238">
        <v>0.60099999999999998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4" customFormat="1">
      <c r="A219" s="14"/>
      <c r="B219" s="245"/>
      <c r="C219" s="246"/>
      <c r="D219" s="235" t="s">
        <v>175</v>
      </c>
      <c r="E219" s="247" t="s">
        <v>19</v>
      </c>
      <c r="F219" s="248" t="s">
        <v>179</v>
      </c>
      <c r="G219" s="246"/>
      <c r="H219" s="249">
        <v>0.60099999999999998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175</v>
      </c>
      <c r="AU219" s="255" t="s">
        <v>83</v>
      </c>
      <c r="AV219" s="14" t="s">
        <v>171</v>
      </c>
      <c r="AW219" s="14" t="s">
        <v>32</v>
      </c>
      <c r="AX219" s="14" t="s">
        <v>77</v>
      </c>
      <c r="AY219" s="255" t="s">
        <v>163</v>
      </c>
    </row>
    <row r="220" s="2" customFormat="1" ht="21.75" customHeight="1">
      <c r="A220" s="41"/>
      <c r="B220" s="42"/>
      <c r="C220" s="215" t="s">
        <v>260</v>
      </c>
      <c r="D220" s="215" t="s">
        <v>166</v>
      </c>
      <c r="E220" s="216" t="s">
        <v>261</v>
      </c>
      <c r="F220" s="217" t="s">
        <v>262</v>
      </c>
      <c r="G220" s="218" t="s">
        <v>169</v>
      </c>
      <c r="H220" s="219">
        <v>1.7969999999999999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0.058999999999999997</v>
      </c>
      <c r="T220" s="225">
        <f>S220*H220</f>
        <v>0.10602299999999999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83</v>
      </c>
      <c r="AY220" s="20" t="s">
        <v>163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83</v>
      </c>
      <c r="BK220" s="227">
        <f>ROUND(I220*H220,2)</f>
        <v>0</v>
      </c>
      <c r="BL220" s="20" t="s">
        <v>171</v>
      </c>
      <c r="BM220" s="226" t="s">
        <v>263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264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83</v>
      </c>
    </row>
    <row r="222" s="16" customFormat="1">
      <c r="A222" s="16"/>
      <c r="B222" s="277"/>
      <c r="C222" s="278"/>
      <c r="D222" s="235" t="s">
        <v>175</v>
      </c>
      <c r="E222" s="279" t="s">
        <v>19</v>
      </c>
      <c r="F222" s="280" t="s">
        <v>265</v>
      </c>
      <c r="G222" s="278"/>
      <c r="H222" s="279" t="s">
        <v>19</v>
      </c>
      <c r="I222" s="281"/>
      <c r="J222" s="278"/>
      <c r="K222" s="278"/>
      <c r="L222" s="282"/>
      <c r="M222" s="283"/>
      <c r="N222" s="284"/>
      <c r="O222" s="284"/>
      <c r="P222" s="284"/>
      <c r="Q222" s="284"/>
      <c r="R222" s="284"/>
      <c r="S222" s="284"/>
      <c r="T222" s="285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T222" s="286" t="s">
        <v>175</v>
      </c>
      <c r="AU222" s="286" t="s">
        <v>83</v>
      </c>
      <c r="AV222" s="16" t="s">
        <v>77</v>
      </c>
      <c r="AW222" s="16" t="s">
        <v>32</v>
      </c>
      <c r="AX222" s="16" t="s">
        <v>70</v>
      </c>
      <c r="AY222" s="286" t="s">
        <v>163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195</v>
      </c>
      <c r="G223" s="234"/>
      <c r="H223" s="238">
        <v>1.7969999999999999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83</v>
      </c>
      <c r="AV223" s="13" t="s">
        <v>83</v>
      </c>
      <c r="AW223" s="13" t="s">
        <v>32</v>
      </c>
      <c r="AX223" s="13" t="s">
        <v>70</v>
      </c>
      <c r="AY223" s="244" t="s">
        <v>163</v>
      </c>
    </row>
    <row r="224" s="14" customFormat="1">
      <c r="A224" s="14"/>
      <c r="B224" s="245"/>
      <c r="C224" s="246"/>
      <c r="D224" s="235" t="s">
        <v>175</v>
      </c>
      <c r="E224" s="247" t="s">
        <v>19</v>
      </c>
      <c r="F224" s="248" t="s">
        <v>179</v>
      </c>
      <c r="G224" s="246"/>
      <c r="H224" s="249">
        <v>1.7969999999999999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175</v>
      </c>
      <c r="AU224" s="255" t="s">
        <v>83</v>
      </c>
      <c r="AV224" s="14" t="s">
        <v>171</v>
      </c>
      <c r="AW224" s="14" t="s">
        <v>32</v>
      </c>
      <c r="AX224" s="14" t="s">
        <v>77</v>
      </c>
      <c r="AY224" s="255" t="s">
        <v>163</v>
      </c>
    </row>
    <row r="225" s="2" customFormat="1" ht="21.75" customHeight="1">
      <c r="A225" s="41"/>
      <c r="B225" s="42"/>
      <c r="C225" s="215" t="s">
        <v>266</v>
      </c>
      <c r="D225" s="215" t="s">
        <v>166</v>
      </c>
      <c r="E225" s="216" t="s">
        <v>267</v>
      </c>
      <c r="F225" s="217" t="s">
        <v>268</v>
      </c>
      <c r="G225" s="218" t="s">
        <v>169</v>
      </c>
      <c r="H225" s="219">
        <v>9.3420000000000005</v>
      </c>
      <c r="I225" s="220"/>
      <c r="J225" s="221">
        <f>ROUND(I225*H225,2)</f>
        <v>0</v>
      </c>
      <c r="K225" s="217" t="s">
        <v>170</v>
      </c>
      <c r="L225" s="47"/>
      <c r="M225" s="222" t="s">
        <v>19</v>
      </c>
      <c r="N225" s="223" t="s">
        <v>42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0.050999999999999997</v>
      </c>
      <c r="T225" s="225">
        <f>S225*H225</f>
        <v>0.47644199999999998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171</v>
      </c>
      <c r="AT225" s="226" t="s">
        <v>166</v>
      </c>
      <c r="AU225" s="226" t="s">
        <v>83</v>
      </c>
      <c r="AY225" s="20" t="s">
        <v>163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83</v>
      </c>
      <c r="BK225" s="227">
        <f>ROUND(I225*H225,2)</f>
        <v>0</v>
      </c>
      <c r="BL225" s="20" t="s">
        <v>171</v>
      </c>
      <c r="BM225" s="226" t="s">
        <v>269</v>
      </c>
    </row>
    <row r="226" s="2" customFormat="1">
      <c r="A226" s="41"/>
      <c r="B226" s="42"/>
      <c r="C226" s="43"/>
      <c r="D226" s="228" t="s">
        <v>173</v>
      </c>
      <c r="E226" s="43"/>
      <c r="F226" s="229" t="s">
        <v>270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173</v>
      </c>
      <c r="AU226" s="20" t="s">
        <v>83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194</v>
      </c>
      <c r="G227" s="234"/>
      <c r="H227" s="238">
        <v>3.1139999999999999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194</v>
      </c>
      <c r="G228" s="234"/>
      <c r="H228" s="238">
        <v>3.1139999999999999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194</v>
      </c>
      <c r="G229" s="234"/>
      <c r="H229" s="238">
        <v>3.1139999999999999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9.3419999999999987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24.15" customHeight="1">
      <c r="A231" s="41"/>
      <c r="B231" s="42"/>
      <c r="C231" s="215" t="s">
        <v>271</v>
      </c>
      <c r="D231" s="215" t="s">
        <v>166</v>
      </c>
      <c r="E231" s="216" t="s">
        <v>272</v>
      </c>
      <c r="F231" s="217" t="s">
        <v>273</v>
      </c>
      <c r="G231" s="218" t="s">
        <v>169</v>
      </c>
      <c r="H231" s="219">
        <v>9.1349999999999998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0.045999999999999999</v>
      </c>
      <c r="T231" s="225">
        <f>S231*H231</f>
        <v>0.42020999999999997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274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275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176</v>
      </c>
      <c r="G233" s="234"/>
      <c r="H233" s="238">
        <v>2.1480000000000001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83</v>
      </c>
      <c r="AV233" s="13" t="s">
        <v>83</v>
      </c>
      <c r="AW233" s="13" t="s">
        <v>32</v>
      </c>
      <c r="AX233" s="13" t="s">
        <v>70</v>
      </c>
      <c r="AY233" s="244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176</v>
      </c>
      <c r="G234" s="234"/>
      <c r="H234" s="238">
        <v>2.1480000000000001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177</v>
      </c>
      <c r="G235" s="234"/>
      <c r="H235" s="238">
        <v>1.7609999999999999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178</v>
      </c>
      <c r="G236" s="234"/>
      <c r="H236" s="238">
        <v>0.93000000000000005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176</v>
      </c>
      <c r="G237" s="234"/>
      <c r="H237" s="238">
        <v>2.1480000000000001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9.1349999999999998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2" customFormat="1" ht="16.5" customHeight="1">
      <c r="A239" s="41"/>
      <c r="B239" s="42"/>
      <c r="C239" s="215" t="s">
        <v>276</v>
      </c>
      <c r="D239" s="215" t="s">
        <v>166</v>
      </c>
      <c r="E239" s="216" t="s">
        <v>277</v>
      </c>
      <c r="F239" s="217" t="s">
        <v>278</v>
      </c>
      <c r="G239" s="218" t="s">
        <v>169</v>
      </c>
      <c r="H239" s="219">
        <v>3.3809999999999998</v>
      </c>
      <c r="I239" s="220"/>
      <c r="J239" s="221">
        <f>ROUND(I239*H239,2)</f>
        <v>0</v>
      </c>
      <c r="K239" s="217" t="s">
        <v>170</v>
      </c>
      <c r="L239" s="47"/>
      <c r="M239" s="222" t="s">
        <v>19</v>
      </c>
      <c r="N239" s="223" t="s">
        <v>42</v>
      </c>
      <c r="O239" s="87"/>
      <c r="P239" s="224">
        <f>O239*H239</f>
        <v>0</v>
      </c>
      <c r="Q239" s="224">
        <v>0</v>
      </c>
      <c r="R239" s="224">
        <f>Q239*H239</f>
        <v>0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83</v>
      </c>
      <c r="AY239" s="20" t="s">
        <v>163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83</v>
      </c>
      <c r="BK239" s="227">
        <f>ROUND(I239*H239,2)</f>
        <v>0</v>
      </c>
      <c r="BL239" s="20" t="s">
        <v>171</v>
      </c>
      <c r="BM239" s="226" t="s">
        <v>279</v>
      </c>
    </row>
    <row r="240" s="2" customFormat="1">
      <c r="A240" s="41"/>
      <c r="B240" s="42"/>
      <c r="C240" s="43"/>
      <c r="D240" s="228" t="s">
        <v>173</v>
      </c>
      <c r="E240" s="43"/>
      <c r="F240" s="229" t="s">
        <v>280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173</v>
      </c>
      <c r="AU240" s="20" t="s">
        <v>83</v>
      </c>
    </row>
    <row r="241" s="16" customFormat="1">
      <c r="A241" s="16"/>
      <c r="B241" s="277"/>
      <c r="C241" s="278"/>
      <c r="D241" s="235" t="s">
        <v>175</v>
      </c>
      <c r="E241" s="279" t="s">
        <v>19</v>
      </c>
      <c r="F241" s="280" t="s">
        <v>281</v>
      </c>
      <c r="G241" s="278"/>
      <c r="H241" s="279" t="s">
        <v>19</v>
      </c>
      <c r="I241" s="281"/>
      <c r="J241" s="278"/>
      <c r="K241" s="278"/>
      <c r="L241" s="282"/>
      <c r="M241" s="283"/>
      <c r="N241" s="284"/>
      <c r="O241" s="284"/>
      <c r="P241" s="284"/>
      <c r="Q241" s="284"/>
      <c r="R241" s="284"/>
      <c r="S241" s="284"/>
      <c r="T241" s="285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86" t="s">
        <v>175</v>
      </c>
      <c r="AU241" s="286" t="s">
        <v>83</v>
      </c>
      <c r="AV241" s="16" t="s">
        <v>77</v>
      </c>
      <c r="AW241" s="16" t="s">
        <v>32</v>
      </c>
      <c r="AX241" s="16" t="s">
        <v>70</v>
      </c>
      <c r="AY241" s="286" t="s">
        <v>163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202</v>
      </c>
      <c r="G242" s="234"/>
      <c r="H242" s="238">
        <v>0.76100000000000001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83</v>
      </c>
      <c r="AV242" s="13" t="s">
        <v>83</v>
      </c>
      <c r="AW242" s="13" t="s">
        <v>32</v>
      </c>
      <c r="AX242" s="13" t="s">
        <v>70</v>
      </c>
      <c r="AY242" s="244" t="s">
        <v>163</v>
      </c>
    </row>
    <row r="243" s="13" customFormat="1">
      <c r="A243" s="13"/>
      <c r="B243" s="233"/>
      <c r="C243" s="234"/>
      <c r="D243" s="235" t="s">
        <v>175</v>
      </c>
      <c r="E243" s="236" t="s">
        <v>19</v>
      </c>
      <c r="F243" s="237" t="s">
        <v>202</v>
      </c>
      <c r="G243" s="234"/>
      <c r="H243" s="238">
        <v>0.76100000000000001</v>
      </c>
      <c r="I243" s="239"/>
      <c r="J243" s="234"/>
      <c r="K243" s="234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175</v>
      </c>
      <c r="AU243" s="244" t="s">
        <v>83</v>
      </c>
      <c r="AV243" s="13" t="s">
        <v>83</v>
      </c>
      <c r="AW243" s="13" t="s">
        <v>32</v>
      </c>
      <c r="AX243" s="13" t="s">
        <v>70</v>
      </c>
      <c r="AY243" s="244" t="s">
        <v>163</v>
      </c>
    </row>
    <row r="244" s="13" customFormat="1">
      <c r="A244" s="13"/>
      <c r="B244" s="233"/>
      <c r="C244" s="234"/>
      <c r="D244" s="235" t="s">
        <v>175</v>
      </c>
      <c r="E244" s="236" t="s">
        <v>19</v>
      </c>
      <c r="F244" s="237" t="s">
        <v>203</v>
      </c>
      <c r="G244" s="234"/>
      <c r="H244" s="238">
        <v>0.75</v>
      </c>
      <c r="I244" s="239"/>
      <c r="J244" s="234"/>
      <c r="K244" s="234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175</v>
      </c>
      <c r="AU244" s="244" t="s">
        <v>83</v>
      </c>
      <c r="AV244" s="13" t="s">
        <v>83</v>
      </c>
      <c r="AW244" s="13" t="s">
        <v>32</v>
      </c>
      <c r="AX244" s="13" t="s">
        <v>70</v>
      </c>
      <c r="AY244" s="244" t="s">
        <v>163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204</v>
      </c>
      <c r="G245" s="234"/>
      <c r="H245" s="238">
        <v>0.34799999999999998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83</v>
      </c>
      <c r="AV245" s="13" t="s">
        <v>83</v>
      </c>
      <c r="AW245" s="13" t="s">
        <v>32</v>
      </c>
      <c r="AX245" s="13" t="s">
        <v>70</v>
      </c>
      <c r="AY245" s="244" t="s">
        <v>163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202</v>
      </c>
      <c r="G246" s="234"/>
      <c r="H246" s="238">
        <v>0.76100000000000001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83</v>
      </c>
      <c r="AV246" s="13" t="s">
        <v>83</v>
      </c>
      <c r="AW246" s="13" t="s">
        <v>32</v>
      </c>
      <c r="AX246" s="13" t="s">
        <v>70</v>
      </c>
      <c r="AY246" s="244" t="s">
        <v>163</v>
      </c>
    </row>
    <row r="247" s="14" customFormat="1">
      <c r="A247" s="14"/>
      <c r="B247" s="245"/>
      <c r="C247" s="246"/>
      <c r="D247" s="235" t="s">
        <v>175</v>
      </c>
      <c r="E247" s="247" t="s">
        <v>19</v>
      </c>
      <c r="F247" s="248" t="s">
        <v>179</v>
      </c>
      <c r="G247" s="246"/>
      <c r="H247" s="249">
        <v>3.3810000000000002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175</v>
      </c>
      <c r="AU247" s="255" t="s">
        <v>83</v>
      </c>
      <c r="AV247" s="14" t="s">
        <v>171</v>
      </c>
      <c r="AW247" s="14" t="s">
        <v>32</v>
      </c>
      <c r="AX247" s="14" t="s">
        <v>77</v>
      </c>
      <c r="AY247" s="255" t="s">
        <v>163</v>
      </c>
    </row>
    <row r="248" s="2" customFormat="1" ht="16.5" customHeight="1">
      <c r="A248" s="41"/>
      <c r="B248" s="42"/>
      <c r="C248" s="215" t="s">
        <v>282</v>
      </c>
      <c r="D248" s="215" t="s">
        <v>166</v>
      </c>
      <c r="E248" s="216" t="s">
        <v>283</v>
      </c>
      <c r="F248" s="217" t="s">
        <v>284</v>
      </c>
      <c r="G248" s="218" t="s">
        <v>169</v>
      </c>
      <c r="H248" s="219">
        <v>3.3809999999999998</v>
      </c>
      <c r="I248" s="220"/>
      <c r="J248" s="221">
        <f>ROUND(I248*H248,2)</f>
        <v>0</v>
      </c>
      <c r="K248" s="217" t="s">
        <v>170</v>
      </c>
      <c r="L248" s="47"/>
      <c r="M248" s="222" t="s">
        <v>19</v>
      </c>
      <c r="N248" s="223" t="s">
        <v>42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171</v>
      </c>
      <c r="AT248" s="226" t="s">
        <v>166</v>
      </c>
      <c r="AU248" s="226" t="s">
        <v>83</v>
      </c>
      <c r="AY248" s="20" t="s">
        <v>163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83</v>
      </c>
      <c r="BK248" s="227">
        <f>ROUND(I248*H248,2)</f>
        <v>0</v>
      </c>
      <c r="BL248" s="20" t="s">
        <v>171</v>
      </c>
      <c r="BM248" s="226" t="s">
        <v>285</v>
      </c>
    </row>
    <row r="249" s="2" customFormat="1">
      <c r="A249" s="41"/>
      <c r="B249" s="42"/>
      <c r="C249" s="43"/>
      <c r="D249" s="228" t="s">
        <v>173</v>
      </c>
      <c r="E249" s="43"/>
      <c r="F249" s="229" t="s">
        <v>286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173</v>
      </c>
      <c r="AU249" s="20" t="s">
        <v>83</v>
      </c>
    </row>
    <row r="250" s="16" customFormat="1">
      <c r="A250" s="16"/>
      <c r="B250" s="277"/>
      <c r="C250" s="278"/>
      <c r="D250" s="235" t="s">
        <v>175</v>
      </c>
      <c r="E250" s="279" t="s">
        <v>19</v>
      </c>
      <c r="F250" s="280" t="s">
        <v>281</v>
      </c>
      <c r="G250" s="278"/>
      <c r="H250" s="279" t="s">
        <v>19</v>
      </c>
      <c r="I250" s="281"/>
      <c r="J250" s="278"/>
      <c r="K250" s="278"/>
      <c r="L250" s="282"/>
      <c r="M250" s="283"/>
      <c r="N250" s="284"/>
      <c r="O250" s="284"/>
      <c r="P250" s="284"/>
      <c r="Q250" s="284"/>
      <c r="R250" s="284"/>
      <c r="S250" s="284"/>
      <c r="T250" s="285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86" t="s">
        <v>175</v>
      </c>
      <c r="AU250" s="286" t="s">
        <v>83</v>
      </c>
      <c r="AV250" s="16" t="s">
        <v>77</v>
      </c>
      <c r="AW250" s="16" t="s">
        <v>32</v>
      </c>
      <c r="AX250" s="16" t="s">
        <v>70</v>
      </c>
      <c r="AY250" s="286" t="s">
        <v>163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202</v>
      </c>
      <c r="G251" s="234"/>
      <c r="H251" s="238">
        <v>0.76100000000000001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83</v>
      </c>
      <c r="AV251" s="13" t="s">
        <v>83</v>
      </c>
      <c r="AW251" s="13" t="s">
        <v>32</v>
      </c>
      <c r="AX251" s="13" t="s">
        <v>70</v>
      </c>
      <c r="AY251" s="244" t="s">
        <v>163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202</v>
      </c>
      <c r="G252" s="234"/>
      <c r="H252" s="238">
        <v>0.76100000000000001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83</v>
      </c>
      <c r="AV252" s="13" t="s">
        <v>83</v>
      </c>
      <c r="AW252" s="13" t="s">
        <v>32</v>
      </c>
      <c r="AX252" s="13" t="s">
        <v>70</v>
      </c>
      <c r="AY252" s="244" t="s">
        <v>163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203</v>
      </c>
      <c r="G253" s="234"/>
      <c r="H253" s="238">
        <v>0.75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83</v>
      </c>
      <c r="AV253" s="13" t="s">
        <v>83</v>
      </c>
      <c r="AW253" s="13" t="s">
        <v>32</v>
      </c>
      <c r="AX253" s="13" t="s">
        <v>70</v>
      </c>
      <c r="AY253" s="244" t="s">
        <v>163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204</v>
      </c>
      <c r="G254" s="234"/>
      <c r="H254" s="238">
        <v>0.34799999999999998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83</v>
      </c>
      <c r="AV254" s="13" t="s">
        <v>83</v>
      </c>
      <c r="AW254" s="13" t="s">
        <v>32</v>
      </c>
      <c r="AX254" s="13" t="s">
        <v>70</v>
      </c>
      <c r="AY254" s="244" t="s">
        <v>163</v>
      </c>
    </row>
    <row r="255" s="13" customFormat="1">
      <c r="A255" s="13"/>
      <c r="B255" s="233"/>
      <c r="C255" s="234"/>
      <c r="D255" s="235" t="s">
        <v>175</v>
      </c>
      <c r="E255" s="236" t="s">
        <v>19</v>
      </c>
      <c r="F255" s="237" t="s">
        <v>202</v>
      </c>
      <c r="G255" s="234"/>
      <c r="H255" s="238">
        <v>0.76100000000000001</v>
      </c>
      <c r="I255" s="239"/>
      <c r="J255" s="234"/>
      <c r="K255" s="234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175</v>
      </c>
      <c r="AU255" s="244" t="s">
        <v>83</v>
      </c>
      <c r="AV255" s="13" t="s">
        <v>83</v>
      </c>
      <c r="AW255" s="13" t="s">
        <v>32</v>
      </c>
      <c r="AX255" s="13" t="s">
        <v>70</v>
      </c>
      <c r="AY255" s="244" t="s">
        <v>163</v>
      </c>
    </row>
    <row r="256" s="14" customFormat="1">
      <c r="A256" s="14"/>
      <c r="B256" s="245"/>
      <c r="C256" s="246"/>
      <c r="D256" s="235" t="s">
        <v>175</v>
      </c>
      <c r="E256" s="247" t="s">
        <v>19</v>
      </c>
      <c r="F256" s="248" t="s">
        <v>179</v>
      </c>
      <c r="G256" s="246"/>
      <c r="H256" s="249">
        <v>3.3810000000000002</v>
      </c>
      <c r="I256" s="250"/>
      <c r="J256" s="246"/>
      <c r="K256" s="246"/>
      <c r="L256" s="251"/>
      <c r="M256" s="252"/>
      <c r="N256" s="253"/>
      <c r="O256" s="253"/>
      <c r="P256" s="253"/>
      <c r="Q256" s="253"/>
      <c r="R256" s="253"/>
      <c r="S256" s="253"/>
      <c r="T256" s="25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5" t="s">
        <v>175</v>
      </c>
      <c r="AU256" s="255" t="s">
        <v>83</v>
      </c>
      <c r="AV256" s="14" t="s">
        <v>171</v>
      </c>
      <c r="AW256" s="14" t="s">
        <v>32</v>
      </c>
      <c r="AX256" s="14" t="s">
        <v>77</v>
      </c>
      <c r="AY256" s="255" t="s">
        <v>163</v>
      </c>
    </row>
    <row r="257" s="12" customFormat="1" ht="22.8" customHeight="1">
      <c r="A257" s="12"/>
      <c r="B257" s="199"/>
      <c r="C257" s="200"/>
      <c r="D257" s="201" t="s">
        <v>69</v>
      </c>
      <c r="E257" s="213" t="s">
        <v>287</v>
      </c>
      <c r="F257" s="213" t="s">
        <v>288</v>
      </c>
      <c r="G257" s="200"/>
      <c r="H257" s="200"/>
      <c r="I257" s="203"/>
      <c r="J257" s="214">
        <f>BK257</f>
        <v>0</v>
      </c>
      <c r="K257" s="200"/>
      <c r="L257" s="205"/>
      <c r="M257" s="206"/>
      <c r="N257" s="207"/>
      <c r="O257" s="207"/>
      <c r="P257" s="208">
        <f>SUM(P258:P268)</f>
        <v>0</v>
      </c>
      <c r="Q257" s="207"/>
      <c r="R257" s="208">
        <f>SUM(R258:R268)</f>
        <v>0</v>
      </c>
      <c r="S257" s="207"/>
      <c r="T257" s="209">
        <f>SUM(T258:T268)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10" t="s">
        <v>77</v>
      </c>
      <c r="AT257" s="211" t="s">
        <v>69</v>
      </c>
      <c r="AU257" s="211" t="s">
        <v>77</v>
      </c>
      <c r="AY257" s="210" t="s">
        <v>163</v>
      </c>
      <c r="BK257" s="212">
        <f>SUM(BK258:BK268)</f>
        <v>0</v>
      </c>
    </row>
    <row r="258" s="2" customFormat="1" ht="24.15" customHeight="1">
      <c r="A258" s="41"/>
      <c r="B258" s="42"/>
      <c r="C258" s="215" t="s">
        <v>7</v>
      </c>
      <c r="D258" s="215" t="s">
        <v>166</v>
      </c>
      <c r="E258" s="216" t="s">
        <v>289</v>
      </c>
      <c r="F258" s="217" t="s">
        <v>290</v>
      </c>
      <c r="G258" s="218" t="s">
        <v>291</v>
      </c>
      <c r="H258" s="219">
        <v>1.069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83</v>
      </c>
      <c r="AY258" s="20" t="s">
        <v>163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83</v>
      </c>
      <c r="BK258" s="227">
        <f>ROUND(I258*H258,2)</f>
        <v>0</v>
      </c>
      <c r="BL258" s="20" t="s">
        <v>171</v>
      </c>
      <c r="BM258" s="226" t="s">
        <v>292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293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83</v>
      </c>
    </row>
    <row r="260" s="2" customFormat="1" ht="21.75" customHeight="1">
      <c r="A260" s="41"/>
      <c r="B260" s="42"/>
      <c r="C260" s="215" t="s">
        <v>294</v>
      </c>
      <c r="D260" s="215" t="s">
        <v>166</v>
      </c>
      <c r="E260" s="216" t="s">
        <v>295</v>
      </c>
      <c r="F260" s="217" t="s">
        <v>296</v>
      </c>
      <c r="G260" s="218" t="s">
        <v>291</v>
      </c>
      <c r="H260" s="219">
        <v>1.069</v>
      </c>
      <c r="I260" s="220"/>
      <c r="J260" s="221">
        <f>ROUND(I260*H260,2)</f>
        <v>0</v>
      </c>
      <c r="K260" s="217" t="s">
        <v>170</v>
      </c>
      <c r="L260" s="47"/>
      <c r="M260" s="222" t="s">
        <v>19</v>
      </c>
      <c r="N260" s="223" t="s">
        <v>42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171</v>
      </c>
      <c r="AT260" s="226" t="s">
        <v>166</v>
      </c>
      <c r="AU260" s="226" t="s">
        <v>83</v>
      </c>
      <c r="AY260" s="20" t="s">
        <v>163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83</v>
      </c>
      <c r="BK260" s="227">
        <f>ROUND(I260*H260,2)</f>
        <v>0</v>
      </c>
      <c r="BL260" s="20" t="s">
        <v>171</v>
      </c>
      <c r="BM260" s="226" t="s">
        <v>297</v>
      </c>
    </row>
    <row r="261" s="2" customFormat="1">
      <c r="A261" s="41"/>
      <c r="B261" s="42"/>
      <c r="C261" s="43"/>
      <c r="D261" s="228" t="s">
        <v>173</v>
      </c>
      <c r="E261" s="43"/>
      <c r="F261" s="229" t="s">
        <v>298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173</v>
      </c>
      <c r="AU261" s="20" t="s">
        <v>83</v>
      </c>
    </row>
    <row r="262" s="2" customFormat="1" ht="24.15" customHeight="1">
      <c r="A262" s="41"/>
      <c r="B262" s="42"/>
      <c r="C262" s="215" t="s">
        <v>299</v>
      </c>
      <c r="D262" s="215" t="s">
        <v>166</v>
      </c>
      <c r="E262" s="216" t="s">
        <v>300</v>
      </c>
      <c r="F262" s="217" t="s">
        <v>301</v>
      </c>
      <c r="G262" s="218" t="s">
        <v>291</v>
      </c>
      <c r="H262" s="219">
        <v>9.6210000000000004</v>
      </c>
      <c r="I262" s="220"/>
      <c r="J262" s="221">
        <f>ROUND(I262*H262,2)</f>
        <v>0</v>
      </c>
      <c r="K262" s="217" t="s">
        <v>170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171</v>
      </c>
      <c r="AT262" s="226" t="s">
        <v>166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171</v>
      </c>
      <c r="BM262" s="226" t="s">
        <v>302</v>
      </c>
    </row>
    <row r="263" s="2" customFormat="1">
      <c r="A263" s="41"/>
      <c r="B263" s="42"/>
      <c r="C263" s="43"/>
      <c r="D263" s="228" t="s">
        <v>173</v>
      </c>
      <c r="E263" s="43"/>
      <c r="F263" s="229" t="s">
        <v>303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173</v>
      </c>
      <c r="AU263" s="20" t="s">
        <v>83</v>
      </c>
    </row>
    <row r="264" s="16" customFormat="1">
      <c r="A264" s="16"/>
      <c r="B264" s="277"/>
      <c r="C264" s="278"/>
      <c r="D264" s="235" t="s">
        <v>175</v>
      </c>
      <c r="E264" s="279" t="s">
        <v>19</v>
      </c>
      <c r="F264" s="280" t="s">
        <v>304</v>
      </c>
      <c r="G264" s="278"/>
      <c r="H264" s="279" t="s">
        <v>19</v>
      </c>
      <c r="I264" s="281"/>
      <c r="J264" s="278"/>
      <c r="K264" s="278"/>
      <c r="L264" s="282"/>
      <c r="M264" s="283"/>
      <c r="N264" s="284"/>
      <c r="O264" s="284"/>
      <c r="P264" s="284"/>
      <c r="Q264" s="284"/>
      <c r="R264" s="284"/>
      <c r="S264" s="284"/>
      <c r="T264" s="285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86" t="s">
        <v>175</v>
      </c>
      <c r="AU264" s="286" t="s">
        <v>83</v>
      </c>
      <c r="AV264" s="16" t="s">
        <v>77</v>
      </c>
      <c r="AW264" s="16" t="s">
        <v>32</v>
      </c>
      <c r="AX264" s="16" t="s">
        <v>70</v>
      </c>
      <c r="AY264" s="286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305</v>
      </c>
      <c r="G265" s="234"/>
      <c r="H265" s="238">
        <v>9.6210000000000004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9.6210000000000004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306</v>
      </c>
      <c r="D267" s="215" t="s">
        <v>166</v>
      </c>
      <c r="E267" s="216" t="s">
        <v>307</v>
      </c>
      <c r="F267" s="217" t="s">
        <v>308</v>
      </c>
      <c r="G267" s="218" t="s">
        <v>291</v>
      </c>
      <c r="H267" s="219">
        <v>1.069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171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171</v>
      </c>
      <c r="BM267" s="226" t="s">
        <v>309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310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311</v>
      </c>
      <c r="F269" s="213" t="s">
        <v>312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SUM(P270:P271)</f>
        <v>0</v>
      </c>
      <c r="Q269" s="207"/>
      <c r="R269" s="208">
        <f>SUM(R270:R271)</f>
        <v>0</v>
      </c>
      <c r="S269" s="207"/>
      <c r="T269" s="209">
        <f>SUM(T270:T271)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77</v>
      </c>
      <c r="AT269" s="211" t="s">
        <v>69</v>
      </c>
      <c r="AU269" s="211" t="s">
        <v>77</v>
      </c>
      <c r="AY269" s="210" t="s">
        <v>163</v>
      </c>
      <c r="BK269" s="212">
        <f>SUM(BK270:BK271)</f>
        <v>0</v>
      </c>
    </row>
    <row r="270" s="2" customFormat="1" ht="33" customHeight="1">
      <c r="A270" s="41"/>
      <c r="B270" s="42"/>
      <c r="C270" s="215" t="s">
        <v>313</v>
      </c>
      <c r="D270" s="215" t="s">
        <v>166</v>
      </c>
      <c r="E270" s="216" t="s">
        <v>314</v>
      </c>
      <c r="F270" s="217" t="s">
        <v>315</v>
      </c>
      <c r="G270" s="218" t="s">
        <v>291</v>
      </c>
      <c r="H270" s="219">
        <v>0.40000000000000002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171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171</v>
      </c>
      <c r="BM270" s="226" t="s">
        <v>316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317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2" customFormat="1" ht="25.92" customHeight="1">
      <c r="A272" s="12"/>
      <c r="B272" s="199"/>
      <c r="C272" s="200"/>
      <c r="D272" s="201" t="s">
        <v>69</v>
      </c>
      <c r="E272" s="202" t="s">
        <v>318</v>
      </c>
      <c r="F272" s="202" t="s">
        <v>319</v>
      </c>
      <c r="G272" s="200"/>
      <c r="H272" s="200"/>
      <c r="I272" s="203"/>
      <c r="J272" s="204">
        <f>BK272</f>
        <v>0</v>
      </c>
      <c r="K272" s="200"/>
      <c r="L272" s="205"/>
      <c r="M272" s="206"/>
      <c r="N272" s="207"/>
      <c r="O272" s="207"/>
      <c r="P272" s="208">
        <f>P273+P289+P337+P364+P378</f>
        <v>0</v>
      </c>
      <c r="Q272" s="207"/>
      <c r="R272" s="208">
        <f>R273+R289+R337+R364+R378</f>
        <v>0.50585767000000004</v>
      </c>
      <c r="S272" s="207"/>
      <c r="T272" s="209">
        <f>T273+T289+T337+T364+T378</f>
        <v>0.016199999999999999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10" t="s">
        <v>83</v>
      </c>
      <c r="AT272" s="211" t="s">
        <v>69</v>
      </c>
      <c r="AU272" s="211" t="s">
        <v>70</v>
      </c>
      <c r="AY272" s="210" t="s">
        <v>163</v>
      </c>
      <c r="BK272" s="212">
        <f>BK273+BK289+BK337+BK364+BK378</f>
        <v>0</v>
      </c>
    </row>
    <row r="273" s="12" customFormat="1" ht="22.8" customHeight="1">
      <c r="A273" s="12"/>
      <c r="B273" s="199"/>
      <c r="C273" s="200"/>
      <c r="D273" s="201" t="s">
        <v>69</v>
      </c>
      <c r="E273" s="213" t="s">
        <v>320</v>
      </c>
      <c r="F273" s="213" t="s">
        <v>321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SUM(P274:P288)</f>
        <v>0</v>
      </c>
      <c r="Q273" s="207"/>
      <c r="R273" s="208">
        <f>SUM(R274:R288)</f>
        <v>0.0062794600000000006</v>
      </c>
      <c r="S273" s="207"/>
      <c r="T273" s="209">
        <f>SUM(T274:T288)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83</v>
      </c>
      <c r="AT273" s="211" t="s">
        <v>69</v>
      </c>
      <c r="AU273" s="211" t="s">
        <v>77</v>
      </c>
      <c r="AY273" s="210" t="s">
        <v>163</v>
      </c>
      <c r="BK273" s="212">
        <f>SUM(BK274:BK288)</f>
        <v>0</v>
      </c>
    </row>
    <row r="274" s="2" customFormat="1" ht="16.5" customHeight="1">
      <c r="A274" s="41"/>
      <c r="B274" s="42"/>
      <c r="C274" s="215" t="s">
        <v>322</v>
      </c>
      <c r="D274" s="215" t="s">
        <v>166</v>
      </c>
      <c r="E274" s="216" t="s">
        <v>323</v>
      </c>
      <c r="F274" s="217" t="s">
        <v>324</v>
      </c>
      <c r="G274" s="218" t="s">
        <v>212</v>
      </c>
      <c r="H274" s="219">
        <v>8.0299999999999994</v>
      </c>
      <c r="I274" s="220"/>
      <c r="J274" s="221">
        <f>ROUND(I274*H274,2)</f>
        <v>0</v>
      </c>
      <c r="K274" s="217" t="s">
        <v>170</v>
      </c>
      <c r="L274" s="47"/>
      <c r="M274" s="222" t="s">
        <v>19</v>
      </c>
      <c r="N274" s="223" t="s">
        <v>42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260</v>
      </c>
      <c r="AT274" s="226" t="s">
        <v>166</v>
      </c>
      <c r="AU274" s="226" t="s">
        <v>83</v>
      </c>
      <c r="AY274" s="20" t="s">
        <v>163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83</v>
      </c>
      <c r="BK274" s="227">
        <f>ROUND(I274*H274,2)</f>
        <v>0</v>
      </c>
      <c r="BL274" s="20" t="s">
        <v>260</v>
      </c>
      <c r="BM274" s="226" t="s">
        <v>567</v>
      </c>
    </row>
    <row r="275" s="2" customFormat="1">
      <c r="A275" s="41"/>
      <c r="B275" s="42"/>
      <c r="C275" s="43"/>
      <c r="D275" s="228" t="s">
        <v>173</v>
      </c>
      <c r="E275" s="43"/>
      <c r="F275" s="229" t="s">
        <v>326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173</v>
      </c>
      <c r="AU275" s="20" t="s">
        <v>83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327</v>
      </c>
      <c r="G276" s="234"/>
      <c r="H276" s="238">
        <v>2.54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328</v>
      </c>
      <c r="G277" s="234"/>
      <c r="H277" s="238">
        <v>2.1299999999999999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3" customFormat="1">
      <c r="A278" s="13"/>
      <c r="B278" s="233"/>
      <c r="C278" s="234"/>
      <c r="D278" s="235" t="s">
        <v>175</v>
      </c>
      <c r="E278" s="236" t="s">
        <v>19</v>
      </c>
      <c r="F278" s="237" t="s">
        <v>329</v>
      </c>
      <c r="G278" s="234"/>
      <c r="H278" s="238">
        <v>0.81999999999999995</v>
      </c>
      <c r="I278" s="239"/>
      <c r="J278" s="234"/>
      <c r="K278" s="234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175</v>
      </c>
      <c r="AU278" s="244" t="s">
        <v>83</v>
      </c>
      <c r="AV278" s="13" t="s">
        <v>83</v>
      </c>
      <c r="AW278" s="13" t="s">
        <v>32</v>
      </c>
      <c r="AX278" s="13" t="s">
        <v>70</v>
      </c>
      <c r="AY278" s="244" t="s">
        <v>163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327</v>
      </c>
      <c r="G279" s="234"/>
      <c r="H279" s="238">
        <v>2.54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83</v>
      </c>
      <c r="AV279" s="13" t="s">
        <v>83</v>
      </c>
      <c r="AW279" s="13" t="s">
        <v>32</v>
      </c>
      <c r="AX279" s="13" t="s">
        <v>70</v>
      </c>
      <c r="AY279" s="244" t="s">
        <v>163</v>
      </c>
    </row>
    <row r="280" s="14" customFormat="1">
      <c r="A280" s="14"/>
      <c r="B280" s="245"/>
      <c r="C280" s="246"/>
      <c r="D280" s="235" t="s">
        <v>175</v>
      </c>
      <c r="E280" s="247" t="s">
        <v>19</v>
      </c>
      <c r="F280" s="248" t="s">
        <v>179</v>
      </c>
      <c r="G280" s="246"/>
      <c r="H280" s="249">
        <v>8.0300000000000011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175</v>
      </c>
      <c r="AU280" s="255" t="s">
        <v>83</v>
      </c>
      <c r="AV280" s="14" t="s">
        <v>171</v>
      </c>
      <c r="AW280" s="14" t="s">
        <v>32</v>
      </c>
      <c r="AX280" s="14" t="s">
        <v>77</v>
      </c>
      <c r="AY280" s="255" t="s">
        <v>163</v>
      </c>
    </row>
    <row r="281" s="2" customFormat="1" ht="16.5" customHeight="1">
      <c r="A281" s="41"/>
      <c r="B281" s="42"/>
      <c r="C281" s="256" t="s">
        <v>330</v>
      </c>
      <c r="D281" s="256" t="s">
        <v>219</v>
      </c>
      <c r="E281" s="257" t="s">
        <v>331</v>
      </c>
      <c r="F281" s="258" t="s">
        <v>332</v>
      </c>
      <c r="G281" s="259" t="s">
        <v>169</v>
      </c>
      <c r="H281" s="260">
        <v>1.6060000000000001</v>
      </c>
      <c r="I281" s="261"/>
      <c r="J281" s="262">
        <f>ROUND(I281*H281,2)</f>
        <v>0</v>
      </c>
      <c r="K281" s="258" t="s">
        <v>170</v>
      </c>
      <c r="L281" s="263"/>
      <c r="M281" s="264" t="s">
        <v>19</v>
      </c>
      <c r="N281" s="265" t="s">
        <v>42</v>
      </c>
      <c r="O281" s="87"/>
      <c r="P281" s="224">
        <f>O281*H281</f>
        <v>0</v>
      </c>
      <c r="Q281" s="224">
        <v>0.0039100000000000003</v>
      </c>
      <c r="R281" s="224">
        <f>Q281*H281</f>
        <v>0.0062794600000000006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333</v>
      </c>
      <c r="AT281" s="226" t="s">
        <v>219</v>
      </c>
      <c r="AU281" s="226" t="s">
        <v>83</v>
      </c>
      <c r="AY281" s="20" t="s">
        <v>163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83</v>
      </c>
      <c r="BK281" s="227">
        <f>ROUND(I281*H281,2)</f>
        <v>0</v>
      </c>
      <c r="BL281" s="20" t="s">
        <v>260</v>
      </c>
      <c r="BM281" s="226" t="s">
        <v>334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335</v>
      </c>
      <c r="G282" s="234"/>
      <c r="H282" s="238">
        <v>0.50800000000000001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83</v>
      </c>
      <c r="AV282" s="13" t="s">
        <v>83</v>
      </c>
      <c r="AW282" s="13" t="s">
        <v>32</v>
      </c>
      <c r="AX282" s="13" t="s">
        <v>70</v>
      </c>
      <c r="AY282" s="244" t="s">
        <v>163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336</v>
      </c>
      <c r="G283" s="234"/>
      <c r="H283" s="238">
        <v>0.42599999999999999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83</v>
      </c>
      <c r="AV283" s="13" t="s">
        <v>83</v>
      </c>
      <c r="AW283" s="13" t="s">
        <v>32</v>
      </c>
      <c r="AX283" s="13" t="s">
        <v>70</v>
      </c>
      <c r="AY283" s="244" t="s">
        <v>163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337</v>
      </c>
      <c r="G284" s="234"/>
      <c r="H284" s="238">
        <v>0.16400000000000001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335</v>
      </c>
      <c r="G285" s="234"/>
      <c r="H285" s="238">
        <v>0.50800000000000001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83</v>
      </c>
      <c r="AV285" s="13" t="s">
        <v>83</v>
      </c>
      <c r="AW285" s="13" t="s">
        <v>32</v>
      </c>
      <c r="AX285" s="13" t="s">
        <v>70</v>
      </c>
      <c r="AY285" s="244" t="s">
        <v>163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179</v>
      </c>
      <c r="G286" s="246"/>
      <c r="H286" s="249">
        <v>1.6059999999999999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83</v>
      </c>
      <c r="AV286" s="14" t="s">
        <v>171</v>
      </c>
      <c r="AW286" s="14" t="s">
        <v>32</v>
      </c>
      <c r="AX286" s="14" t="s">
        <v>77</v>
      </c>
      <c r="AY286" s="255" t="s">
        <v>163</v>
      </c>
    </row>
    <row r="287" s="2" customFormat="1" ht="24.15" customHeight="1">
      <c r="A287" s="41"/>
      <c r="B287" s="42"/>
      <c r="C287" s="215" t="s">
        <v>338</v>
      </c>
      <c r="D287" s="215" t="s">
        <v>166</v>
      </c>
      <c r="E287" s="216" t="s">
        <v>339</v>
      </c>
      <c r="F287" s="217" t="s">
        <v>340</v>
      </c>
      <c r="G287" s="218" t="s">
        <v>291</v>
      </c>
      <c r="H287" s="219">
        <v>0.0060000000000000001</v>
      </c>
      <c r="I287" s="220"/>
      <c r="J287" s="221">
        <f>ROUND(I287*H287,2)</f>
        <v>0</v>
      </c>
      <c r="K287" s="217" t="s">
        <v>170</v>
      </c>
      <c r="L287" s="47"/>
      <c r="M287" s="222" t="s">
        <v>19</v>
      </c>
      <c r="N287" s="223" t="s">
        <v>42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260</v>
      </c>
      <c r="AT287" s="226" t="s">
        <v>166</v>
      </c>
      <c r="AU287" s="226" t="s">
        <v>83</v>
      </c>
      <c r="AY287" s="20" t="s">
        <v>163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83</v>
      </c>
      <c r="BK287" s="227">
        <f>ROUND(I287*H287,2)</f>
        <v>0</v>
      </c>
      <c r="BL287" s="20" t="s">
        <v>260</v>
      </c>
      <c r="BM287" s="226" t="s">
        <v>341</v>
      </c>
    </row>
    <row r="288" s="2" customFormat="1">
      <c r="A288" s="41"/>
      <c r="B288" s="42"/>
      <c r="C288" s="43"/>
      <c r="D288" s="228" t="s">
        <v>173</v>
      </c>
      <c r="E288" s="43"/>
      <c r="F288" s="229" t="s">
        <v>342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173</v>
      </c>
      <c r="AU288" s="20" t="s">
        <v>83</v>
      </c>
    </row>
    <row r="289" s="12" customFormat="1" ht="22.8" customHeight="1">
      <c r="A289" s="12"/>
      <c r="B289" s="199"/>
      <c r="C289" s="200"/>
      <c r="D289" s="201" t="s">
        <v>69</v>
      </c>
      <c r="E289" s="213" t="s">
        <v>343</v>
      </c>
      <c r="F289" s="213" t="s">
        <v>344</v>
      </c>
      <c r="G289" s="200"/>
      <c r="H289" s="200"/>
      <c r="I289" s="203"/>
      <c r="J289" s="214">
        <f>BK289</f>
        <v>0</v>
      </c>
      <c r="K289" s="200"/>
      <c r="L289" s="205"/>
      <c r="M289" s="206"/>
      <c r="N289" s="207"/>
      <c r="O289" s="207"/>
      <c r="P289" s="208">
        <f>SUM(P290:P336)</f>
        <v>0</v>
      </c>
      <c r="Q289" s="207"/>
      <c r="R289" s="208">
        <f>SUM(R290:R336)</f>
        <v>0.45216710000000004</v>
      </c>
      <c r="S289" s="207"/>
      <c r="T289" s="209">
        <f>SUM(T290:T336)</f>
        <v>0.016199999999999999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0" t="s">
        <v>83</v>
      </c>
      <c r="AT289" s="211" t="s">
        <v>69</v>
      </c>
      <c r="AU289" s="211" t="s">
        <v>77</v>
      </c>
      <c r="AY289" s="210" t="s">
        <v>163</v>
      </c>
      <c r="BK289" s="212">
        <f>SUM(BK290:BK336)</f>
        <v>0</v>
      </c>
    </row>
    <row r="290" s="2" customFormat="1" ht="21.75" customHeight="1">
      <c r="A290" s="41"/>
      <c r="B290" s="42"/>
      <c r="C290" s="215" t="s">
        <v>345</v>
      </c>
      <c r="D290" s="215" t="s">
        <v>166</v>
      </c>
      <c r="E290" s="216" t="s">
        <v>346</v>
      </c>
      <c r="F290" s="217" t="s">
        <v>347</v>
      </c>
      <c r="G290" s="218" t="s">
        <v>169</v>
      </c>
      <c r="H290" s="219">
        <v>9.3420000000000005</v>
      </c>
      <c r="I290" s="220"/>
      <c r="J290" s="221">
        <f>ROUND(I290*H290,2)</f>
        <v>0</v>
      </c>
      <c r="K290" s="217" t="s">
        <v>170</v>
      </c>
      <c r="L290" s="47"/>
      <c r="M290" s="222" t="s">
        <v>19</v>
      </c>
      <c r="N290" s="223" t="s">
        <v>42</v>
      </c>
      <c r="O290" s="87"/>
      <c r="P290" s="224">
        <f>O290*H290</f>
        <v>0</v>
      </c>
      <c r="Q290" s="224">
        <v>0.00025999999999999998</v>
      </c>
      <c r="R290" s="224">
        <f>Q290*H290</f>
        <v>0.0024289199999999998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260</v>
      </c>
      <c r="AT290" s="226" t="s">
        <v>166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348</v>
      </c>
    </row>
    <row r="291" s="2" customFormat="1">
      <c r="A291" s="41"/>
      <c r="B291" s="42"/>
      <c r="C291" s="43"/>
      <c r="D291" s="228" t="s">
        <v>173</v>
      </c>
      <c r="E291" s="43"/>
      <c r="F291" s="229" t="s">
        <v>349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173</v>
      </c>
      <c r="AU291" s="20" t="s">
        <v>83</v>
      </c>
    </row>
    <row r="292" s="13" customFormat="1">
      <c r="A292" s="13"/>
      <c r="B292" s="233"/>
      <c r="C292" s="234"/>
      <c r="D292" s="235" t="s">
        <v>175</v>
      </c>
      <c r="E292" s="236" t="s">
        <v>19</v>
      </c>
      <c r="F292" s="237" t="s">
        <v>194</v>
      </c>
      <c r="G292" s="234"/>
      <c r="H292" s="238">
        <v>3.1139999999999999</v>
      </c>
      <c r="I292" s="239"/>
      <c r="J292" s="234"/>
      <c r="K292" s="234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175</v>
      </c>
      <c r="AU292" s="244" t="s">
        <v>83</v>
      </c>
      <c r="AV292" s="13" t="s">
        <v>83</v>
      </c>
      <c r="AW292" s="13" t="s">
        <v>32</v>
      </c>
      <c r="AX292" s="13" t="s">
        <v>70</v>
      </c>
      <c r="AY292" s="244" t="s">
        <v>163</v>
      </c>
    </row>
    <row r="293" s="13" customFormat="1">
      <c r="A293" s="13"/>
      <c r="B293" s="233"/>
      <c r="C293" s="234"/>
      <c r="D293" s="235" t="s">
        <v>175</v>
      </c>
      <c r="E293" s="236" t="s">
        <v>19</v>
      </c>
      <c r="F293" s="237" t="s">
        <v>194</v>
      </c>
      <c r="G293" s="234"/>
      <c r="H293" s="238">
        <v>3.1139999999999999</v>
      </c>
      <c r="I293" s="239"/>
      <c r="J293" s="234"/>
      <c r="K293" s="234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175</v>
      </c>
      <c r="AU293" s="244" t="s">
        <v>83</v>
      </c>
      <c r="AV293" s="13" t="s">
        <v>83</v>
      </c>
      <c r="AW293" s="13" t="s">
        <v>32</v>
      </c>
      <c r="AX293" s="13" t="s">
        <v>70</v>
      </c>
      <c r="AY293" s="244" t="s">
        <v>163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194</v>
      </c>
      <c r="G294" s="234"/>
      <c r="H294" s="238">
        <v>3.1139999999999999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83</v>
      </c>
      <c r="AV294" s="13" t="s">
        <v>83</v>
      </c>
      <c r="AW294" s="13" t="s">
        <v>32</v>
      </c>
      <c r="AX294" s="13" t="s">
        <v>70</v>
      </c>
      <c r="AY294" s="244" t="s">
        <v>163</v>
      </c>
    </row>
    <row r="295" s="14" customFormat="1">
      <c r="A295" s="14"/>
      <c r="B295" s="245"/>
      <c r="C295" s="246"/>
      <c r="D295" s="235" t="s">
        <v>175</v>
      </c>
      <c r="E295" s="247" t="s">
        <v>19</v>
      </c>
      <c r="F295" s="248" t="s">
        <v>179</v>
      </c>
      <c r="G295" s="246"/>
      <c r="H295" s="249">
        <v>9.3419999999999987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175</v>
      </c>
      <c r="AU295" s="255" t="s">
        <v>83</v>
      </c>
      <c r="AV295" s="14" t="s">
        <v>171</v>
      </c>
      <c r="AW295" s="14" t="s">
        <v>32</v>
      </c>
      <c r="AX295" s="14" t="s">
        <v>77</v>
      </c>
      <c r="AY295" s="255" t="s">
        <v>163</v>
      </c>
    </row>
    <row r="296" s="2" customFormat="1" ht="16.5" customHeight="1">
      <c r="A296" s="41"/>
      <c r="B296" s="42"/>
      <c r="C296" s="256" t="s">
        <v>350</v>
      </c>
      <c r="D296" s="256" t="s">
        <v>219</v>
      </c>
      <c r="E296" s="257" t="s">
        <v>351</v>
      </c>
      <c r="F296" s="258" t="s">
        <v>352</v>
      </c>
      <c r="G296" s="259" t="s">
        <v>169</v>
      </c>
      <c r="H296" s="260">
        <v>9.3420000000000005</v>
      </c>
      <c r="I296" s="261"/>
      <c r="J296" s="262">
        <f>ROUND(I296*H296,2)</f>
        <v>0</v>
      </c>
      <c r="K296" s="258" t="s">
        <v>170</v>
      </c>
      <c r="L296" s="263"/>
      <c r="M296" s="264" t="s">
        <v>19</v>
      </c>
      <c r="N296" s="265" t="s">
        <v>42</v>
      </c>
      <c r="O296" s="87"/>
      <c r="P296" s="224">
        <f>O296*H296</f>
        <v>0</v>
      </c>
      <c r="Q296" s="224">
        <v>0.036810000000000002</v>
      </c>
      <c r="R296" s="224">
        <f>Q296*H296</f>
        <v>0.34387902000000004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333</v>
      </c>
      <c r="AT296" s="226" t="s">
        <v>219</v>
      </c>
      <c r="AU296" s="226" t="s">
        <v>83</v>
      </c>
      <c r="AY296" s="20" t="s">
        <v>163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83</v>
      </c>
      <c r="BK296" s="227">
        <f>ROUND(I296*H296,2)</f>
        <v>0</v>
      </c>
      <c r="BL296" s="20" t="s">
        <v>260</v>
      </c>
      <c r="BM296" s="226" t="s">
        <v>353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194</v>
      </c>
      <c r="G297" s="234"/>
      <c r="H297" s="238">
        <v>3.1139999999999999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3" customFormat="1">
      <c r="A298" s="13"/>
      <c r="B298" s="233"/>
      <c r="C298" s="234"/>
      <c r="D298" s="235" t="s">
        <v>175</v>
      </c>
      <c r="E298" s="236" t="s">
        <v>19</v>
      </c>
      <c r="F298" s="237" t="s">
        <v>194</v>
      </c>
      <c r="G298" s="234"/>
      <c r="H298" s="238">
        <v>3.1139999999999999</v>
      </c>
      <c r="I298" s="239"/>
      <c r="J298" s="234"/>
      <c r="K298" s="234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175</v>
      </c>
      <c r="AU298" s="244" t="s">
        <v>83</v>
      </c>
      <c r="AV298" s="13" t="s">
        <v>83</v>
      </c>
      <c r="AW298" s="13" t="s">
        <v>32</v>
      </c>
      <c r="AX298" s="13" t="s">
        <v>70</v>
      </c>
      <c r="AY298" s="244" t="s">
        <v>163</v>
      </c>
    </row>
    <row r="299" s="13" customFormat="1">
      <c r="A299" s="13"/>
      <c r="B299" s="233"/>
      <c r="C299" s="234"/>
      <c r="D299" s="235" t="s">
        <v>175</v>
      </c>
      <c r="E299" s="236" t="s">
        <v>19</v>
      </c>
      <c r="F299" s="237" t="s">
        <v>194</v>
      </c>
      <c r="G299" s="234"/>
      <c r="H299" s="238">
        <v>3.1139999999999999</v>
      </c>
      <c r="I299" s="239"/>
      <c r="J299" s="234"/>
      <c r="K299" s="234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175</v>
      </c>
      <c r="AU299" s="244" t="s">
        <v>83</v>
      </c>
      <c r="AV299" s="13" t="s">
        <v>83</v>
      </c>
      <c r="AW299" s="13" t="s">
        <v>32</v>
      </c>
      <c r="AX299" s="13" t="s">
        <v>70</v>
      </c>
      <c r="AY299" s="244" t="s">
        <v>163</v>
      </c>
    </row>
    <row r="300" s="14" customFormat="1">
      <c r="A300" s="14"/>
      <c r="B300" s="245"/>
      <c r="C300" s="246"/>
      <c r="D300" s="235" t="s">
        <v>175</v>
      </c>
      <c r="E300" s="247" t="s">
        <v>19</v>
      </c>
      <c r="F300" s="248" t="s">
        <v>179</v>
      </c>
      <c r="G300" s="246"/>
      <c r="H300" s="249">
        <v>9.3419999999999987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175</v>
      </c>
      <c r="AU300" s="255" t="s">
        <v>83</v>
      </c>
      <c r="AV300" s="14" t="s">
        <v>171</v>
      </c>
      <c r="AW300" s="14" t="s">
        <v>32</v>
      </c>
      <c r="AX300" s="14" t="s">
        <v>77</v>
      </c>
      <c r="AY300" s="255" t="s">
        <v>163</v>
      </c>
    </row>
    <row r="301" s="2" customFormat="1" ht="16.5" customHeight="1">
      <c r="A301" s="41"/>
      <c r="B301" s="42"/>
      <c r="C301" s="215" t="s">
        <v>354</v>
      </c>
      <c r="D301" s="215" t="s">
        <v>166</v>
      </c>
      <c r="E301" s="216" t="s">
        <v>355</v>
      </c>
      <c r="F301" s="217" t="s">
        <v>356</v>
      </c>
      <c r="G301" s="218" t="s">
        <v>357</v>
      </c>
      <c r="H301" s="219">
        <v>1</v>
      </c>
      <c r="I301" s="220"/>
      <c r="J301" s="221">
        <f>ROUND(I301*H301,2)</f>
        <v>0</v>
      </c>
      <c r="K301" s="217" t="s">
        <v>170</v>
      </c>
      <c r="L301" s="47"/>
      <c r="M301" s="222" t="s">
        <v>19</v>
      </c>
      <c r="N301" s="223" t="s">
        <v>42</v>
      </c>
      <c r="O301" s="87"/>
      <c r="P301" s="224">
        <f>O301*H301</f>
        <v>0</v>
      </c>
      <c r="Q301" s="224">
        <v>0.00025999999999999998</v>
      </c>
      <c r="R301" s="224">
        <f>Q301*H301</f>
        <v>0.00025999999999999998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260</v>
      </c>
      <c r="AT301" s="226" t="s">
        <v>166</v>
      </c>
      <c r="AU301" s="226" t="s">
        <v>83</v>
      </c>
      <c r="AY301" s="20" t="s">
        <v>163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83</v>
      </c>
      <c r="BK301" s="227">
        <f>ROUND(I301*H301,2)</f>
        <v>0</v>
      </c>
      <c r="BL301" s="20" t="s">
        <v>260</v>
      </c>
      <c r="BM301" s="226" t="s">
        <v>358</v>
      </c>
    </row>
    <row r="302" s="2" customFormat="1">
      <c r="A302" s="41"/>
      <c r="B302" s="42"/>
      <c r="C302" s="43"/>
      <c r="D302" s="228" t="s">
        <v>173</v>
      </c>
      <c r="E302" s="43"/>
      <c r="F302" s="229" t="s">
        <v>359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173</v>
      </c>
      <c r="AU302" s="20" t="s">
        <v>83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77</v>
      </c>
      <c r="G303" s="234"/>
      <c r="H303" s="238">
        <v>1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1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333</v>
      </c>
      <c r="D305" s="256" t="s">
        <v>219</v>
      </c>
      <c r="E305" s="257" t="s">
        <v>360</v>
      </c>
      <c r="F305" s="258" t="s">
        <v>361</v>
      </c>
      <c r="G305" s="259" t="s">
        <v>169</v>
      </c>
      <c r="H305" s="260">
        <v>0.60099999999999998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0.040280000000000003</v>
      </c>
      <c r="R305" s="224">
        <f>Q305*H305</f>
        <v>0.024208280000000002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362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196</v>
      </c>
      <c r="G306" s="234"/>
      <c r="H306" s="238">
        <v>0.60099999999999998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4" customFormat="1">
      <c r="A307" s="14"/>
      <c r="B307" s="245"/>
      <c r="C307" s="246"/>
      <c r="D307" s="235" t="s">
        <v>175</v>
      </c>
      <c r="E307" s="247" t="s">
        <v>19</v>
      </c>
      <c r="F307" s="248" t="s">
        <v>179</v>
      </c>
      <c r="G307" s="246"/>
      <c r="H307" s="249">
        <v>0.60099999999999998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175</v>
      </c>
      <c r="AU307" s="255" t="s">
        <v>83</v>
      </c>
      <c r="AV307" s="14" t="s">
        <v>171</v>
      </c>
      <c r="AW307" s="14" t="s">
        <v>32</v>
      </c>
      <c r="AX307" s="14" t="s">
        <v>77</v>
      </c>
      <c r="AY307" s="255" t="s">
        <v>163</v>
      </c>
    </row>
    <row r="308" s="2" customFormat="1" ht="24.15" customHeight="1">
      <c r="A308" s="41"/>
      <c r="B308" s="42"/>
      <c r="C308" s="215" t="s">
        <v>363</v>
      </c>
      <c r="D308" s="215" t="s">
        <v>166</v>
      </c>
      <c r="E308" s="216" t="s">
        <v>364</v>
      </c>
      <c r="F308" s="217" t="s">
        <v>365</v>
      </c>
      <c r="G308" s="218" t="s">
        <v>357</v>
      </c>
      <c r="H308" s="219">
        <v>1</v>
      </c>
      <c r="I308" s="220"/>
      <c r="J308" s="221">
        <f>ROUND(I308*H308,2)</f>
        <v>0</v>
      </c>
      <c r="K308" s="217" t="s">
        <v>170</v>
      </c>
      <c r="L308" s="47"/>
      <c r="M308" s="222" t="s">
        <v>19</v>
      </c>
      <c r="N308" s="223" t="s">
        <v>42</v>
      </c>
      <c r="O308" s="87"/>
      <c r="P308" s="224">
        <f>O308*H308</f>
        <v>0</v>
      </c>
      <c r="Q308" s="224">
        <v>0.00025000000000000001</v>
      </c>
      <c r="R308" s="224">
        <f>Q308*H308</f>
        <v>0.00025000000000000001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260</v>
      </c>
      <c r="AT308" s="226" t="s">
        <v>166</v>
      </c>
      <c r="AU308" s="226" t="s">
        <v>83</v>
      </c>
      <c r="AY308" s="20" t="s">
        <v>163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83</v>
      </c>
      <c r="BK308" s="227">
        <f>ROUND(I308*H308,2)</f>
        <v>0</v>
      </c>
      <c r="BL308" s="20" t="s">
        <v>260</v>
      </c>
      <c r="BM308" s="226" t="s">
        <v>366</v>
      </c>
    </row>
    <row r="309" s="2" customFormat="1">
      <c r="A309" s="41"/>
      <c r="B309" s="42"/>
      <c r="C309" s="43"/>
      <c r="D309" s="228" t="s">
        <v>173</v>
      </c>
      <c r="E309" s="43"/>
      <c r="F309" s="229" t="s">
        <v>367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173</v>
      </c>
      <c r="AU309" s="20" t="s">
        <v>83</v>
      </c>
    </row>
    <row r="310" s="13" customFormat="1">
      <c r="A310" s="13"/>
      <c r="B310" s="233"/>
      <c r="C310" s="234"/>
      <c r="D310" s="235" t="s">
        <v>175</v>
      </c>
      <c r="E310" s="236" t="s">
        <v>19</v>
      </c>
      <c r="F310" s="237" t="s">
        <v>77</v>
      </c>
      <c r="G310" s="234"/>
      <c r="H310" s="238">
        <v>1</v>
      </c>
      <c r="I310" s="239"/>
      <c r="J310" s="234"/>
      <c r="K310" s="234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175</v>
      </c>
      <c r="AU310" s="244" t="s">
        <v>83</v>
      </c>
      <c r="AV310" s="13" t="s">
        <v>83</v>
      </c>
      <c r="AW310" s="13" t="s">
        <v>32</v>
      </c>
      <c r="AX310" s="13" t="s">
        <v>70</v>
      </c>
      <c r="AY310" s="244" t="s">
        <v>163</v>
      </c>
    </row>
    <row r="311" s="14" customFormat="1">
      <c r="A311" s="14"/>
      <c r="B311" s="245"/>
      <c r="C311" s="246"/>
      <c r="D311" s="235" t="s">
        <v>175</v>
      </c>
      <c r="E311" s="247" t="s">
        <v>19</v>
      </c>
      <c r="F311" s="248" t="s">
        <v>179</v>
      </c>
      <c r="G311" s="246"/>
      <c r="H311" s="249">
        <v>1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175</v>
      </c>
      <c r="AU311" s="255" t="s">
        <v>83</v>
      </c>
      <c r="AV311" s="14" t="s">
        <v>171</v>
      </c>
      <c r="AW311" s="14" t="s">
        <v>32</v>
      </c>
      <c r="AX311" s="14" t="s">
        <v>77</v>
      </c>
      <c r="AY311" s="255" t="s">
        <v>163</v>
      </c>
    </row>
    <row r="312" s="2" customFormat="1" ht="16.5" customHeight="1">
      <c r="A312" s="41"/>
      <c r="B312" s="42"/>
      <c r="C312" s="256" t="s">
        <v>368</v>
      </c>
      <c r="D312" s="256" t="s">
        <v>219</v>
      </c>
      <c r="E312" s="257" t="s">
        <v>369</v>
      </c>
      <c r="F312" s="258" t="s">
        <v>370</v>
      </c>
      <c r="G312" s="259" t="s">
        <v>169</v>
      </c>
      <c r="H312" s="260">
        <v>1.7969999999999999</v>
      </c>
      <c r="I312" s="261"/>
      <c r="J312" s="262">
        <f>ROUND(I312*H312,2)</f>
        <v>0</v>
      </c>
      <c r="K312" s="258" t="s">
        <v>170</v>
      </c>
      <c r="L312" s="263"/>
      <c r="M312" s="264" t="s">
        <v>19</v>
      </c>
      <c r="N312" s="265" t="s">
        <v>42</v>
      </c>
      <c r="O312" s="87"/>
      <c r="P312" s="224">
        <f>O312*H312</f>
        <v>0</v>
      </c>
      <c r="Q312" s="224">
        <v>0.037039999999999997</v>
      </c>
      <c r="R312" s="224">
        <f>Q312*H312</f>
        <v>0.066560879999999989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333</v>
      </c>
      <c r="AT312" s="226" t="s">
        <v>219</v>
      </c>
      <c r="AU312" s="226" t="s">
        <v>83</v>
      </c>
      <c r="AY312" s="20" t="s">
        <v>163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83</v>
      </c>
      <c r="BK312" s="227">
        <f>ROUND(I312*H312,2)</f>
        <v>0</v>
      </c>
      <c r="BL312" s="20" t="s">
        <v>260</v>
      </c>
      <c r="BM312" s="226" t="s">
        <v>371</v>
      </c>
    </row>
    <row r="313" s="13" customFormat="1">
      <c r="A313" s="13"/>
      <c r="B313" s="233"/>
      <c r="C313" s="234"/>
      <c r="D313" s="235" t="s">
        <v>175</v>
      </c>
      <c r="E313" s="236" t="s">
        <v>19</v>
      </c>
      <c r="F313" s="237" t="s">
        <v>195</v>
      </c>
      <c r="G313" s="234"/>
      <c r="H313" s="238">
        <v>1.7969999999999999</v>
      </c>
      <c r="I313" s="239"/>
      <c r="J313" s="234"/>
      <c r="K313" s="234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175</v>
      </c>
      <c r="AU313" s="244" t="s">
        <v>83</v>
      </c>
      <c r="AV313" s="13" t="s">
        <v>83</v>
      </c>
      <c r="AW313" s="13" t="s">
        <v>32</v>
      </c>
      <c r="AX313" s="13" t="s">
        <v>70</v>
      </c>
      <c r="AY313" s="244" t="s">
        <v>163</v>
      </c>
    </row>
    <row r="314" s="14" customFormat="1">
      <c r="A314" s="14"/>
      <c r="B314" s="245"/>
      <c r="C314" s="246"/>
      <c r="D314" s="235" t="s">
        <v>175</v>
      </c>
      <c r="E314" s="247" t="s">
        <v>19</v>
      </c>
      <c r="F314" s="248" t="s">
        <v>179</v>
      </c>
      <c r="G314" s="246"/>
      <c r="H314" s="249">
        <v>1.7969999999999999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175</v>
      </c>
      <c r="AU314" s="255" t="s">
        <v>83</v>
      </c>
      <c r="AV314" s="14" t="s">
        <v>171</v>
      </c>
      <c r="AW314" s="14" t="s">
        <v>32</v>
      </c>
      <c r="AX314" s="14" t="s">
        <v>77</v>
      </c>
      <c r="AY314" s="255" t="s">
        <v>163</v>
      </c>
    </row>
    <row r="315" s="2" customFormat="1" ht="16.5" customHeight="1">
      <c r="A315" s="41"/>
      <c r="B315" s="42"/>
      <c r="C315" s="215" t="s">
        <v>372</v>
      </c>
      <c r="D315" s="215" t="s">
        <v>166</v>
      </c>
      <c r="E315" s="216" t="s">
        <v>373</v>
      </c>
      <c r="F315" s="217" t="s">
        <v>374</v>
      </c>
      <c r="G315" s="218" t="s">
        <v>212</v>
      </c>
      <c r="H315" s="219">
        <v>8.0999999999999996</v>
      </c>
      <c r="I315" s="220"/>
      <c r="J315" s="221">
        <f>ROUND(I315*H315,2)</f>
        <v>0</v>
      </c>
      <c r="K315" s="217" t="s">
        <v>170</v>
      </c>
      <c r="L315" s="47"/>
      <c r="M315" s="222" t="s">
        <v>19</v>
      </c>
      <c r="N315" s="223" t="s">
        <v>42</v>
      </c>
      <c r="O315" s="87"/>
      <c r="P315" s="224">
        <f>O315*H315</f>
        <v>0</v>
      </c>
      <c r="Q315" s="224">
        <v>0</v>
      </c>
      <c r="R315" s="224">
        <f>Q315*H315</f>
        <v>0</v>
      </c>
      <c r="S315" s="224">
        <v>0.002</v>
      </c>
      <c r="T315" s="225">
        <f>S315*H315</f>
        <v>0.016199999999999999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6" t="s">
        <v>260</v>
      </c>
      <c r="AT315" s="226" t="s">
        <v>166</v>
      </c>
      <c r="AU315" s="226" t="s">
        <v>83</v>
      </c>
      <c r="AY315" s="20" t="s">
        <v>163</v>
      </c>
      <c r="BE315" s="227">
        <f>IF(N315="základní",J315,0)</f>
        <v>0</v>
      </c>
      <c r="BF315" s="227">
        <f>IF(N315="snížená",J315,0)</f>
        <v>0</v>
      </c>
      <c r="BG315" s="227">
        <f>IF(N315="zákl. přenesená",J315,0)</f>
        <v>0</v>
      </c>
      <c r="BH315" s="227">
        <f>IF(N315="sníž. přenesená",J315,0)</f>
        <v>0</v>
      </c>
      <c r="BI315" s="227">
        <f>IF(N315="nulová",J315,0)</f>
        <v>0</v>
      </c>
      <c r="BJ315" s="20" t="s">
        <v>83</v>
      </c>
      <c r="BK315" s="227">
        <f>ROUND(I315*H315,2)</f>
        <v>0</v>
      </c>
      <c r="BL315" s="20" t="s">
        <v>260</v>
      </c>
      <c r="BM315" s="226" t="s">
        <v>375</v>
      </c>
    </row>
    <row r="316" s="2" customFormat="1">
      <c r="A316" s="41"/>
      <c r="B316" s="42"/>
      <c r="C316" s="43"/>
      <c r="D316" s="228" t="s">
        <v>173</v>
      </c>
      <c r="E316" s="43"/>
      <c r="F316" s="229" t="s">
        <v>376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173</v>
      </c>
      <c r="AU316" s="20" t="s">
        <v>83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377</v>
      </c>
      <c r="G317" s="234"/>
      <c r="H317" s="238">
        <v>2.25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377</v>
      </c>
      <c r="G318" s="234"/>
      <c r="H318" s="238">
        <v>2.25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3" customFormat="1">
      <c r="A319" s="13"/>
      <c r="B319" s="233"/>
      <c r="C319" s="234"/>
      <c r="D319" s="235" t="s">
        <v>175</v>
      </c>
      <c r="E319" s="236" t="s">
        <v>19</v>
      </c>
      <c r="F319" s="237" t="s">
        <v>378</v>
      </c>
      <c r="G319" s="234"/>
      <c r="H319" s="238">
        <v>0.93999999999999995</v>
      </c>
      <c r="I319" s="239"/>
      <c r="J319" s="234"/>
      <c r="K319" s="234"/>
      <c r="L319" s="240"/>
      <c r="M319" s="241"/>
      <c r="N319" s="242"/>
      <c r="O319" s="242"/>
      <c r="P319" s="242"/>
      <c r="Q319" s="242"/>
      <c r="R319" s="242"/>
      <c r="S319" s="242"/>
      <c r="T319" s="24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4" t="s">
        <v>175</v>
      </c>
      <c r="AU319" s="244" t="s">
        <v>83</v>
      </c>
      <c r="AV319" s="13" t="s">
        <v>83</v>
      </c>
      <c r="AW319" s="13" t="s">
        <v>32</v>
      </c>
      <c r="AX319" s="13" t="s">
        <v>70</v>
      </c>
      <c r="AY319" s="244" t="s">
        <v>163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379</v>
      </c>
      <c r="G320" s="234"/>
      <c r="H320" s="238">
        <v>2.6600000000000001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83</v>
      </c>
      <c r="AV320" s="13" t="s">
        <v>83</v>
      </c>
      <c r="AW320" s="13" t="s">
        <v>32</v>
      </c>
      <c r="AX320" s="13" t="s">
        <v>70</v>
      </c>
      <c r="AY320" s="244" t="s">
        <v>163</v>
      </c>
    </row>
    <row r="321" s="14" customFormat="1">
      <c r="A321" s="14"/>
      <c r="B321" s="245"/>
      <c r="C321" s="246"/>
      <c r="D321" s="235" t="s">
        <v>175</v>
      </c>
      <c r="E321" s="247" t="s">
        <v>19</v>
      </c>
      <c r="F321" s="248" t="s">
        <v>179</v>
      </c>
      <c r="G321" s="246"/>
      <c r="H321" s="249">
        <v>8.0999999999999996</v>
      </c>
      <c r="I321" s="250"/>
      <c r="J321" s="246"/>
      <c r="K321" s="246"/>
      <c r="L321" s="251"/>
      <c r="M321" s="252"/>
      <c r="N321" s="253"/>
      <c r="O321" s="253"/>
      <c r="P321" s="253"/>
      <c r="Q321" s="253"/>
      <c r="R321" s="253"/>
      <c r="S321" s="253"/>
      <c r="T321" s="25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5" t="s">
        <v>175</v>
      </c>
      <c r="AU321" s="255" t="s">
        <v>83</v>
      </c>
      <c r="AV321" s="14" t="s">
        <v>171</v>
      </c>
      <c r="AW321" s="14" t="s">
        <v>32</v>
      </c>
      <c r="AX321" s="14" t="s">
        <v>77</v>
      </c>
      <c r="AY321" s="255" t="s">
        <v>163</v>
      </c>
    </row>
    <row r="322" s="2" customFormat="1" ht="21.75" customHeight="1">
      <c r="A322" s="41"/>
      <c r="B322" s="42"/>
      <c r="C322" s="215" t="s">
        <v>380</v>
      </c>
      <c r="D322" s="215" t="s">
        <v>166</v>
      </c>
      <c r="E322" s="216" t="s">
        <v>381</v>
      </c>
      <c r="F322" s="217" t="s">
        <v>382</v>
      </c>
      <c r="G322" s="218" t="s">
        <v>212</v>
      </c>
      <c r="H322" s="219">
        <v>8.0999999999999996</v>
      </c>
      <c r="I322" s="220"/>
      <c r="J322" s="221">
        <f>ROUND(I322*H322,2)</f>
        <v>0</v>
      </c>
      <c r="K322" s="217" t="s">
        <v>170</v>
      </c>
      <c r="L322" s="47"/>
      <c r="M322" s="222" t="s">
        <v>19</v>
      </c>
      <c r="N322" s="223" t="s">
        <v>42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260</v>
      </c>
      <c r="AT322" s="226" t="s">
        <v>166</v>
      </c>
      <c r="AU322" s="226" t="s">
        <v>83</v>
      </c>
      <c r="AY322" s="20" t="s">
        <v>163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83</v>
      </c>
      <c r="BK322" s="227">
        <f>ROUND(I322*H322,2)</f>
        <v>0</v>
      </c>
      <c r="BL322" s="20" t="s">
        <v>260</v>
      </c>
      <c r="BM322" s="226" t="s">
        <v>383</v>
      </c>
    </row>
    <row r="323" s="2" customFormat="1">
      <c r="A323" s="41"/>
      <c r="B323" s="42"/>
      <c r="C323" s="43"/>
      <c r="D323" s="228" t="s">
        <v>173</v>
      </c>
      <c r="E323" s="43"/>
      <c r="F323" s="229" t="s">
        <v>384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173</v>
      </c>
      <c r="AU323" s="20" t="s">
        <v>83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377</v>
      </c>
      <c r="G324" s="234"/>
      <c r="H324" s="238">
        <v>2.25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377</v>
      </c>
      <c r="G325" s="234"/>
      <c r="H325" s="238">
        <v>2.25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3" customFormat="1">
      <c r="A326" s="13"/>
      <c r="B326" s="233"/>
      <c r="C326" s="234"/>
      <c r="D326" s="235" t="s">
        <v>175</v>
      </c>
      <c r="E326" s="236" t="s">
        <v>19</v>
      </c>
      <c r="F326" s="237" t="s">
        <v>378</v>
      </c>
      <c r="G326" s="234"/>
      <c r="H326" s="238">
        <v>0.93999999999999995</v>
      </c>
      <c r="I326" s="239"/>
      <c r="J326" s="234"/>
      <c r="K326" s="234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175</v>
      </c>
      <c r="AU326" s="244" t="s">
        <v>83</v>
      </c>
      <c r="AV326" s="13" t="s">
        <v>83</v>
      </c>
      <c r="AW326" s="13" t="s">
        <v>32</v>
      </c>
      <c r="AX326" s="13" t="s">
        <v>70</v>
      </c>
      <c r="AY326" s="244" t="s">
        <v>163</v>
      </c>
    </row>
    <row r="327" s="13" customFormat="1">
      <c r="A327" s="13"/>
      <c r="B327" s="233"/>
      <c r="C327" s="234"/>
      <c r="D327" s="235" t="s">
        <v>175</v>
      </c>
      <c r="E327" s="236" t="s">
        <v>19</v>
      </c>
      <c r="F327" s="237" t="s">
        <v>379</v>
      </c>
      <c r="G327" s="234"/>
      <c r="H327" s="238">
        <v>2.6600000000000001</v>
      </c>
      <c r="I327" s="239"/>
      <c r="J327" s="234"/>
      <c r="K327" s="234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175</v>
      </c>
      <c r="AU327" s="244" t="s">
        <v>83</v>
      </c>
      <c r="AV327" s="13" t="s">
        <v>83</v>
      </c>
      <c r="AW327" s="13" t="s">
        <v>32</v>
      </c>
      <c r="AX327" s="13" t="s">
        <v>70</v>
      </c>
      <c r="AY327" s="244" t="s">
        <v>163</v>
      </c>
    </row>
    <row r="328" s="14" customFormat="1">
      <c r="A328" s="14"/>
      <c r="B328" s="245"/>
      <c r="C328" s="246"/>
      <c r="D328" s="235" t="s">
        <v>175</v>
      </c>
      <c r="E328" s="247" t="s">
        <v>19</v>
      </c>
      <c r="F328" s="248" t="s">
        <v>179</v>
      </c>
      <c r="G328" s="246"/>
      <c r="H328" s="249">
        <v>8.0999999999999996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175</v>
      </c>
      <c r="AU328" s="255" t="s">
        <v>83</v>
      </c>
      <c r="AV328" s="14" t="s">
        <v>171</v>
      </c>
      <c r="AW328" s="14" t="s">
        <v>32</v>
      </c>
      <c r="AX328" s="14" t="s">
        <v>77</v>
      </c>
      <c r="AY328" s="255" t="s">
        <v>163</v>
      </c>
    </row>
    <row r="329" s="2" customFormat="1" ht="16.5" customHeight="1">
      <c r="A329" s="41"/>
      <c r="B329" s="42"/>
      <c r="C329" s="256" t="s">
        <v>385</v>
      </c>
      <c r="D329" s="256" t="s">
        <v>219</v>
      </c>
      <c r="E329" s="257" t="s">
        <v>386</v>
      </c>
      <c r="F329" s="258" t="s">
        <v>387</v>
      </c>
      <c r="G329" s="259" t="s">
        <v>212</v>
      </c>
      <c r="H329" s="260">
        <v>8.0999999999999996</v>
      </c>
      <c r="I329" s="261"/>
      <c r="J329" s="262">
        <f>ROUND(I329*H329,2)</f>
        <v>0</v>
      </c>
      <c r="K329" s="258" t="s">
        <v>170</v>
      </c>
      <c r="L329" s="263"/>
      <c r="M329" s="264" t="s">
        <v>19</v>
      </c>
      <c r="N329" s="265" t="s">
        <v>42</v>
      </c>
      <c r="O329" s="87"/>
      <c r="P329" s="224">
        <f>O329*H329</f>
        <v>0</v>
      </c>
      <c r="Q329" s="224">
        <v>0.0018</v>
      </c>
      <c r="R329" s="224">
        <f>Q329*H329</f>
        <v>0.014579999999999999</v>
      </c>
      <c r="S329" s="224">
        <v>0</v>
      </c>
      <c r="T329" s="225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6" t="s">
        <v>333</v>
      </c>
      <c r="AT329" s="226" t="s">
        <v>219</v>
      </c>
      <c r="AU329" s="226" t="s">
        <v>83</v>
      </c>
      <c r="AY329" s="20" t="s">
        <v>163</v>
      </c>
      <c r="BE329" s="227">
        <f>IF(N329="základní",J329,0)</f>
        <v>0</v>
      </c>
      <c r="BF329" s="227">
        <f>IF(N329="snížená",J329,0)</f>
        <v>0</v>
      </c>
      <c r="BG329" s="227">
        <f>IF(N329="zákl. přenesená",J329,0)</f>
        <v>0</v>
      </c>
      <c r="BH329" s="227">
        <f>IF(N329="sníž. přenesená",J329,0)</f>
        <v>0</v>
      </c>
      <c r="BI329" s="227">
        <f>IF(N329="nulová",J329,0)</f>
        <v>0</v>
      </c>
      <c r="BJ329" s="20" t="s">
        <v>83</v>
      </c>
      <c r="BK329" s="227">
        <f>ROUND(I329*H329,2)</f>
        <v>0</v>
      </c>
      <c r="BL329" s="20" t="s">
        <v>260</v>
      </c>
      <c r="BM329" s="226" t="s">
        <v>388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377</v>
      </c>
      <c r="G330" s="234"/>
      <c r="H330" s="238">
        <v>2.25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377</v>
      </c>
      <c r="G331" s="234"/>
      <c r="H331" s="238">
        <v>2.25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378</v>
      </c>
      <c r="G332" s="234"/>
      <c r="H332" s="238">
        <v>0.93999999999999995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379</v>
      </c>
      <c r="G333" s="234"/>
      <c r="H333" s="238">
        <v>2.6600000000000001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83</v>
      </c>
      <c r="AV333" s="13" t="s">
        <v>83</v>
      </c>
      <c r="AW333" s="13" t="s">
        <v>32</v>
      </c>
      <c r="AX333" s="13" t="s">
        <v>70</v>
      </c>
      <c r="AY333" s="244" t="s">
        <v>163</v>
      </c>
    </row>
    <row r="334" s="14" customFormat="1">
      <c r="A334" s="14"/>
      <c r="B334" s="245"/>
      <c r="C334" s="246"/>
      <c r="D334" s="235" t="s">
        <v>175</v>
      </c>
      <c r="E334" s="247" t="s">
        <v>19</v>
      </c>
      <c r="F334" s="248" t="s">
        <v>179</v>
      </c>
      <c r="G334" s="246"/>
      <c r="H334" s="249">
        <v>8.0999999999999996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175</v>
      </c>
      <c r="AU334" s="255" t="s">
        <v>83</v>
      </c>
      <c r="AV334" s="14" t="s">
        <v>171</v>
      </c>
      <c r="AW334" s="14" t="s">
        <v>32</v>
      </c>
      <c r="AX334" s="14" t="s">
        <v>77</v>
      </c>
      <c r="AY334" s="255" t="s">
        <v>163</v>
      </c>
    </row>
    <row r="335" s="2" customFormat="1" ht="24.15" customHeight="1">
      <c r="A335" s="41"/>
      <c r="B335" s="42"/>
      <c r="C335" s="215" t="s">
        <v>389</v>
      </c>
      <c r="D335" s="215" t="s">
        <v>166</v>
      </c>
      <c r="E335" s="216" t="s">
        <v>390</v>
      </c>
      <c r="F335" s="217" t="s">
        <v>391</v>
      </c>
      <c r="G335" s="218" t="s">
        <v>291</v>
      </c>
      <c r="H335" s="219">
        <v>0.45200000000000001</v>
      </c>
      <c r="I335" s="220"/>
      <c r="J335" s="221">
        <f>ROUND(I335*H335,2)</f>
        <v>0</v>
      </c>
      <c r="K335" s="217" t="s">
        <v>170</v>
      </c>
      <c r="L335" s="47"/>
      <c r="M335" s="222" t="s">
        <v>19</v>
      </c>
      <c r="N335" s="223" t="s">
        <v>42</v>
      </c>
      <c r="O335" s="87"/>
      <c r="P335" s="224">
        <f>O335*H335</f>
        <v>0</v>
      </c>
      <c r="Q335" s="224">
        <v>0</v>
      </c>
      <c r="R335" s="224">
        <f>Q335*H335</f>
        <v>0</v>
      </c>
      <c r="S335" s="224">
        <v>0</v>
      </c>
      <c r="T335" s="225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6" t="s">
        <v>260</v>
      </c>
      <c r="AT335" s="226" t="s">
        <v>166</v>
      </c>
      <c r="AU335" s="226" t="s">
        <v>83</v>
      </c>
      <c r="AY335" s="20" t="s">
        <v>163</v>
      </c>
      <c r="BE335" s="227">
        <f>IF(N335="základní",J335,0)</f>
        <v>0</v>
      </c>
      <c r="BF335" s="227">
        <f>IF(N335="snížená",J335,0)</f>
        <v>0</v>
      </c>
      <c r="BG335" s="227">
        <f>IF(N335="zákl. přenesená",J335,0)</f>
        <v>0</v>
      </c>
      <c r="BH335" s="227">
        <f>IF(N335="sníž. přenesená",J335,0)</f>
        <v>0</v>
      </c>
      <c r="BI335" s="227">
        <f>IF(N335="nulová",J335,0)</f>
        <v>0</v>
      </c>
      <c r="BJ335" s="20" t="s">
        <v>83</v>
      </c>
      <c r="BK335" s="227">
        <f>ROUND(I335*H335,2)</f>
        <v>0</v>
      </c>
      <c r="BL335" s="20" t="s">
        <v>260</v>
      </c>
      <c r="BM335" s="226" t="s">
        <v>392</v>
      </c>
    </row>
    <row r="336" s="2" customFormat="1">
      <c r="A336" s="41"/>
      <c r="B336" s="42"/>
      <c r="C336" s="43"/>
      <c r="D336" s="228" t="s">
        <v>173</v>
      </c>
      <c r="E336" s="43"/>
      <c r="F336" s="229" t="s">
        <v>393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173</v>
      </c>
      <c r="AU336" s="20" t="s">
        <v>83</v>
      </c>
    </row>
    <row r="337" s="12" customFormat="1" ht="22.8" customHeight="1">
      <c r="A337" s="12"/>
      <c r="B337" s="199"/>
      <c r="C337" s="200"/>
      <c r="D337" s="201" t="s">
        <v>69</v>
      </c>
      <c r="E337" s="213" t="s">
        <v>394</v>
      </c>
      <c r="F337" s="213" t="s">
        <v>395</v>
      </c>
      <c r="G337" s="200"/>
      <c r="H337" s="200"/>
      <c r="I337" s="203"/>
      <c r="J337" s="214">
        <f>BK337</f>
        <v>0</v>
      </c>
      <c r="K337" s="200"/>
      <c r="L337" s="205"/>
      <c r="M337" s="206"/>
      <c r="N337" s="207"/>
      <c r="O337" s="207"/>
      <c r="P337" s="208">
        <f>SUM(P338:P363)</f>
        <v>0</v>
      </c>
      <c r="Q337" s="207"/>
      <c r="R337" s="208">
        <f>SUM(R338:R363)</f>
        <v>0.012789</v>
      </c>
      <c r="S337" s="207"/>
      <c r="T337" s="209">
        <f>SUM(T338:T363)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83</v>
      </c>
      <c r="AT337" s="211" t="s">
        <v>69</v>
      </c>
      <c r="AU337" s="211" t="s">
        <v>77</v>
      </c>
      <c r="AY337" s="210" t="s">
        <v>163</v>
      </c>
      <c r="BK337" s="212">
        <f>SUM(BK338:BK363)</f>
        <v>0</v>
      </c>
    </row>
    <row r="338" s="2" customFormat="1" ht="24.15" customHeight="1">
      <c r="A338" s="41"/>
      <c r="B338" s="42"/>
      <c r="C338" s="215" t="s">
        <v>396</v>
      </c>
      <c r="D338" s="215" t="s">
        <v>166</v>
      </c>
      <c r="E338" s="216" t="s">
        <v>397</v>
      </c>
      <c r="F338" s="217" t="s">
        <v>398</v>
      </c>
      <c r="G338" s="218" t="s">
        <v>212</v>
      </c>
      <c r="H338" s="219">
        <v>30.449999999999999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42</v>
      </c>
      <c r="O338" s="87"/>
      <c r="P338" s="224">
        <f>O338*H338</f>
        <v>0</v>
      </c>
      <c r="Q338" s="224">
        <v>6.0000000000000002E-05</v>
      </c>
      <c r="R338" s="224">
        <f>Q338*H338</f>
        <v>0.0018270000000000001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260</v>
      </c>
      <c r="AT338" s="226" t="s">
        <v>166</v>
      </c>
      <c r="AU338" s="226" t="s">
        <v>83</v>
      </c>
      <c r="AY338" s="20" t="s">
        <v>163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83</v>
      </c>
      <c r="BK338" s="227">
        <f>ROUND(I338*H338,2)</f>
        <v>0</v>
      </c>
      <c r="BL338" s="20" t="s">
        <v>260</v>
      </c>
      <c r="BM338" s="226" t="s">
        <v>399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400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83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401</v>
      </c>
      <c r="G340" s="234"/>
      <c r="H340" s="238">
        <v>7.1600000000000001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401</v>
      </c>
      <c r="G341" s="234"/>
      <c r="H341" s="238">
        <v>7.1600000000000001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402</v>
      </c>
      <c r="G342" s="234"/>
      <c r="H342" s="238">
        <v>5.8700000000000001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403</v>
      </c>
      <c r="G343" s="234"/>
      <c r="H343" s="238">
        <v>3.1000000000000001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401</v>
      </c>
      <c r="G344" s="234"/>
      <c r="H344" s="238">
        <v>7.1600000000000001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4" customFormat="1">
      <c r="A345" s="14"/>
      <c r="B345" s="245"/>
      <c r="C345" s="246"/>
      <c r="D345" s="235" t="s">
        <v>175</v>
      </c>
      <c r="E345" s="247" t="s">
        <v>19</v>
      </c>
      <c r="F345" s="248" t="s">
        <v>179</v>
      </c>
      <c r="G345" s="246"/>
      <c r="H345" s="249">
        <v>30.450000000000003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175</v>
      </c>
      <c r="AU345" s="255" t="s">
        <v>83</v>
      </c>
      <c r="AV345" s="14" t="s">
        <v>171</v>
      </c>
      <c r="AW345" s="14" t="s">
        <v>32</v>
      </c>
      <c r="AX345" s="14" t="s">
        <v>77</v>
      </c>
      <c r="AY345" s="255" t="s">
        <v>163</v>
      </c>
    </row>
    <row r="346" s="2" customFormat="1" ht="24.15" customHeight="1">
      <c r="A346" s="41"/>
      <c r="B346" s="42"/>
      <c r="C346" s="215" t="s">
        <v>404</v>
      </c>
      <c r="D346" s="215" t="s">
        <v>166</v>
      </c>
      <c r="E346" s="216" t="s">
        <v>405</v>
      </c>
      <c r="F346" s="217" t="s">
        <v>406</v>
      </c>
      <c r="G346" s="218" t="s">
        <v>212</v>
      </c>
      <c r="H346" s="219">
        <v>30.449999999999999</v>
      </c>
      <c r="I346" s="220"/>
      <c r="J346" s="221">
        <f>ROUND(I346*H346,2)</f>
        <v>0</v>
      </c>
      <c r="K346" s="217" t="s">
        <v>170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6.9999999999999994E-05</v>
      </c>
      <c r="R346" s="224">
        <f>Q346*H346</f>
        <v>0.0021314999999999997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260</v>
      </c>
      <c r="AT346" s="226" t="s">
        <v>166</v>
      </c>
      <c r="AU346" s="226" t="s">
        <v>83</v>
      </c>
      <c r="AY346" s="20" t="s">
        <v>163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83</v>
      </c>
      <c r="BK346" s="227">
        <f>ROUND(I346*H346,2)</f>
        <v>0</v>
      </c>
      <c r="BL346" s="20" t="s">
        <v>260</v>
      </c>
      <c r="BM346" s="226" t="s">
        <v>407</v>
      </c>
    </row>
    <row r="347" s="2" customFormat="1">
      <c r="A347" s="41"/>
      <c r="B347" s="42"/>
      <c r="C347" s="43"/>
      <c r="D347" s="228" t="s">
        <v>173</v>
      </c>
      <c r="E347" s="43"/>
      <c r="F347" s="229" t="s">
        <v>408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173</v>
      </c>
      <c r="AU347" s="20" t="s">
        <v>83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401</v>
      </c>
      <c r="G348" s="234"/>
      <c r="H348" s="238">
        <v>7.1600000000000001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83</v>
      </c>
      <c r="AV348" s="13" t="s">
        <v>83</v>
      </c>
      <c r="AW348" s="13" t="s">
        <v>32</v>
      </c>
      <c r="AX348" s="13" t="s">
        <v>70</v>
      </c>
      <c r="AY348" s="244" t="s">
        <v>163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401</v>
      </c>
      <c r="G349" s="234"/>
      <c r="H349" s="238">
        <v>7.1600000000000001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83</v>
      </c>
      <c r="AV349" s="13" t="s">
        <v>83</v>
      </c>
      <c r="AW349" s="13" t="s">
        <v>32</v>
      </c>
      <c r="AX349" s="13" t="s">
        <v>70</v>
      </c>
      <c r="AY349" s="244" t="s">
        <v>163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402</v>
      </c>
      <c r="G350" s="234"/>
      <c r="H350" s="238">
        <v>5.8700000000000001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403</v>
      </c>
      <c r="G351" s="234"/>
      <c r="H351" s="238">
        <v>3.1000000000000001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401</v>
      </c>
      <c r="G352" s="234"/>
      <c r="H352" s="238">
        <v>7.1600000000000001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179</v>
      </c>
      <c r="G353" s="246"/>
      <c r="H353" s="249">
        <v>30.450000000000003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83</v>
      </c>
      <c r="AV353" s="14" t="s">
        <v>171</v>
      </c>
      <c r="AW353" s="14" t="s">
        <v>32</v>
      </c>
      <c r="AX353" s="14" t="s">
        <v>77</v>
      </c>
      <c r="AY353" s="255" t="s">
        <v>163</v>
      </c>
    </row>
    <row r="354" s="2" customFormat="1" ht="24.15" customHeight="1">
      <c r="A354" s="41"/>
      <c r="B354" s="42"/>
      <c r="C354" s="215" t="s">
        <v>409</v>
      </c>
      <c r="D354" s="215" t="s">
        <v>166</v>
      </c>
      <c r="E354" s="216" t="s">
        <v>410</v>
      </c>
      <c r="F354" s="217" t="s">
        <v>411</v>
      </c>
      <c r="G354" s="218" t="s">
        <v>212</v>
      </c>
      <c r="H354" s="219">
        <v>30.449999999999999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0.00029</v>
      </c>
      <c r="R354" s="224">
        <f>Q354*H354</f>
        <v>0.0088304999999999998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260</v>
      </c>
      <c r="AT354" s="226" t="s">
        <v>166</v>
      </c>
      <c r="AU354" s="226" t="s">
        <v>83</v>
      </c>
      <c r="AY354" s="20" t="s">
        <v>163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83</v>
      </c>
      <c r="BK354" s="227">
        <f>ROUND(I354*H354,2)</f>
        <v>0</v>
      </c>
      <c r="BL354" s="20" t="s">
        <v>260</v>
      </c>
      <c r="BM354" s="226" t="s">
        <v>412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413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83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401</v>
      </c>
      <c r="G356" s="234"/>
      <c r="H356" s="238">
        <v>7.1600000000000001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401</v>
      </c>
      <c r="G357" s="234"/>
      <c r="H357" s="238">
        <v>7.1600000000000001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402</v>
      </c>
      <c r="G358" s="234"/>
      <c r="H358" s="238">
        <v>5.8700000000000001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403</v>
      </c>
      <c r="G359" s="234"/>
      <c r="H359" s="238">
        <v>3.1000000000000001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3" customFormat="1">
      <c r="A360" s="13"/>
      <c r="B360" s="233"/>
      <c r="C360" s="234"/>
      <c r="D360" s="235" t="s">
        <v>175</v>
      </c>
      <c r="E360" s="236" t="s">
        <v>19</v>
      </c>
      <c r="F360" s="237" t="s">
        <v>401</v>
      </c>
      <c r="G360" s="234"/>
      <c r="H360" s="238">
        <v>7.1600000000000001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83</v>
      </c>
      <c r="AV360" s="13" t="s">
        <v>83</v>
      </c>
      <c r="AW360" s="13" t="s">
        <v>32</v>
      </c>
      <c r="AX360" s="13" t="s">
        <v>70</v>
      </c>
      <c r="AY360" s="244" t="s">
        <v>163</v>
      </c>
    </row>
    <row r="361" s="14" customFormat="1">
      <c r="A361" s="14"/>
      <c r="B361" s="245"/>
      <c r="C361" s="246"/>
      <c r="D361" s="235" t="s">
        <v>175</v>
      </c>
      <c r="E361" s="247" t="s">
        <v>19</v>
      </c>
      <c r="F361" s="248" t="s">
        <v>179</v>
      </c>
      <c r="G361" s="246"/>
      <c r="H361" s="249">
        <v>30.450000000000003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175</v>
      </c>
      <c r="AU361" s="255" t="s">
        <v>83</v>
      </c>
      <c r="AV361" s="14" t="s">
        <v>171</v>
      </c>
      <c r="AW361" s="14" t="s">
        <v>32</v>
      </c>
      <c r="AX361" s="14" t="s">
        <v>77</v>
      </c>
      <c r="AY361" s="255" t="s">
        <v>163</v>
      </c>
    </row>
    <row r="362" s="2" customFormat="1" ht="33" customHeight="1">
      <c r="A362" s="41"/>
      <c r="B362" s="42"/>
      <c r="C362" s="215" t="s">
        <v>414</v>
      </c>
      <c r="D362" s="215" t="s">
        <v>166</v>
      </c>
      <c r="E362" s="216" t="s">
        <v>415</v>
      </c>
      <c r="F362" s="217" t="s">
        <v>416</v>
      </c>
      <c r="G362" s="218" t="s">
        <v>291</v>
      </c>
      <c r="H362" s="219">
        <v>0.012999999999999999</v>
      </c>
      <c r="I362" s="220"/>
      <c r="J362" s="221">
        <f>ROUND(I362*H362,2)</f>
        <v>0</v>
      </c>
      <c r="K362" s="217" t="s">
        <v>170</v>
      </c>
      <c r="L362" s="47"/>
      <c r="M362" s="222" t="s">
        <v>19</v>
      </c>
      <c r="N362" s="223" t="s">
        <v>42</v>
      </c>
      <c r="O362" s="87"/>
      <c r="P362" s="224">
        <f>O362*H362</f>
        <v>0</v>
      </c>
      <c r="Q362" s="224">
        <v>0</v>
      </c>
      <c r="R362" s="224">
        <f>Q362*H362</f>
        <v>0</v>
      </c>
      <c r="S362" s="224">
        <v>0</v>
      </c>
      <c r="T362" s="225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6" t="s">
        <v>260</v>
      </c>
      <c r="AT362" s="226" t="s">
        <v>166</v>
      </c>
      <c r="AU362" s="226" t="s">
        <v>83</v>
      </c>
      <c r="AY362" s="20" t="s">
        <v>163</v>
      </c>
      <c r="BE362" s="227">
        <f>IF(N362="základní",J362,0)</f>
        <v>0</v>
      </c>
      <c r="BF362" s="227">
        <f>IF(N362="snížená",J362,0)</f>
        <v>0</v>
      </c>
      <c r="BG362" s="227">
        <f>IF(N362="zákl. přenesená",J362,0)</f>
        <v>0</v>
      </c>
      <c r="BH362" s="227">
        <f>IF(N362="sníž. přenesená",J362,0)</f>
        <v>0</v>
      </c>
      <c r="BI362" s="227">
        <f>IF(N362="nulová",J362,0)</f>
        <v>0</v>
      </c>
      <c r="BJ362" s="20" t="s">
        <v>83</v>
      </c>
      <c r="BK362" s="227">
        <f>ROUND(I362*H362,2)</f>
        <v>0</v>
      </c>
      <c r="BL362" s="20" t="s">
        <v>260</v>
      </c>
      <c r="BM362" s="226" t="s">
        <v>417</v>
      </c>
    </row>
    <row r="363" s="2" customFormat="1">
      <c r="A363" s="41"/>
      <c r="B363" s="42"/>
      <c r="C363" s="43"/>
      <c r="D363" s="228" t="s">
        <v>173</v>
      </c>
      <c r="E363" s="43"/>
      <c r="F363" s="229" t="s">
        <v>418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173</v>
      </c>
      <c r="AU363" s="20" t="s">
        <v>83</v>
      </c>
    </row>
    <row r="364" s="12" customFormat="1" ht="22.8" customHeight="1">
      <c r="A364" s="12"/>
      <c r="B364" s="199"/>
      <c r="C364" s="200"/>
      <c r="D364" s="201" t="s">
        <v>69</v>
      </c>
      <c r="E364" s="213" t="s">
        <v>419</v>
      </c>
      <c r="F364" s="213" t="s">
        <v>420</v>
      </c>
      <c r="G364" s="200"/>
      <c r="H364" s="200"/>
      <c r="I364" s="203"/>
      <c r="J364" s="214">
        <f>BK364</f>
        <v>0</v>
      </c>
      <c r="K364" s="200"/>
      <c r="L364" s="205"/>
      <c r="M364" s="206"/>
      <c r="N364" s="207"/>
      <c r="O364" s="207"/>
      <c r="P364" s="208">
        <f>SUM(P365:P377)</f>
        <v>0</v>
      </c>
      <c r="Q364" s="207"/>
      <c r="R364" s="208">
        <f>SUM(R365:R377)</f>
        <v>0.01936011</v>
      </c>
      <c r="S364" s="207"/>
      <c r="T364" s="209">
        <f>SUM(T365:T377)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10" t="s">
        <v>83</v>
      </c>
      <c r="AT364" s="211" t="s">
        <v>69</v>
      </c>
      <c r="AU364" s="211" t="s">
        <v>77</v>
      </c>
      <c r="AY364" s="210" t="s">
        <v>163</v>
      </c>
      <c r="BK364" s="212">
        <f>SUM(BK365:BK377)</f>
        <v>0</v>
      </c>
    </row>
    <row r="365" s="2" customFormat="1" ht="24.15" customHeight="1">
      <c r="A365" s="41"/>
      <c r="B365" s="42"/>
      <c r="C365" s="215" t="s">
        <v>421</v>
      </c>
      <c r="D365" s="215" t="s">
        <v>166</v>
      </c>
      <c r="E365" s="216" t="s">
        <v>422</v>
      </c>
      <c r="F365" s="217" t="s">
        <v>423</v>
      </c>
      <c r="G365" s="218" t="s">
        <v>169</v>
      </c>
      <c r="H365" s="219">
        <v>66.759</v>
      </c>
      <c r="I365" s="220"/>
      <c r="J365" s="221">
        <f>ROUND(I365*H365,2)</f>
        <v>0</v>
      </c>
      <c r="K365" s="217" t="s">
        <v>170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0.00029</v>
      </c>
      <c r="R365" s="224">
        <f>Q365*H365</f>
        <v>0.01936011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260</v>
      </c>
      <c r="AT365" s="226" t="s">
        <v>166</v>
      </c>
      <c r="AU365" s="226" t="s">
        <v>83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260</v>
      </c>
      <c r="BM365" s="226" t="s">
        <v>424</v>
      </c>
    </row>
    <row r="366" s="2" customFormat="1">
      <c r="A366" s="41"/>
      <c r="B366" s="42"/>
      <c r="C366" s="43"/>
      <c r="D366" s="228" t="s">
        <v>173</v>
      </c>
      <c r="E366" s="43"/>
      <c r="F366" s="229" t="s">
        <v>425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173</v>
      </c>
      <c r="AU366" s="20" t="s">
        <v>83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8</v>
      </c>
      <c r="G367" s="234"/>
      <c r="H367" s="238">
        <v>12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83</v>
      </c>
      <c r="AV367" s="13" t="s">
        <v>83</v>
      </c>
      <c r="AW367" s="13" t="s">
        <v>32</v>
      </c>
      <c r="AX367" s="13" t="s">
        <v>70</v>
      </c>
      <c r="AY367" s="244" t="s">
        <v>163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426</v>
      </c>
      <c r="G368" s="234"/>
      <c r="H368" s="238">
        <v>1.5209999999999999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83</v>
      </c>
      <c r="AV368" s="13" t="s">
        <v>83</v>
      </c>
      <c r="AW368" s="13" t="s">
        <v>32</v>
      </c>
      <c r="AX368" s="13" t="s">
        <v>70</v>
      </c>
      <c r="AY368" s="244" t="s">
        <v>163</v>
      </c>
    </row>
    <row r="369" s="13" customFormat="1">
      <c r="A369" s="13"/>
      <c r="B369" s="233"/>
      <c r="C369" s="234"/>
      <c r="D369" s="235" t="s">
        <v>175</v>
      </c>
      <c r="E369" s="236" t="s">
        <v>19</v>
      </c>
      <c r="F369" s="237" t="s">
        <v>8</v>
      </c>
      <c r="G369" s="234"/>
      <c r="H369" s="238">
        <v>12</v>
      </c>
      <c r="I369" s="239"/>
      <c r="J369" s="234"/>
      <c r="K369" s="234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175</v>
      </c>
      <c r="AU369" s="244" t="s">
        <v>83</v>
      </c>
      <c r="AV369" s="13" t="s">
        <v>83</v>
      </c>
      <c r="AW369" s="13" t="s">
        <v>32</v>
      </c>
      <c r="AX369" s="13" t="s">
        <v>70</v>
      </c>
      <c r="AY369" s="244" t="s">
        <v>163</v>
      </c>
    </row>
    <row r="370" s="13" customFormat="1">
      <c r="A370" s="13"/>
      <c r="B370" s="233"/>
      <c r="C370" s="234"/>
      <c r="D370" s="235" t="s">
        <v>175</v>
      </c>
      <c r="E370" s="236" t="s">
        <v>19</v>
      </c>
      <c r="F370" s="237" t="s">
        <v>426</v>
      </c>
      <c r="G370" s="234"/>
      <c r="H370" s="238">
        <v>1.5209999999999999</v>
      </c>
      <c r="I370" s="239"/>
      <c r="J370" s="234"/>
      <c r="K370" s="234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175</v>
      </c>
      <c r="AU370" s="244" t="s">
        <v>83</v>
      </c>
      <c r="AV370" s="13" t="s">
        <v>83</v>
      </c>
      <c r="AW370" s="13" t="s">
        <v>32</v>
      </c>
      <c r="AX370" s="13" t="s">
        <v>70</v>
      </c>
      <c r="AY370" s="244" t="s">
        <v>163</v>
      </c>
    </row>
    <row r="371" s="13" customFormat="1">
      <c r="A371" s="13"/>
      <c r="B371" s="233"/>
      <c r="C371" s="234"/>
      <c r="D371" s="235" t="s">
        <v>175</v>
      </c>
      <c r="E371" s="236" t="s">
        <v>19</v>
      </c>
      <c r="F371" s="237" t="s">
        <v>8</v>
      </c>
      <c r="G371" s="234"/>
      <c r="H371" s="238">
        <v>12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83</v>
      </c>
      <c r="AV371" s="13" t="s">
        <v>83</v>
      </c>
      <c r="AW371" s="13" t="s">
        <v>32</v>
      </c>
      <c r="AX371" s="13" t="s">
        <v>70</v>
      </c>
      <c r="AY371" s="244" t="s">
        <v>163</v>
      </c>
    </row>
    <row r="372" s="13" customFormat="1">
      <c r="A372" s="13"/>
      <c r="B372" s="233"/>
      <c r="C372" s="234"/>
      <c r="D372" s="235" t="s">
        <v>175</v>
      </c>
      <c r="E372" s="236" t="s">
        <v>19</v>
      </c>
      <c r="F372" s="237" t="s">
        <v>427</v>
      </c>
      <c r="G372" s="234"/>
      <c r="H372" s="238">
        <v>1.5</v>
      </c>
      <c r="I372" s="239"/>
      <c r="J372" s="234"/>
      <c r="K372" s="234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175</v>
      </c>
      <c r="AU372" s="244" t="s">
        <v>83</v>
      </c>
      <c r="AV372" s="13" t="s">
        <v>83</v>
      </c>
      <c r="AW372" s="13" t="s">
        <v>32</v>
      </c>
      <c r="AX372" s="13" t="s">
        <v>70</v>
      </c>
      <c r="AY372" s="244" t="s">
        <v>163</v>
      </c>
    </row>
    <row r="373" s="13" customFormat="1">
      <c r="A373" s="13"/>
      <c r="B373" s="233"/>
      <c r="C373" s="234"/>
      <c r="D373" s="235" t="s">
        <v>175</v>
      </c>
      <c r="E373" s="236" t="s">
        <v>19</v>
      </c>
      <c r="F373" s="237" t="s">
        <v>8</v>
      </c>
      <c r="G373" s="234"/>
      <c r="H373" s="238">
        <v>12</v>
      </c>
      <c r="I373" s="239"/>
      <c r="J373" s="234"/>
      <c r="K373" s="234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175</v>
      </c>
      <c r="AU373" s="244" t="s">
        <v>83</v>
      </c>
      <c r="AV373" s="13" t="s">
        <v>83</v>
      </c>
      <c r="AW373" s="13" t="s">
        <v>32</v>
      </c>
      <c r="AX373" s="13" t="s">
        <v>70</v>
      </c>
      <c r="AY373" s="244" t="s">
        <v>163</v>
      </c>
    </row>
    <row r="374" s="13" customFormat="1">
      <c r="A374" s="13"/>
      <c r="B374" s="233"/>
      <c r="C374" s="234"/>
      <c r="D374" s="235" t="s">
        <v>175</v>
      </c>
      <c r="E374" s="236" t="s">
        <v>19</v>
      </c>
      <c r="F374" s="237" t="s">
        <v>428</v>
      </c>
      <c r="G374" s="234"/>
      <c r="H374" s="238">
        <v>0.69599999999999995</v>
      </c>
      <c r="I374" s="239"/>
      <c r="J374" s="234"/>
      <c r="K374" s="234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175</v>
      </c>
      <c r="AU374" s="244" t="s">
        <v>83</v>
      </c>
      <c r="AV374" s="13" t="s">
        <v>83</v>
      </c>
      <c r="AW374" s="13" t="s">
        <v>32</v>
      </c>
      <c r="AX374" s="13" t="s">
        <v>70</v>
      </c>
      <c r="AY374" s="244" t="s">
        <v>163</v>
      </c>
    </row>
    <row r="375" s="13" customFormat="1">
      <c r="A375" s="13"/>
      <c r="B375" s="233"/>
      <c r="C375" s="234"/>
      <c r="D375" s="235" t="s">
        <v>175</v>
      </c>
      <c r="E375" s="236" t="s">
        <v>19</v>
      </c>
      <c r="F375" s="237" t="s">
        <v>8</v>
      </c>
      <c r="G375" s="234"/>
      <c r="H375" s="238">
        <v>12</v>
      </c>
      <c r="I375" s="239"/>
      <c r="J375" s="234"/>
      <c r="K375" s="234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175</v>
      </c>
      <c r="AU375" s="244" t="s">
        <v>83</v>
      </c>
      <c r="AV375" s="13" t="s">
        <v>83</v>
      </c>
      <c r="AW375" s="13" t="s">
        <v>32</v>
      </c>
      <c r="AX375" s="13" t="s">
        <v>70</v>
      </c>
      <c r="AY375" s="244" t="s">
        <v>163</v>
      </c>
    </row>
    <row r="376" s="13" customFormat="1">
      <c r="A376" s="13"/>
      <c r="B376" s="233"/>
      <c r="C376" s="234"/>
      <c r="D376" s="235" t="s">
        <v>175</v>
      </c>
      <c r="E376" s="236" t="s">
        <v>19</v>
      </c>
      <c r="F376" s="237" t="s">
        <v>426</v>
      </c>
      <c r="G376" s="234"/>
      <c r="H376" s="238">
        <v>1.5209999999999999</v>
      </c>
      <c r="I376" s="239"/>
      <c r="J376" s="234"/>
      <c r="K376" s="234"/>
      <c r="L376" s="240"/>
      <c r="M376" s="241"/>
      <c r="N376" s="242"/>
      <c r="O376" s="242"/>
      <c r="P376" s="242"/>
      <c r="Q376" s="242"/>
      <c r="R376" s="242"/>
      <c r="S376" s="242"/>
      <c r="T376" s="24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4" t="s">
        <v>175</v>
      </c>
      <c r="AU376" s="244" t="s">
        <v>83</v>
      </c>
      <c r="AV376" s="13" t="s">
        <v>83</v>
      </c>
      <c r="AW376" s="13" t="s">
        <v>32</v>
      </c>
      <c r="AX376" s="13" t="s">
        <v>70</v>
      </c>
      <c r="AY376" s="244" t="s">
        <v>163</v>
      </c>
    </row>
    <row r="377" s="14" customFormat="1">
      <c r="A377" s="14"/>
      <c r="B377" s="245"/>
      <c r="C377" s="246"/>
      <c r="D377" s="235" t="s">
        <v>175</v>
      </c>
      <c r="E377" s="247" t="s">
        <v>19</v>
      </c>
      <c r="F377" s="248" t="s">
        <v>179</v>
      </c>
      <c r="G377" s="246"/>
      <c r="H377" s="249">
        <v>66.759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175</v>
      </c>
      <c r="AU377" s="255" t="s">
        <v>83</v>
      </c>
      <c r="AV377" s="14" t="s">
        <v>171</v>
      </c>
      <c r="AW377" s="14" t="s">
        <v>32</v>
      </c>
      <c r="AX377" s="14" t="s">
        <v>77</v>
      </c>
      <c r="AY377" s="255" t="s">
        <v>163</v>
      </c>
    </row>
    <row r="378" s="12" customFormat="1" ht="22.8" customHeight="1">
      <c r="A378" s="12"/>
      <c r="B378" s="199"/>
      <c r="C378" s="200"/>
      <c r="D378" s="201" t="s">
        <v>69</v>
      </c>
      <c r="E378" s="213" t="s">
        <v>429</v>
      </c>
      <c r="F378" s="213" t="s">
        <v>430</v>
      </c>
      <c r="G378" s="200"/>
      <c r="H378" s="200"/>
      <c r="I378" s="203"/>
      <c r="J378" s="214">
        <f>BK378</f>
        <v>0</v>
      </c>
      <c r="K378" s="200"/>
      <c r="L378" s="205"/>
      <c r="M378" s="206"/>
      <c r="N378" s="207"/>
      <c r="O378" s="207"/>
      <c r="P378" s="208">
        <f>SUM(P379:P394)</f>
        <v>0</v>
      </c>
      <c r="Q378" s="207"/>
      <c r="R378" s="208">
        <f>SUM(R379:R394)</f>
        <v>0.015262</v>
      </c>
      <c r="S378" s="207"/>
      <c r="T378" s="209">
        <f>SUM(T379:T394)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10" t="s">
        <v>83</v>
      </c>
      <c r="AT378" s="211" t="s">
        <v>69</v>
      </c>
      <c r="AU378" s="211" t="s">
        <v>77</v>
      </c>
      <c r="AY378" s="210" t="s">
        <v>163</v>
      </c>
      <c r="BK378" s="212">
        <f>SUM(BK379:BK394)</f>
        <v>0</v>
      </c>
    </row>
    <row r="379" s="2" customFormat="1" ht="16.5" customHeight="1">
      <c r="A379" s="41"/>
      <c r="B379" s="42"/>
      <c r="C379" s="215" t="s">
        <v>431</v>
      </c>
      <c r="D379" s="215" t="s">
        <v>166</v>
      </c>
      <c r="E379" s="216" t="s">
        <v>432</v>
      </c>
      <c r="F379" s="217" t="s">
        <v>433</v>
      </c>
      <c r="G379" s="218" t="s">
        <v>169</v>
      </c>
      <c r="H379" s="219">
        <v>11.74</v>
      </c>
      <c r="I379" s="220"/>
      <c r="J379" s="221">
        <f>ROUND(I379*H379,2)</f>
        <v>0</v>
      </c>
      <c r="K379" s="217" t="s">
        <v>434</v>
      </c>
      <c r="L379" s="47"/>
      <c r="M379" s="222" t="s">
        <v>19</v>
      </c>
      <c r="N379" s="223" t="s">
        <v>42</v>
      </c>
      <c r="O379" s="87"/>
      <c r="P379" s="224">
        <f>O379*H379</f>
        <v>0</v>
      </c>
      <c r="Q379" s="224">
        <v>0</v>
      </c>
      <c r="R379" s="224">
        <f>Q379*H379</f>
        <v>0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260</v>
      </c>
      <c r="AT379" s="226" t="s">
        <v>166</v>
      </c>
      <c r="AU379" s="226" t="s">
        <v>83</v>
      </c>
      <c r="AY379" s="20" t="s">
        <v>163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83</v>
      </c>
      <c r="BK379" s="227">
        <f>ROUND(I379*H379,2)</f>
        <v>0</v>
      </c>
      <c r="BL379" s="20" t="s">
        <v>260</v>
      </c>
      <c r="BM379" s="226" t="s">
        <v>435</v>
      </c>
    </row>
    <row r="380" s="13" customFormat="1">
      <c r="A380" s="13"/>
      <c r="B380" s="233"/>
      <c r="C380" s="234"/>
      <c r="D380" s="235" t="s">
        <v>175</v>
      </c>
      <c r="E380" s="236" t="s">
        <v>19</v>
      </c>
      <c r="F380" s="237" t="s">
        <v>436</v>
      </c>
      <c r="G380" s="234"/>
      <c r="H380" s="238">
        <v>3.1139999999999999</v>
      </c>
      <c r="I380" s="239"/>
      <c r="J380" s="234"/>
      <c r="K380" s="234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175</v>
      </c>
      <c r="AU380" s="244" t="s">
        <v>83</v>
      </c>
      <c r="AV380" s="13" t="s">
        <v>83</v>
      </c>
      <c r="AW380" s="13" t="s">
        <v>32</v>
      </c>
      <c r="AX380" s="13" t="s">
        <v>70</v>
      </c>
      <c r="AY380" s="244" t="s">
        <v>163</v>
      </c>
    </row>
    <row r="381" s="13" customFormat="1">
      <c r="A381" s="13"/>
      <c r="B381" s="233"/>
      <c r="C381" s="234"/>
      <c r="D381" s="235" t="s">
        <v>175</v>
      </c>
      <c r="E381" s="236" t="s">
        <v>19</v>
      </c>
      <c r="F381" s="237" t="s">
        <v>436</v>
      </c>
      <c r="G381" s="234"/>
      <c r="H381" s="238">
        <v>3.1139999999999999</v>
      </c>
      <c r="I381" s="239"/>
      <c r="J381" s="234"/>
      <c r="K381" s="234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175</v>
      </c>
      <c r="AU381" s="244" t="s">
        <v>83</v>
      </c>
      <c r="AV381" s="13" t="s">
        <v>83</v>
      </c>
      <c r="AW381" s="13" t="s">
        <v>32</v>
      </c>
      <c r="AX381" s="13" t="s">
        <v>70</v>
      </c>
      <c r="AY381" s="244" t="s">
        <v>163</v>
      </c>
    </row>
    <row r="382" s="13" customFormat="1">
      <c r="A382" s="13"/>
      <c r="B382" s="233"/>
      <c r="C382" s="234"/>
      <c r="D382" s="235" t="s">
        <v>175</v>
      </c>
      <c r="E382" s="236" t="s">
        <v>19</v>
      </c>
      <c r="F382" s="237" t="s">
        <v>195</v>
      </c>
      <c r="G382" s="234"/>
      <c r="H382" s="238">
        <v>1.7969999999999999</v>
      </c>
      <c r="I382" s="239"/>
      <c r="J382" s="234"/>
      <c r="K382" s="234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175</v>
      </c>
      <c r="AU382" s="244" t="s">
        <v>83</v>
      </c>
      <c r="AV382" s="13" t="s">
        <v>83</v>
      </c>
      <c r="AW382" s="13" t="s">
        <v>32</v>
      </c>
      <c r="AX382" s="13" t="s">
        <v>70</v>
      </c>
      <c r="AY382" s="244" t="s">
        <v>163</v>
      </c>
    </row>
    <row r="383" s="13" customFormat="1">
      <c r="A383" s="13"/>
      <c r="B383" s="233"/>
      <c r="C383" s="234"/>
      <c r="D383" s="235" t="s">
        <v>175</v>
      </c>
      <c r="E383" s="236" t="s">
        <v>19</v>
      </c>
      <c r="F383" s="237" t="s">
        <v>196</v>
      </c>
      <c r="G383" s="234"/>
      <c r="H383" s="238">
        <v>0.60099999999999998</v>
      </c>
      <c r="I383" s="239"/>
      <c r="J383" s="234"/>
      <c r="K383" s="234"/>
      <c r="L383" s="240"/>
      <c r="M383" s="241"/>
      <c r="N383" s="242"/>
      <c r="O383" s="242"/>
      <c r="P383" s="242"/>
      <c r="Q383" s="242"/>
      <c r="R383" s="242"/>
      <c r="S383" s="242"/>
      <c r="T383" s="24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4" t="s">
        <v>175</v>
      </c>
      <c r="AU383" s="244" t="s">
        <v>83</v>
      </c>
      <c r="AV383" s="13" t="s">
        <v>83</v>
      </c>
      <c r="AW383" s="13" t="s">
        <v>32</v>
      </c>
      <c r="AX383" s="13" t="s">
        <v>70</v>
      </c>
      <c r="AY383" s="244" t="s">
        <v>163</v>
      </c>
    </row>
    <row r="384" s="13" customFormat="1">
      <c r="A384" s="13"/>
      <c r="B384" s="233"/>
      <c r="C384" s="234"/>
      <c r="D384" s="235" t="s">
        <v>175</v>
      </c>
      <c r="E384" s="236" t="s">
        <v>19</v>
      </c>
      <c r="F384" s="237" t="s">
        <v>436</v>
      </c>
      <c r="G384" s="234"/>
      <c r="H384" s="238">
        <v>3.1139999999999999</v>
      </c>
      <c r="I384" s="239"/>
      <c r="J384" s="234"/>
      <c r="K384" s="234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175</v>
      </c>
      <c r="AU384" s="244" t="s">
        <v>83</v>
      </c>
      <c r="AV384" s="13" t="s">
        <v>83</v>
      </c>
      <c r="AW384" s="13" t="s">
        <v>32</v>
      </c>
      <c r="AX384" s="13" t="s">
        <v>70</v>
      </c>
      <c r="AY384" s="244" t="s">
        <v>163</v>
      </c>
    </row>
    <row r="385" s="14" customFormat="1">
      <c r="A385" s="14"/>
      <c r="B385" s="245"/>
      <c r="C385" s="246"/>
      <c r="D385" s="235" t="s">
        <v>175</v>
      </c>
      <c r="E385" s="247" t="s">
        <v>19</v>
      </c>
      <c r="F385" s="248" t="s">
        <v>179</v>
      </c>
      <c r="G385" s="246"/>
      <c r="H385" s="249">
        <v>11.740000000000002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175</v>
      </c>
      <c r="AU385" s="255" t="s">
        <v>83</v>
      </c>
      <c r="AV385" s="14" t="s">
        <v>171</v>
      </c>
      <c r="AW385" s="14" t="s">
        <v>32</v>
      </c>
      <c r="AX385" s="14" t="s">
        <v>77</v>
      </c>
      <c r="AY385" s="255" t="s">
        <v>163</v>
      </c>
    </row>
    <row r="386" s="2" customFormat="1" ht="16.5" customHeight="1">
      <c r="A386" s="41"/>
      <c r="B386" s="42"/>
      <c r="C386" s="256" t="s">
        <v>437</v>
      </c>
      <c r="D386" s="256" t="s">
        <v>219</v>
      </c>
      <c r="E386" s="257" t="s">
        <v>438</v>
      </c>
      <c r="F386" s="258" t="s">
        <v>439</v>
      </c>
      <c r="G386" s="259" t="s">
        <v>169</v>
      </c>
      <c r="H386" s="260">
        <v>11.74</v>
      </c>
      <c r="I386" s="261"/>
      <c r="J386" s="262">
        <f>ROUND(I386*H386,2)</f>
        <v>0</v>
      </c>
      <c r="K386" s="258" t="s">
        <v>170</v>
      </c>
      <c r="L386" s="263"/>
      <c r="M386" s="264" t="s">
        <v>19</v>
      </c>
      <c r="N386" s="265" t="s">
        <v>42</v>
      </c>
      <c r="O386" s="87"/>
      <c r="P386" s="224">
        <f>O386*H386</f>
        <v>0</v>
      </c>
      <c r="Q386" s="224">
        <v>0.0012999999999999999</v>
      </c>
      <c r="R386" s="224">
        <f>Q386*H386</f>
        <v>0.015262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333</v>
      </c>
      <c r="AT386" s="226" t="s">
        <v>219</v>
      </c>
      <c r="AU386" s="226" t="s">
        <v>83</v>
      </c>
      <c r="AY386" s="20" t="s">
        <v>163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83</v>
      </c>
      <c r="BK386" s="227">
        <f>ROUND(I386*H386,2)</f>
        <v>0</v>
      </c>
      <c r="BL386" s="20" t="s">
        <v>260</v>
      </c>
      <c r="BM386" s="226" t="s">
        <v>440</v>
      </c>
    </row>
    <row r="387" s="13" customFormat="1">
      <c r="A387" s="13"/>
      <c r="B387" s="233"/>
      <c r="C387" s="234"/>
      <c r="D387" s="235" t="s">
        <v>175</v>
      </c>
      <c r="E387" s="236" t="s">
        <v>19</v>
      </c>
      <c r="F387" s="237" t="s">
        <v>436</v>
      </c>
      <c r="G387" s="234"/>
      <c r="H387" s="238">
        <v>3.1139999999999999</v>
      </c>
      <c r="I387" s="239"/>
      <c r="J387" s="234"/>
      <c r="K387" s="234"/>
      <c r="L387" s="240"/>
      <c r="M387" s="241"/>
      <c r="N387" s="242"/>
      <c r="O387" s="242"/>
      <c r="P387" s="242"/>
      <c r="Q387" s="242"/>
      <c r="R387" s="242"/>
      <c r="S387" s="242"/>
      <c r="T387" s="24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4" t="s">
        <v>175</v>
      </c>
      <c r="AU387" s="244" t="s">
        <v>83</v>
      </c>
      <c r="AV387" s="13" t="s">
        <v>83</v>
      </c>
      <c r="AW387" s="13" t="s">
        <v>32</v>
      </c>
      <c r="AX387" s="13" t="s">
        <v>70</v>
      </c>
      <c r="AY387" s="244" t="s">
        <v>163</v>
      </c>
    </row>
    <row r="388" s="13" customFormat="1">
      <c r="A388" s="13"/>
      <c r="B388" s="233"/>
      <c r="C388" s="234"/>
      <c r="D388" s="235" t="s">
        <v>175</v>
      </c>
      <c r="E388" s="236" t="s">
        <v>19</v>
      </c>
      <c r="F388" s="237" t="s">
        <v>436</v>
      </c>
      <c r="G388" s="234"/>
      <c r="H388" s="238">
        <v>3.1139999999999999</v>
      </c>
      <c r="I388" s="239"/>
      <c r="J388" s="234"/>
      <c r="K388" s="234"/>
      <c r="L388" s="240"/>
      <c r="M388" s="241"/>
      <c r="N388" s="242"/>
      <c r="O388" s="242"/>
      <c r="P388" s="242"/>
      <c r="Q388" s="242"/>
      <c r="R388" s="242"/>
      <c r="S388" s="242"/>
      <c r="T388" s="24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4" t="s">
        <v>175</v>
      </c>
      <c r="AU388" s="244" t="s">
        <v>83</v>
      </c>
      <c r="AV388" s="13" t="s">
        <v>83</v>
      </c>
      <c r="AW388" s="13" t="s">
        <v>32</v>
      </c>
      <c r="AX388" s="13" t="s">
        <v>70</v>
      </c>
      <c r="AY388" s="244" t="s">
        <v>163</v>
      </c>
    </row>
    <row r="389" s="13" customFormat="1">
      <c r="A389" s="13"/>
      <c r="B389" s="233"/>
      <c r="C389" s="234"/>
      <c r="D389" s="235" t="s">
        <v>175</v>
      </c>
      <c r="E389" s="236" t="s">
        <v>19</v>
      </c>
      <c r="F389" s="237" t="s">
        <v>195</v>
      </c>
      <c r="G389" s="234"/>
      <c r="H389" s="238">
        <v>1.7969999999999999</v>
      </c>
      <c r="I389" s="239"/>
      <c r="J389" s="234"/>
      <c r="K389" s="234"/>
      <c r="L389" s="240"/>
      <c r="M389" s="241"/>
      <c r="N389" s="242"/>
      <c r="O389" s="242"/>
      <c r="P389" s="242"/>
      <c r="Q389" s="242"/>
      <c r="R389" s="242"/>
      <c r="S389" s="242"/>
      <c r="T389" s="24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4" t="s">
        <v>175</v>
      </c>
      <c r="AU389" s="244" t="s">
        <v>83</v>
      </c>
      <c r="AV389" s="13" t="s">
        <v>83</v>
      </c>
      <c r="AW389" s="13" t="s">
        <v>32</v>
      </c>
      <c r="AX389" s="13" t="s">
        <v>70</v>
      </c>
      <c r="AY389" s="244" t="s">
        <v>163</v>
      </c>
    </row>
    <row r="390" s="13" customFormat="1">
      <c r="A390" s="13"/>
      <c r="B390" s="233"/>
      <c r="C390" s="234"/>
      <c r="D390" s="235" t="s">
        <v>175</v>
      </c>
      <c r="E390" s="236" t="s">
        <v>19</v>
      </c>
      <c r="F390" s="237" t="s">
        <v>196</v>
      </c>
      <c r="G390" s="234"/>
      <c r="H390" s="238">
        <v>0.60099999999999998</v>
      </c>
      <c r="I390" s="239"/>
      <c r="J390" s="234"/>
      <c r="K390" s="234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175</v>
      </c>
      <c r="AU390" s="244" t="s">
        <v>83</v>
      </c>
      <c r="AV390" s="13" t="s">
        <v>83</v>
      </c>
      <c r="AW390" s="13" t="s">
        <v>32</v>
      </c>
      <c r="AX390" s="13" t="s">
        <v>70</v>
      </c>
      <c r="AY390" s="244" t="s">
        <v>163</v>
      </c>
    </row>
    <row r="391" s="13" customFormat="1">
      <c r="A391" s="13"/>
      <c r="B391" s="233"/>
      <c r="C391" s="234"/>
      <c r="D391" s="235" t="s">
        <v>175</v>
      </c>
      <c r="E391" s="236" t="s">
        <v>19</v>
      </c>
      <c r="F391" s="237" t="s">
        <v>436</v>
      </c>
      <c r="G391" s="234"/>
      <c r="H391" s="238">
        <v>3.1139999999999999</v>
      </c>
      <c r="I391" s="239"/>
      <c r="J391" s="234"/>
      <c r="K391" s="234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175</v>
      </c>
      <c r="AU391" s="244" t="s">
        <v>83</v>
      </c>
      <c r="AV391" s="13" t="s">
        <v>83</v>
      </c>
      <c r="AW391" s="13" t="s">
        <v>32</v>
      </c>
      <c r="AX391" s="13" t="s">
        <v>70</v>
      </c>
      <c r="AY391" s="244" t="s">
        <v>163</v>
      </c>
    </row>
    <row r="392" s="14" customFormat="1">
      <c r="A392" s="14"/>
      <c r="B392" s="245"/>
      <c r="C392" s="246"/>
      <c r="D392" s="235" t="s">
        <v>175</v>
      </c>
      <c r="E392" s="247" t="s">
        <v>19</v>
      </c>
      <c r="F392" s="248" t="s">
        <v>179</v>
      </c>
      <c r="G392" s="246"/>
      <c r="H392" s="249">
        <v>11.740000000000002</v>
      </c>
      <c r="I392" s="250"/>
      <c r="J392" s="246"/>
      <c r="K392" s="246"/>
      <c r="L392" s="251"/>
      <c r="M392" s="252"/>
      <c r="N392" s="253"/>
      <c r="O392" s="253"/>
      <c r="P392" s="253"/>
      <c r="Q392" s="253"/>
      <c r="R392" s="253"/>
      <c r="S392" s="253"/>
      <c r="T392" s="25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5" t="s">
        <v>175</v>
      </c>
      <c r="AU392" s="255" t="s">
        <v>83</v>
      </c>
      <c r="AV392" s="14" t="s">
        <v>171</v>
      </c>
      <c r="AW392" s="14" t="s">
        <v>32</v>
      </c>
      <c r="AX392" s="14" t="s">
        <v>77</v>
      </c>
      <c r="AY392" s="255" t="s">
        <v>163</v>
      </c>
    </row>
    <row r="393" s="2" customFormat="1" ht="33" customHeight="1">
      <c r="A393" s="41"/>
      <c r="B393" s="42"/>
      <c r="C393" s="215" t="s">
        <v>441</v>
      </c>
      <c r="D393" s="215" t="s">
        <v>166</v>
      </c>
      <c r="E393" s="216" t="s">
        <v>442</v>
      </c>
      <c r="F393" s="217" t="s">
        <v>443</v>
      </c>
      <c r="G393" s="218" t="s">
        <v>291</v>
      </c>
      <c r="H393" s="219">
        <v>0.014999999999999999</v>
      </c>
      <c r="I393" s="220"/>
      <c r="J393" s="221">
        <f>ROUND(I393*H393,2)</f>
        <v>0</v>
      </c>
      <c r="K393" s="217" t="s">
        <v>170</v>
      </c>
      <c r="L393" s="47"/>
      <c r="M393" s="222" t="s">
        <v>19</v>
      </c>
      <c r="N393" s="223" t="s">
        <v>42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260</v>
      </c>
      <c r="AT393" s="226" t="s">
        <v>166</v>
      </c>
      <c r="AU393" s="226" t="s">
        <v>83</v>
      </c>
      <c r="AY393" s="20" t="s">
        <v>163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83</v>
      </c>
      <c r="BK393" s="227">
        <f>ROUND(I393*H393,2)</f>
        <v>0</v>
      </c>
      <c r="BL393" s="20" t="s">
        <v>260</v>
      </c>
      <c r="BM393" s="226" t="s">
        <v>444</v>
      </c>
    </row>
    <row r="394" s="2" customFormat="1">
      <c r="A394" s="41"/>
      <c r="B394" s="42"/>
      <c r="C394" s="43"/>
      <c r="D394" s="228" t="s">
        <v>173</v>
      </c>
      <c r="E394" s="43"/>
      <c r="F394" s="229" t="s">
        <v>445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173</v>
      </c>
      <c r="AU394" s="20" t="s">
        <v>83</v>
      </c>
    </row>
    <row r="395" s="12" customFormat="1" ht="25.92" customHeight="1">
      <c r="A395" s="12"/>
      <c r="B395" s="199"/>
      <c r="C395" s="200"/>
      <c r="D395" s="201" t="s">
        <v>69</v>
      </c>
      <c r="E395" s="202" t="s">
        <v>446</v>
      </c>
      <c r="F395" s="202" t="s">
        <v>447</v>
      </c>
      <c r="G395" s="200"/>
      <c r="H395" s="200"/>
      <c r="I395" s="203"/>
      <c r="J395" s="204">
        <f>BK395</f>
        <v>0</v>
      </c>
      <c r="K395" s="200"/>
      <c r="L395" s="205"/>
      <c r="M395" s="206"/>
      <c r="N395" s="207"/>
      <c r="O395" s="207"/>
      <c r="P395" s="208">
        <f>SUM(P396:P403)</f>
        <v>0</v>
      </c>
      <c r="Q395" s="207"/>
      <c r="R395" s="208">
        <f>SUM(R396:R403)</f>
        <v>0</v>
      </c>
      <c r="S395" s="207"/>
      <c r="T395" s="209">
        <f>SUM(T396:T403)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10" t="s">
        <v>197</v>
      </c>
      <c r="AT395" s="211" t="s">
        <v>69</v>
      </c>
      <c r="AU395" s="211" t="s">
        <v>70</v>
      </c>
      <c r="AY395" s="210" t="s">
        <v>163</v>
      </c>
      <c r="BK395" s="212">
        <f>SUM(BK396:BK403)</f>
        <v>0</v>
      </c>
    </row>
    <row r="396" s="2" customFormat="1" ht="16.5" customHeight="1">
      <c r="A396" s="41"/>
      <c r="B396" s="42"/>
      <c r="C396" s="215" t="s">
        <v>448</v>
      </c>
      <c r="D396" s="215" t="s">
        <v>166</v>
      </c>
      <c r="E396" s="216" t="s">
        <v>449</v>
      </c>
      <c r="F396" s="217" t="s">
        <v>450</v>
      </c>
      <c r="G396" s="218" t="s">
        <v>451</v>
      </c>
      <c r="H396" s="219">
        <v>1</v>
      </c>
      <c r="I396" s="220"/>
      <c r="J396" s="221">
        <f>ROUND(I396*H396,2)</f>
        <v>0</v>
      </c>
      <c r="K396" s="217" t="s">
        <v>19</v>
      </c>
      <c r="L396" s="47"/>
      <c r="M396" s="222" t="s">
        <v>19</v>
      </c>
      <c r="N396" s="223" t="s">
        <v>42</v>
      </c>
      <c r="O396" s="87"/>
      <c r="P396" s="224">
        <f>O396*H396</f>
        <v>0</v>
      </c>
      <c r="Q396" s="224">
        <v>0</v>
      </c>
      <c r="R396" s="224">
        <f>Q396*H396</f>
        <v>0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171</v>
      </c>
      <c r="AT396" s="226" t="s">
        <v>166</v>
      </c>
      <c r="AU396" s="226" t="s">
        <v>77</v>
      </c>
      <c r="AY396" s="20" t="s">
        <v>163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83</v>
      </c>
      <c r="BK396" s="227">
        <f>ROUND(I396*H396,2)</f>
        <v>0</v>
      </c>
      <c r="BL396" s="20" t="s">
        <v>171</v>
      </c>
      <c r="BM396" s="226" t="s">
        <v>452</v>
      </c>
    </row>
    <row r="397" s="2" customFormat="1" ht="16.5" customHeight="1">
      <c r="A397" s="41"/>
      <c r="B397" s="42"/>
      <c r="C397" s="215" t="s">
        <v>453</v>
      </c>
      <c r="D397" s="215" t="s">
        <v>166</v>
      </c>
      <c r="E397" s="216" t="s">
        <v>454</v>
      </c>
      <c r="F397" s="217" t="s">
        <v>455</v>
      </c>
      <c r="G397" s="218" t="s">
        <v>451</v>
      </c>
      <c r="H397" s="219">
        <v>1</v>
      </c>
      <c r="I397" s="220"/>
      <c r="J397" s="221">
        <f>ROUND(I397*H397,2)</f>
        <v>0</v>
      </c>
      <c r="K397" s="217" t="s">
        <v>19</v>
      </c>
      <c r="L397" s="47"/>
      <c r="M397" s="222" t="s">
        <v>19</v>
      </c>
      <c r="N397" s="223" t="s">
        <v>42</v>
      </c>
      <c r="O397" s="87"/>
      <c r="P397" s="224">
        <f>O397*H397</f>
        <v>0</v>
      </c>
      <c r="Q397" s="224">
        <v>0</v>
      </c>
      <c r="R397" s="224">
        <f>Q397*H397</f>
        <v>0</v>
      </c>
      <c r="S397" s="224">
        <v>0</v>
      </c>
      <c r="T397" s="225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6" t="s">
        <v>171</v>
      </c>
      <c r="AT397" s="226" t="s">
        <v>166</v>
      </c>
      <c r="AU397" s="226" t="s">
        <v>77</v>
      </c>
      <c r="AY397" s="20" t="s">
        <v>163</v>
      </c>
      <c r="BE397" s="227">
        <f>IF(N397="základní",J397,0)</f>
        <v>0</v>
      </c>
      <c r="BF397" s="227">
        <f>IF(N397="snížená",J397,0)</f>
        <v>0</v>
      </c>
      <c r="BG397" s="227">
        <f>IF(N397="zákl. přenesená",J397,0)</f>
        <v>0</v>
      </c>
      <c r="BH397" s="227">
        <f>IF(N397="sníž. přenesená",J397,0)</f>
        <v>0</v>
      </c>
      <c r="BI397" s="227">
        <f>IF(N397="nulová",J397,0)</f>
        <v>0</v>
      </c>
      <c r="BJ397" s="20" t="s">
        <v>83</v>
      </c>
      <c r="BK397" s="227">
        <f>ROUND(I397*H397,2)</f>
        <v>0</v>
      </c>
      <c r="BL397" s="20" t="s">
        <v>171</v>
      </c>
      <c r="BM397" s="226" t="s">
        <v>456</v>
      </c>
    </row>
    <row r="398" s="2" customFormat="1" ht="24.15" customHeight="1">
      <c r="A398" s="41"/>
      <c r="B398" s="42"/>
      <c r="C398" s="215" t="s">
        <v>457</v>
      </c>
      <c r="D398" s="215" t="s">
        <v>166</v>
      </c>
      <c r="E398" s="216" t="s">
        <v>458</v>
      </c>
      <c r="F398" s="217" t="s">
        <v>459</v>
      </c>
      <c r="G398" s="218" t="s">
        <v>451</v>
      </c>
      <c r="H398" s="219">
        <v>1</v>
      </c>
      <c r="I398" s="220"/>
      <c r="J398" s="221">
        <f>ROUND(I398*H398,2)</f>
        <v>0</v>
      </c>
      <c r="K398" s="217" t="s">
        <v>19</v>
      </c>
      <c r="L398" s="47"/>
      <c r="M398" s="222" t="s">
        <v>19</v>
      </c>
      <c r="N398" s="223" t="s">
        <v>42</v>
      </c>
      <c r="O398" s="87"/>
      <c r="P398" s="224">
        <f>O398*H398</f>
        <v>0</v>
      </c>
      <c r="Q398" s="224">
        <v>0</v>
      </c>
      <c r="R398" s="224">
        <f>Q398*H398</f>
        <v>0</v>
      </c>
      <c r="S398" s="224">
        <v>0</v>
      </c>
      <c r="T398" s="225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6" t="s">
        <v>171</v>
      </c>
      <c r="AT398" s="226" t="s">
        <v>166</v>
      </c>
      <c r="AU398" s="226" t="s">
        <v>77</v>
      </c>
      <c r="AY398" s="20" t="s">
        <v>163</v>
      </c>
      <c r="BE398" s="227">
        <f>IF(N398="základní",J398,0)</f>
        <v>0</v>
      </c>
      <c r="BF398" s="227">
        <f>IF(N398="snížená",J398,0)</f>
        <v>0</v>
      </c>
      <c r="BG398" s="227">
        <f>IF(N398="zákl. přenesená",J398,0)</f>
        <v>0</v>
      </c>
      <c r="BH398" s="227">
        <f>IF(N398="sníž. přenesená",J398,0)</f>
        <v>0</v>
      </c>
      <c r="BI398" s="227">
        <f>IF(N398="nulová",J398,0)</f>
        <v>0</v>
      </c>
      <c r="BJ398" s="20" t="s">
        <v>83</v>
      </c>
      <c r="BK398" s="227">
        <f>ROUND(I398*H398,2)</f>
        <v>0</v>
      </c>
      <c r="BL398" s="20" t="s">
        <v>171</v>
      </c>
      <c r="BM398" s="226" t="s">
        <v>460</v>
      </c>
    </row>
    <row r="399" s="2" customFormat="1" ht="16.5" customHeight="1">
      <c r="A399" s="41"/>
      <c r="B399" s="42"/>
      <c r="C399" s="215" t="s">
        <v>461</v>
      </c>
      <c r="D399" s="215" t="s">
        <v>166</v>
      </c>
      <c r="E399" s="216" t="s">
        <v>462</v>
      </c>
      <c r="F399" s="217" t="s">
        <v>463</v>
      </c>
      <c r="G399" s="218" t="s">
        <v>451</v>
      </c>
      <c r="H399" s="219">
        <v>1</v>
      </c>
      <c r="I399" s="220"/>
      <c r="J399" s="221">
        <f>ROUND(I399*H399,2)</f>
        <v>0</v>
      </c>
      <c r="K399" s="217" t="s">
        <v>19</v>
      </c>
      <c r="L399" s="47"/>
      <c r="M399" s="222" t="s">
        <v>19</v>
      </c>
      <c r="N399" s="223" t="s">
        <v>42</v>
      </c>
      <c r="O399" s="87"/>
      <c r="P399" s="224">
        <f>O399*H399</f>
        <v>0</v>
      </c>
      <c r="Q399" s="224">
        <v>0</v>
      </c>
      <c r="R399" s="224">
        <f>Q399*H399</f>
        <v>0</v>
      </c>
      <c r="S399" s="224">
        <v>0</v>
      </c>
      <c r="T399" s="225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26" t="s">
        <v>171</v>
      </c>
      <c r="AT399" s="226" t="s">
        <v>166</v>
      </c>
      <c r="AU399" s="226" t="s">
        <v>77</v>
      </c>
      <c r="AY399" s="20" t="s">
        <v>163</v>
      </c>
      <c r="BE399" s="227">
        <f>IF(N399="základní",J399,0)</f>
        <v>0</v>
      </c>
      <c r="BF399" s="227">
        <f>IF(N399="snížená",J399,0)</f>
        <v>0</v>
      </c>
      <c r="BG399" s="227">
        <f>IF(N399="zákl. přenesená",J399,0)</f>
        <v>0</v>
      </c>
      <c r="BH399" s="227">
        <f>IF(N399="sníž. přenesená",J399,0)</f>
        <v>0</v>
      </c>
      <c r="BI399" s="227">
        <f>IF(N399="nulová",J399,0)</f>
        <v>0</v>
      </c>
      <c r="BJ399" s="20" t="s">
        <v>83</v>
      </c>
      <c r="BK399" s="227">
        <f>ROUND(I399*H399,2)</f>
        <v>0</v>
      </c>
      <c r="BL399" s="20" t="s">
        <v>171</v>
      </c>
      <c r="BM399" s="226" t="s">
        <v>464</v>
      </c>
    </row>
    <row r="400" s="2" customFormat="1" ht="16.5" customHeight="1">
      <c r="A400" s="41"/>
      <c r="B400" s="42"/>
      <c r="C400" s="215" t="s">
        <v>465</v>
      </c>
      <c r="D400" s="215" t="s">
        <v>166</v>
      </c>
      <c r="E400" s="216" t="s">
        <v>466</v>
      </c>
      <c r="F400" s="217" t="s">
        <v>467</v>
      </c>
      <c r="G400" s="218" t="s">
        <v>451</v>
      </c>
      <c r="H400" s="219">
        <v>1</v>
      </c>
      <c r="I400" s="220"/>
      <c r="J400" s="221">
        <f>ROUND(I400*H400,2)</f>
        <v>0</v>
      </c>
      <c r="K400" s="217" t="s">
        <v>19</v>
      </c>
      <c r="L400" s="47"/>
      <c r="M400" s="222" t="s">
        <v>19</v>
      </c>
      <c r="N400" s="223" t="s">
        <v>42</v>
      </c>
      <c r="O400" s="87"/>
      <c r="P400" s="224">
        <f>O400*H400</f>
        <v>0</v>
      </c>
      <c r="Q400" s="224">
        <v>0</v>
      </c>
      <c r="R400" s="224">
        <f>Q400*H400</f>
        <v>0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171</v>
      </c>
      <c r="AT400" s="226" t="s">
        <v>166</v>
      </c>
      <c r="AU400" s="226" t="s">
        <v>77</v>
      </c>
      <c r="AY400" s="20" t="s">
        <v>163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83</v>
      </c>
      <c r="BK400" s="227">
        <f>ROUND(I400*H400,2)</f>
        <v>0</v>
      </c>
      <c r="BL400" s="20" t="s">
        <v>171</v>
      </c>
      <c r="BM400" s="226" t="s">
        <v>468</v>
      </c>
    </row>
    <row r="401" s="2" customFormat="1" ht="24.15" customHeight="1">
      <c r="A401" s="41"/>
      <c r="B401" s="42"/>
      <c r="C401" s="215" t="s">
        <v>469</v>
      </c>
      <c r="D401" s="215" t="s">
        <v>166</v>
      </c>
      <c r="E401" s="216" t="s">
        <v>470</v>
      </c>
      <c r="F401" s="217" t="s">
        <v>471</v>
      </c>
      <c r="G401" s="218" t="s">
        <v>451</v>
      </c>
      <c r="H401" s="219">
        <v>1</v>
      </c>
      <c r="I401" s="220"/>
      <c r="J401" s="221">
        <f>ROUND(I401*H401,2)</f>
        <v>0</v>
      </c>
      <c r="K401" s="217" t="s">
        <v>19</v>
      </c>
      <c r="L401" s="47"/>
      <c r="M401" s="222" t="s">
        <v>19</v>
      </c>
      <c r="N401" s="223" t="s">
        <v>42</v>
      </c>
      <c r="O401" s="87"/>
      <c r="P401" s="224">
        <f>O401*H401</f>
        <v>0</v>
      </c>
      <c r="Q401" s="224">
        <v>0</v>
      </c>
      <c r="R401" s="224">
        <f>Q401*H401</f>
        <v>0</v>
      </c>
      <c r="S401" s="224">
        <v>0</v>
      </c>
      <c r="T401" s="225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26" t="s">
        <v>171</v>
      </c>
      <c r="AT401" s="226" t="s">
        <v>166</v>
      </c>
      <c r="AU401" s="226" t="s">
        <v>77</v>
      </c>
      <c r="AY401" s="20" t="s">
        <v>163</v>
      </c>
      <c r="BE401" s="227">
        <f>IF(N401="základní",J401,0)</f>
        <v>0</v>
      </c>
      <c r="BF401" s="227">
        <f>IF(N401="snížená",J401,0)</f>
        <v>0</v>
      </c>
      <c r="BG401" s="227">
        <f>IF(N401="zákl. přenesená",J401,0)</f>
        <v>0</v>
      </c>
      <c r="BH401" s="227">
        <f>IF(N401="sníž. přenesená",J401,0)</f>
        <v>0</v>
      </c>
      <c r="BI401" s="227">
        <f>IF(N401="nulová",J401,0)</f>
        <v>0</v>
      </c>
      <c r="BJ401" s="20" t="s">
        <v>83</v>
      </c>
      <c r="BK401" s="227">
        <f>ROUND(I401*H401,2)</f>
        <v>0</v>
      </c>
      <c r="BL401" s="20" t="s">
        <v>171</v>
      </c>
      <c r="BM401" s="226" t="s">
        <v>472</v>
      </c>
    </row>
    <row r="402" s="2" customFormat="1" ht="33" customHeight="1">
      <c r="A402" s="41"/>
      <c r="B402" s="42"/>
      <c r="C402" s="215" t="s">
        <v>473</v>
      </c>
      <c r="D402" s="215" t="s">
        <v>166</v>
      </c>
      <c r="E402" s="216" t="s">
        <v>474</v>
      </c>
      <c r="F402" s="217" t="s">
        <v>475</v>
      </c>
      <c r="G402" s="218" t="s">
        <v>451</v>
      </c>
      <c r="H402" s="219">
        <v>1</v>
      </c>
      <c r="I402" s="220"/>
      <c r="J402" s="221">
        <f>ROUND(I402*H402,2)</f>
        <v>0</v>
      </c>
      <c r="K402" s="217" t="s">
        <v>19</v>
      </c>
      <c r="L402" s="47"/>
      <c r="M402" s="222" t="s">
        <v>19</v>
      </c>
      <c r="N402" s="223" t="s">
        <v>42</v>
      </c>
      <c r="O402" s="87"/>
      <c r="P402" s="224">
        <f>O402*H402</f>
        <v>0</v>
      </c>
      <c r="Q402" s="224">
        <v>0</v>
      </c>
      <c r="R402" s="224">
        <f>Q402*H402</f>
        <v>0</v>
      </c>
      <c r="S402" s="224">
        <v>0</v>
      </c>
      <c r="T402" s="225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6" t="s">
        <v>171</v>
      </c>
      <c r="AT402" s="226" t="s">
        <v>166</v>
      </c>
      <c r="AU402" s="226" t="s">
        <v>77</v>
      </c>
      <c r="AY402" s="20" t="s">
        <v>163</v>
      </c>
      <c r="BE402" s="227">
        <f>IF(N402="základní",J402,0)</f>
        <v>0</v>
      </c>
      <c r="BF402" s="227">
        <f>IF(N402="snížená",J402,0)</f>
        <v>0</v>
      </c>
      <c r="BG402" s="227">
        <f>IF(N402="zákl. přenesená",J402,0)</f>
        <v>0</v>
      </c>
      <c r="BH402" s="227">
        <f>IF(N402="sníž. přenesená",J402,0)</f>
        <v>0</v>
      </c>
      <c r="BI402" s="227">
        <f>IF(N402="nulová",J402,0)</f>
        <v>0</v>
      </c>
      <c r="BJ402" s="20" t="s">
        <v>83</v>
      </c>
      <c r="BK402" s="227">
        <f>ROUND(I402*H402,2)</f>
        <v>0</v>
      </c>
      <c r="BL402" s="20" t="s">
        <v>171</v>
      </c>
      <c r="BM402" s="226" t="s">
        <v>476</v>
      </c>
    </row>
    <row r="403" s="2" customFormat="1" ht="16.5" customHeight="1">
      <c r="A403" s="41"/>
      <c r="B403" s="42"/>
      <c r="C403" s="215" t="s">
        <v>477</v>
      </c>
      <c r="D403" s="215" t="s">
        <v>166</v>
      </c>
      <c r="E403" s="216" t="s">
        <v>478</v>
      </c>
      <c r="F403" s="217" t="s">
        <v>479</v>
      </c>
      <c r="G403" s="218" t="s">
        <v>451</v>
      </c>
      <c r="H403" s="219">
        <v>1</v>
      </c>
      <c r="I403" s="220"/>
      <c r="J403" s="221">
        <f>ROUND(I403*H403,2)</f>
        <v>0</v>
      </c>
      <c r="K403" s="217" t="s">
        <v>19</v>
      </c>
      <c r="L403" s="47"/>
      <c r="M403" s="287" t="s">
        <v>19</v>
      </c>
      <c r="N403" s="288" t="s">
        <v>42</v>
      </c>
      <c r="O403" s="289"/>
      <c r="P403" s="290">
        <f>O403*H403</f>
        <v>0</v>
      </c>
      <c r="Q403" s="290">
        <v>0</v>
      </c>
      <c r="R403" s="290">
        <f>Q403*H403</f>
        <v>0</v>
      </c>
      <c r="S403" s="290">
        <v>0</v>
      </c>
      <c r="T403" s="291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26" t="s">
        <v>171</v>
      </c>
      <c r="AT403" s="226" t="s">
        <v>166</v>
      </c>
      <c r="AU403" s="226" t="s">
        <v>77</v>
      </c>
      <c r="AY403" s="20" t="s">
        <v>163</v>
      </c>
      <c r="BE403" s="227">
        <f>IF(N403="základní",J403,0)</f>
        <v>0</v>
      </c>
      <c r="BF403" s="227">
        <f>IF(N403="snížená",J403,0)</f>
        <v>0</v>
      </c>
      <c r="BG403" s="227">
        <f>IF(N403="zákl. přenesená",J403,0)</f>
        <v>0</v>
      </c>
      <c r="BH403" s="227">
        <f>IF(N403="sníž. přenesená",J403,0)</f>
        <v>0</v>
      </c>
      <c r="BI403" s="227">
        <f>IF(N403="nulová",J403,0)</f>
        <v>0</v>
      </c>
      <c r="BJ403" s="20" t="s">
        <v>83</v>
      </c>
      <c r="BK403" s="227">
        <f>ROUND(I403*H403,2)</f>
        <v>0</v>
      </c>
      <c r="BL403" s="20" t="s">
        <v>171</v>
      </c>
      <c r="BM403" s="226" t="s">
        <v>480</v>
      </c>
    </row>
    <row r="404" s="2" customFormat="1" ht="6.96" customHeight="1">
      <c r="A404" s="41"/>
      <c r="B404" s="62"/>
      <c r="C404" s="63"/>
      <c r="D404" s="63"/>
      <c r="E404" s="63"/>
      <c r="F404" s="63"/>
      <c r="G404" s="63"/>
      <c r="H404" s="63"/>
      <c r="I404" s="63"/>
      <c r="J404" s="63"/>
      <c r="K404" s="63"/>
      <c r="L404" s="47"/>
      <c r="M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</row>
  </sheetData>
  <sheetProtection sheet="1" autoFilter="0" formatColumns="0" formatRows="0" objects="1" scenarios="1" spinCount="100000" saltValue="bIk3rl2tkUMy8NjYYXDAqGEY8W1MtyuwnIKgIWSSDito6rJYTGosKNGVc3xvhvYT/zZ9/jWEGnQUO6Q2YLPn5g==" hashValue="FD8+gFPs8M4kANKhw/Y8aCkKkoTmte9lwmJLHYtSdeC/ep2x0eFsKTp9f8ib7k8oN5+E1pjbFACyupXXnY69rQ==" algorithmName="SHA-512" password="CC35"/>
  <autoFilter ref="C96:K4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9" r:id="rId2" display="https://podminky.urs.cz/item/CS_URS_2025_01/612325302"/>
    <hyperlink ref="F117" r:id="rId3" display="https://podminky.urs.cz/item/CS_URS_2025_01/619991001"/>
    <hyperlink ref="F121" r:id="rId4" display="https://podminky.urs.cz/item/CS_URS_2025_01/619991005"/>
    <hyperlink ref="F129" r:id="rId5" display="https://podminky.urs.cz/item/CS_URS_2025_01/622131121"/>
    <hyperlink ref="F137" r:id="rId6" display="https://podminky.urs.cz/item/CS_URS_2025_01/622142001"/>
    <hyperlink ref="F145" r:id="rId7" display="https://podminky.urs.cz/item/CS_URS_2025_01/622143003"/>
    <hyperlink ref="F161" r:id="rId8" display="https://podminky.urs.cz/item/CS_URS_2025_01/622143004"/>
    <hyperlink ref="F192" r:id="rId9" display="https://podminky.urs.cz/item/CS_URS_2025_01/622151031"/>
    <hyperlink ref="F200" r:id="rId10" display="https://podminky.urs.cz/item/CS_URS_2025_01/622531022"/>
    <hyperlink ref="F209" r:id="rId11" display="https://podminky.urs.cz/item/CS_URS_2025_01/949101111"/>
    <hyperlink ref="F217" r:id="rId12" display="https://podminky.urs.cz/item/CS_URS_2025_01/968082015"/>
    <hyperlink ref="F221" r:id="rId13" display="https://podminky.urs.cz/item/CS_URS_2025_01/968082016"/>
    <hyperlink ref="F226" r:id="rId14" display="https://podminky.urs.cz/item/CS_URS_2025_01/968082017"/>
    <hyperlink ref="F232" r:id="rId15" display="https://podminky.urs.cz/item/CS_URS_2025_01/978013191"/>
    <hyperlink ref="F240" r:id="rId16" display="https://podminky.urs.cz/item/CS_URS_2025_01/985131311"/>
    <hyperlink ref="F249" r:id="rId17" display="https://podminky.urs.cz/item/CS_URS_2025_01/985139112"/>
    <hyperlink ref="F259" r:id="rId18" display="https://podminky.urs.cz/item/CS_URS_2025_01/997013212"/>
    <hyperlink ref="F261" r:id="rId19" display="https://podminky.urs.cz/item/CS_URS_2025_01/997013501"/>
    <hyperlink ref="F263" r:id="rId20" display="https://podminky.urs.cz/item/CS_URS_2025_01/997013509"/>
    <hyperlink ref="F268" r:id="rId21" display="https://podminky.urs.cz/item/CS_URS_2025_01/997013631"/>
    <hyperlink ref="F271" r:id="rId22" display="https://podminky.urs.cz/item/CS_URS_2025_01/998018002"/>
    <hyperlink ref="F275" r:id="rId23" display="https://podminky.urs.cz/item/CS_URS_2025_01/764001911"/>
    <hyperlink ref="F288" r:id="rId24" display="https://podminky.urs.cz/item/CS_URS_2025_01/998764102"/>
    <hyperlink ref="F291" r:id="rId25" display="https://podminky.urs.cz/item/CS_URS_2025_01/766622131"/>
    <hyperlink ref="F302" r:id="rId26" display="https://podminky.urs.cz/item/CS_URS_2025_01/766622216"/>
    <hyperlink ref="F309" r:id="rId27" display="https://podminky.urs.cz/item/CS_URS_2025_01/766642131"/>
    <hyperlink ref="F316" r:id="rId28" display="https://podminky.urs.cz/item/CS_URS_2025_01/766691811"/>
    <hyperlink ref="F323" r:id="rId29" display="https://podminky.urs.cz/item/CS_URS_2025_01/766694116"/>
    <hyperlink ref="F336" r:id="rId30" display="https://podminky.urs.cz/item/CS_URS_2025_01/998766122"/>
    <hyperlink ref="F339" r:id="rId31" display="https://podminky.urs.cz/item/CS_URS_2025_01/767627306"/>
    <hyperlink ref="F347" r:id="rId32" display="https://podminky.urs.cz/item/CS_URS_2025_01/767627307"/>
    <hyperlink ref="F355" r:id="rId33" display="https://podminky.urs.cz/item/CS_URS_2025_01/767627310"/>
    <hyperlink ref="F363" r:id="rId34" display="https://podminky.urs.cz/item/CS_URS_2025_01/998767122"/>
    <hyperlink ref="F366" r:id="rId35" display="https://podminky.urs.cz/item/CS_URS_2025_01/784211101"/>
    <hyperlink ref="F394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555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568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ROUND((SUM(BE96:BE378)),  2)</f>
        <v>0</v>
      </c>
      <c r="G35" s="41"/>
      <c r="H35" s="41"/>
      <c r="I35" s="160">
        <v>0.20999999999999999</v>
      </c>
      <c r="J35" s="159">
        <f>ROUND(((SUM(BE96:BE378))*I35),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ROUND((SUM(BF96:BF378)),  2)</f>
        <v>0</v>
      </c>
      <c r="G36" s="41"/>
      <c r="H36" s="41"/>
      <c r="I36" s="160">
        <v>0.12</v>
      </c>
      <c r="J36" s="159">
        <f>ROUND(((SUM(BF96:BF378))*I36),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ROUND((SUM(BG96:BG378)),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ROUND((SUM(BH96:BH378)),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ROUND((SUM(BI96:BI378)),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555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057 - Společné prostory 821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J98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J206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J253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J265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J268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J269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J279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J329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J356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7"/>
      <c r="C74" s="178"/>
      <c r="D74" s="179" t="s">
        <v>147</v>
      </c>
      <c r="E74" s="180"/>
      <c r="F74" s="180"/>
      <c r="G74" s="180"/>
      <c r="H74" s="180"/>
      <c r="I74" s="180"/>
      <c r="J74" s="181">
        <f>J370</f>
        <v>0</v>
      </c>
      <c r="K74" s="178"/>
      <c r="L74" s="18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148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172" t="str">
        <f>E7</f>
        <v>Výměna oken Václavkova 820 - 821, Valašské Meziříčí</v>
      </c>
      <c r="F84" s="35"/>
      <c r="G84" s="35"/>
      <c r="H84" s="35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128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2" customFormat="1" ht="16.5" customHeight="1">
      <c r="A86" s="41"/>
      <c r="B86" s="42"/>
      <c r="C86" s="43"/>
      <c r="D86" s="43"/>
      <c r="E86" s="172" t="s">
        <v>555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130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E11</f>
        <v>057 - Společné prostory 821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F14</f>
        <v xml:space="preserve"> </v>
      </c>
      <c r="G90" s="43"/>
      <c r="H90" s="43"/>
      <c r="I90" s="35" t="s">
        <v>23</v>
      </c>
      <c r="J90" s="75" t="str">
        <f>IF(J14="","",J14)</f>
        <v>22. 4. 2025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3"/>
      <c r="E92" s="43"/>
      <c r="F92" s="30" t="str">
        <f>E17</f>
        <v>Město Valašské Meziříčí</v>
      </c>
      <c r="G92" s="43"/>
      <c r="H92" s="43"/>
      <c r="I92" s="35" t="s">
        <v>31</v>
      </c>
      <c r="J92" s="39" t="str">
        <f>E23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IF(E20="","",E20)</f>
        <v>Vyplň údaj</v>
      </c>
      <c r="G93" s="43"/>
      <c r="H93" s="43"/>
      <c r="I93" s="35" t="s">
        <v>33</v>
      </c>
      <c r="J93" s="39" t="str">
        <f>E26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8"/>
      <c r="B95" s="189"/>
      <c r="C95" s="190" t="s">
        <v>149</v>
      </c>
      <c r="D95" s="191" t="s">
        <v>55</v>
      </c>
      <c r="E95" s="191" t="s">
        <v>51</v>
      </c>
      <c r="F95" s="191" t="s">
        <v>52</v>
      </c>
      <c r="G95" s="191" t="s">
        <v>150</v>
      </c>
      <c r="H95" s="191" t="s">
        <v>151</v>
      </c>
      <c r="I95" s="191" t="s">
        <v>152</v>
      </c>
      <c r="J95" s="191" t="s">
        <v>134</v>
      </c>
      <c r="K95" s="192" t="s">
        <v>153</v>
      </c>
      <c r="L95" s="193"/>
      <c r="M95" s="95" t="s">
        <v>19</v>
      </c>
      <c r="N95" s="96" t="s">
        <v>40</v>
      </c>
      <c r="O95" s="96" t="s">
        <v>154</v>
      </c>
      <c r="P95" s="96" t="s">
        <v>155</v>
      </c>
      <c r="Q95" s="96" t="s">
        <v>156</v>
      </c>
      <c r="R95" s="96" t="s">
        <v>157</v>
      </c>
      <c r="S95" s="96" t="s">
        <v>158</v>
      </c>
      <c r="T95" s="97" t="s">
        <v>159</v>
      </c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1"/>
      <c r="B96" s="42"/>
      <c r="C96" s="102" t="s">
        <v>160</v>
      </c>
      <c r="D96" s="43"/>
      <c r="E96" s="43"/>
      <c r="F96" s="43"/>
      <c r="G96" s="43"/>
      <c r="H96" s="43"/>
      <c r="I96" s="43"/>
      <c r="J96" s="194">
        <f>BK96</f>
        <v>0</v>
      </c>
      <c r="K96" s="43"/>
      <c r="L96" s="47"/>
      <c r="M96" s="98"/>
      <c r="N96" s="195"/>
      <c r="O96" s="99"/>
      <c r="P96" s="196">
        <f>P97+P268+P370</f>
        <v>0</v>
      </c>
      <c r="Q96" s="99"/>
      <c r="R96" s="196">
        <f>R97+R268+R370</f>
        <v>0.9994672200000001</v>
      </c>
      <c r="S96" s="99"/>
      <c r="T96" s="197">
        <f>T97+T268+T370</f>
        <v>1.5197520799999997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69</v>
      </c>
      <c r="AU96" s="20" t="s">
        <v>135</v>
      </c>
      <c r="BK96" s="198">
        <f>BK97+BK268+BK370</f>
        <v>0</v>
      </c>
    </row>
    <row r="97" s="12" customFormat="1" ht="25.92" customHeight="1">
      <c r="A97" s="12"/>
      <c r="B97" s="199"/>
      <c r="C97" s="200"/>
      <c r="D97" s="201" t="s">
        <v>69</v>
      </c>
      <c r="E97" s="202" t="s">
        <v>161</v>
      </c>
      <c r="F97" s="202" t="s">
        <v>162</v>
      </c>
      <c r="G97" s="200"/>
      <c r="H97" s="200"/>
      <c r="I97" s="203"/>
      <c r="J97" s="204">
        <f>BK97</f>
        <v>0</v>
      </c>
      <c r="K97" s="200"/>
      <c r="L97" s="205"/>
      <c r="M97" s="206"/>
      <c r="N97" s="207"/>
      <c r="O97" s="207"/>
      <c r="P97" s="208">
        <f>P98+P206+P253+P265</f>
        <v>0</v>
      </c>
      <c r="Q97" s="207"/>
      <c r="R97" s="208">
        <f>R98+R206+R253+R265</f>
        <v>0.42351628000000008</v>
      </c>
      <c r="S97" s="207"/>
      <c r="T97" s="209">
        <f>T98+T206+T253+T265</f>
        <v>1.5143920799999997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77</v>
      </c>
      <c r="AT97" s="211" t="s">
        <v>69</v>
      </c>
      <c r="AU97" s="211" t="s">
        <v>70</v>
      </c>
      <c r="AY97" s="210" t="s">
        <v>163</v>
      </c>
      <c r="BK97" s="212">
        <f>BK98+BK206+BK253+BK265</f>
        <v>0</v>
      </c>
    </row>
    <row r="98" s="12" customFormat="1" ht="22.8" customHeight="1">
      <c r="A98" s="12"/>
      <c r="B98" s="199"/>
      <c r="C98" s="200"/>
      <c r="D98" s="201" t="s">
        <v>69</v>
      </c>
      <c r="E98" s="213" t="s">
        <v>164</v>
      </c>
      <c r="F98" s="213" t="s">
        <v>165</v>
      </c>
      <c r="G98" s="200"/>
      <c r="H98" s="200"/>
      <c r="I98" s="203"/>
      <c r="J98" s="214">
        <f>BK98</f>
        <v>0</v>
      </c>
      <c r="K98" s="200"/>
      <c r="L98" s="205"/>
      <c r="M98" s="206"/>
      <c r="N98" s="207"/>
      <c r="O98" s="207"/>
      <c r="P98" s="208">
        <f>SUM(P99:P205)</f>
        <v>0</v>
      </c>
      <c r="Q98" s="207"/>
      <c r="R98" s="208">
        <f>SUM(R99:R205)</f>
        <v>0.42351628000000008</v>
      </c>
      <c r="S98" s="207"/>
      <c r="T98" s="209">
        <f>SUM(T99:T205)</f>
        <v>0.0068560800000000005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77</v>
      </c>
      <c r="AY98" s="210" t="s">
        <v>163</v>
      </c>
      <c r="BK98" s="212">
        <f>SUM(BK99:BK205)</f>
        <v>0</v>
      </c>
    </row>
    <row r="99" s="2" customFormat="1" ht="24.15" customHeight="1">
      <c r="A99" s="41"/>
      <c r="B99" s="42"/>
      <c r="C99" s="215" t="s">
        <v>77</v>
      </c>
      <c r="D99" s="215" t="s">
        <v>166</v>
      </c>
      <c r="E99" s="216" t="s">
        <v>167</v>
      </c>
      <c r="F99" s="217" t="s">
        <v>168</v>
      </c>
      <c r="G99" s="218" t="s">
        <v>169</v>
      </c>
      <c r="H99" s="219">
        <v>9.6600000000000001</v>
      </c>
      <c r="I99" s="220"/>
      <c r="J99" s="221">
        <f>ROUND(I99*H99,2)</f>
        <v>0</v>
      </c>
      <c r="K99" s="217" t="s">
        <v>170</v>
      </c>
      <c r="L99" s="47"/>
      <c r="M99" s="222" t="s">
        <v>19</v>
      </c>
      <c r="N99" s="223" t="s">
        <v>42</v>
      </c>
      <c r="O99" s="87"/>
      <c r="P99" s="224">
        <f>O99*H99</f>
        <v>0</v>
      </c>
      <c r="Q99" s="224">
        <v>0.0043800000000000002</v>
      </c>
      <c r="R99" s="224">
        <f>Q99*H99</f>
        <v>0.042310800000000003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171</v>
      </c>
      <c r="AT99" s="226" t="s">
        <v>166</v>
      </c>
      <c r="AU99" s="226" t="s">
        <v>83</v>
      </c>
      <c r="AY99" s="20" t="s">
        <v>163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83</v>
      </c>
      <c r="BK99" s="227">
        <f>ROUND(I99*H99,2)</f>
        <v>0</v>
      </c>
      <c r="BL99" s="20" t="s">
        <v>171</v>
      </c>
      <c r="BM99" s="226" t="s">
        <v>172</v>
      </c>
    </row>
    <row r="100" s="2" customFormat="1">
      <c r="A100" s="41"/>
      <c r="B100" s="42"/>
      <c r="C100" s="43"/>
      <c r="D100" s="228" t="s">
        <v>173</v>
      </c>
      <c r="E100" s="43"/>
      <c r="F100" s="229" t="s">
        <v>174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173</v>
      </c>
      <c r="AU100" s="20" t="s">
        <v>83</v>
      </c>
    </row>
    <row r="101" s="13" customFormat="1">
      <c r="A101" s="13"/>
      <c r="B101" s="233"/>
      <c r="C101" s="234"/>
      <c r="D101" s="235" t="s">
        <v>175</v>
      </c>
      <c r="E101" s="236" t="s">
        <v>19</v>
      </c>
      <c r="F101" s="237" t="s">
        <v>495</v>
      </c>
      <c r="G101" s="234"/>
      <c r="H101" s="238">
        <v>2.496</v>
      </c>
      <c r="I101" s="239"/>
      <c r="J101" s="234"/>
      <c r="K101" s="234"/>
      <c r="L101" s="240"/>
      <c r="M101" s="241"/>
      <c r="N101" s="242"/>
      <c r="O101" s="242"/>
      <c r="P101" s="242"/>
      <c r="Q101" s="242"/>
      <c r="R101" s="242"/>
      <c r="S101" s="242"/>
      <c r="T101" s="24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4" t="s">
        <v>175</v>
      </c>
      <c r="AU101" s="244" t="s">
        <v>83</v>
      </c>
      <c r="AV101" s="13" t="s">
        <v>83</v>
      </c>
      <c r="AW101" s="13" t="s">
        <v>32</v>
      </c>
      <c r="AX101" s="13" t="s">
        <v>70</v>
      </c>
      <c r="AY101" s="244" t="s">
        <v>163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495</v>
      </c>
      <c r="G102" s="234"/>
      <c r="H102" s="238">
        <v>2.496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496</v>
      </c>
      <c r="G103" s="234"/>
      <c r="H103" s="238">
        <v>1.0680000000000001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496</v>
      </c>
      <c r="G104" s="234"/>
      <c r="H104" s="238">
        <v>1.0680000000000001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497</v>
      </c>
      <c r="G105" s="234"/>
      <c r="H105" s="238">
        <v>2.532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4" customFormat="1">
      <c r="A106" s="14"/>
      <c r="B106" s="245"/>
      <c r="C106" s="246"/>
      <c r="D106" s="235" t="s">
        <v>175</v>
      </c>
      <c r="E106" s="247" t="s">
        <v>19</v>
      </c>
      <c r="F106" s="248" t="s">
        <v>179</v>
      </c>
      <c r="G106" s="246"/>
      <c r="H106" s="249">
        <v>9.6600000000000001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175</v>
      </c>
      <c r="AU106" s="255" t="s">
        <v>83</v>
      </c>
      <c r="AV106" s="14" t="s">
        <v>171</v>
      </c>
      <c r="AW106" s="14" t="s">
        <v>32</v>
      </c>
      <c r="AX106" s="14" t="s">
        <v>77</v>
      </c>
      <c r="AY106" s="255" t="s">
        <v>163</v>
      </c>
    </row>
    <row r="107" s="2" customFormat="1" ht="16.5" customHeight="1">
      <c r="A107" s="41"/>
      <c r="B107" s="42"/>
      <c r="C107" s="215" t="s">
        <v>83</v>
      </c>
      <c r="D107" s="215" t="s">
        <v>166</v>
      </c>
      <c r="E107" s="216" t="s">
        <v>180</v>
      </c>
      <c r="F107" s="217" t="s">
        <v>181</v>
      </c>
      <c r="G107" s="218" t="s">
        <v>169</v>
      </c>
      <c r="H107" s="219">
        <v>9.6600000000000001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0.034680000000000002</v>
      </c>
      <c r="R107" s="224">
        <f>Q107*H107</f>
        <v>0.33500880000000005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83</v>
      </c>
      <c r="AY107" s="20" t="s">
        <v>163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83</v>
      </c>
      <c r="BK107" s="227">
        <f>ROUND(I107*H107,2)</f>
        <v>0</v>
      </c>
      <c r="BL107" s="20" t="s">
        <v>171</v>
      </c>
      <c r="BM107" s="226" t="s">
        <v>182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183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83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495</v>
      </c>
      <c r="G109" s="234"/>
      <c r="H109" s="238">
        <v>2.496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83</v>
      </c>
      <c r="AV109" s="13" t="s">
        <v>83</v>
      </c>
      <c r="AW109" s="13" t="s">
        <v>32</v>
      </c>
      <c r="AX109" s="13" t="s">
        <v>70</v>
      </c>
      <c r="AY109" s="244" t="s">
        <v>163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495</v>
      </c>
      <c r="G110" s="234"/>
      <c r="H110" s="238">
        <v>2.496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496</v>
      </c>
      <c r="G111" s="234"/>
      <c r="H111" s="238">
        <v>1.0680000000000001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496</v>
      </c>
      <c r="G112" s="234"/>
      <c r="H112" s="238">
        <v>1.0680000000000001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497</v>
      </c>
      <c r="G113" s="234"/>
      <c r="H113" s="238">
        <v>2.532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83</v>
      </c>
      <c r="AV113" s="13" t="s">
        <v>83</v>
      </c>
      <c r="AW113" s="13" t="s">
        <v>32</v>
      </c>
      <c r="AX113" s="13" t="s">
        <v>70</v>
      </c>
      <c r="AY113" s="244" t="s">
        <v>163</v>
      </c>
    </row>
    <row r="114" s="14" customFormat="1">
      <c r="A114" s="14"/>
      <c r="B114" s="245"/>
      <c r="C114" s="246"/>
      <c r="D114" s="235" t="s">
        <v>175</v>
      </c>
      <c r="E114" s="247" t="s">
        <v>19</v>
      </c>
      <c r="F114" s="248" t="s">
        <v>179</v>
      </c>
      <c r="G114" s="246"/>
      <c r="H114" s="249">
        <v>9.6600000000000001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175</v>
      </c>
      <c r="AU114" s="255" t="s">
        <v>83</v>
      </c>
      <c r="AV114" s="14" t="s">
        <v>171</v>
      </c>
      <c r="AW114" s="14" t="s">
        <v>32</v>
      </c>
      <c r="AX114" s="14" t="s">
        <v>77</v>
      </c>
      <c r="AY114" s="255" t="s">
        <v>163</v>
      </c>
    </row>
    <row r="115" s="2" customFormat="1" ht="16.5" customHeight="1">
      <c r="A115" s="41"/>
      <c r="B115" s="42"/>
      <c r="C115" s="215" t="s">
        <v>184</v>
      </c>
      <c r="D115" s="215" t="s">
        <v>166</v>
      </c>
      <c r="E115" s="216" t="s">
        <v>185</v>
      </c>
      <c r="F115" s="217" t="s">
        <v>186</v>
      </c>
      <c r="G115" s="218" t="s">
        <v>169</v>
      </c>
      <c r="H115" s="219">
        <v>100</v>
      </c>
      <c r="I115" s="220"/>
      <c r="J115" s="221">
        <f>ROUND(I115*H115,2)</f>
        <v>0</v>
      </c>
      <c r="K115" s="217" t="s">
        <v>170</v>
      </c>
      <c r="L115" s="47"/>
      <c r="M115" s="222" t="s">
        <v>19</v>
      </c>
      <c r="N115" s="223" t="s">
        <v>42</v>
      </c>
      <c r="O115" s="87"/>
      <c r="P115" s="224">
        <f>O115*H115</f>
        <v>0</v>
      </c>
      <c r="Q115" s="224">
        <v>4.0000000000000003E-05</v>
      </c>
      <c r="R115" s="224">
        <f>Q115*H115</f>
        <v>0.0040000000000000001</v>
      </c>
      <c r="S115" s="224">
        <v>6.0000000000000002E-05</v>
      </c>
      <c r="T115" s="225">
        <f>S115*H115</f>
        <v>0.0060000000000000001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171</v>
      </c>
      <c r="AT115" s="226" t="s">
        <v>166</v>
      </c>
      <c r="AU115" s="226" t="s">
        <v>83</v>
      </c>
      <c r="AY115" s="20" t="s">
        <v>163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83</v>
      </c>
      <c r="BK115" s="227">
        <f>ROUND(I115*H115,2)</f>
        <v>0</v>
      </c>
      <c r="BL115" s="20" t="s">
        <v>171</v>
      </c>
      <c r="BM115" s="226" t="s">
        <v>187</v>
      </c>
    </row>
    <row r="116" s="2" customFormat="1">
      <c r="A116" s="41"/>
      <c r="B116" s="42"/>
      <c r="C116" s="43"/>
      <c r="D116" s="228" t="s">
        <v>173</v>
      </c>
      <c r="E116" s="43"/>
      <c r="F116" s="229" t="s">
        <v>188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173</v>
      </c>
      <c r="AU116" s="20" t="s">
        <v>83</v>
      </c>
    </row>
    <row r="117" s="13" customFormat="1">
      <c r="A117" s="13"/>
      <c r="B117" s="233"/>
      <c r="C117" s="234"/>
      <c r="D117" s="235" t="s">
        <v>175</v>
      </c>
      <c r="E117" s="236" t="s">
        <v>19</v>
      </c>
      <c r="F117" s="237" t="s">
        <v>189</v>
      </c>
      <c r="G117" s="234"/>
      <c r="H117" s="238">
        <v>100</v>
      </c>
      <c r="I117" s="239"/>
      <c r="J117" s="234"/>
      <c r="K117" s="234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175</v>
      </c>
      <c r="AU117" s="244" t="s">
        <v>83</v>
      </c>
      <c r="AV117" s="13" t="s">
        <v>83</v>
      </c>
      <c r="AW117" s="13" t="s">
        <v>32</v>
      </c>
      <c r="AX117" s="13" t="s">
        <v>70</v>
      </c>
      <c r="AY117" s="244" t="s">
        <v>163</v>
      </c>
    </row>
    <row r="118" s="14" customFormat="1">
      <c r="A118" s="14"/>
      <c r="B118" s="245"/>
      <c r="C118" s="246"/>
      <c r="D118" s="235" t="s">
        <v>175</v>
      </c>
      <c r="E118" s="247" t="s">
        <v>19</v>
      </c>
      <c r="F118" s="248" t="s">
        <v>179</v>
      </c>
      <c r="G118" s="246"/>
      <c r="H118" s="249">
        <v>100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175</v>
      </c>
      <c r="AU118" s="255" t="s">
        <v>83</v>
      </c>
      <c r="AV118" s="14" t="s">
        <v>171</v>
      </c>
      <c r="AW118" s="14" t="s">
        <v>32</v>
      </c>
      <c r="AX118" s="14" t="s">
        <v>77</v>
      </c>
      <c r="AY118" s="255" t="s">
        <v>163</v>
      </c>
    </row>
    <row r="119" s="2" customFormat="1" ht="21.75" customHeight="1">
      <c r="A119" s="41"/>
      <c r="B119" s="42"/>
      <c r="C119" s="215" t="s">
        <v>171</v>
      </c>
      <c r="D119" s="215" t="s">
        <v>166</v>
      </c>
      <c r="E119" s="216" t="s">
        <v>190</v>
      </c>
      <c r="F119" s="217" t="s">
        <v>191</v>
      </c>
      <c r="G119" s="218" t="s">
        <v>169</v>
      </c>
      <c r="H119" s="219">
        <v>14.268000000000001</v>
      </c>
      <c r="I119" s="220"/>
      <c r="J119" s="221">
        <f>ROUND(I119*H119,2)</f>
        <v>0</v>
      </c>
      <c r="K119" s="217" t="s">
        <v>170</v>
      </c>
      <c r="L119" s="47"/>
      <c r="M119" s="222" t="s">
        <v>19</v>
      </c>
      <c r="N119" s="223" t="s">
        <v>42</v>
      </c>
      <c r="O119" s="87"/>
      <c r="P119" s="224">
        <f>O119*H119</f>
        <v>0</v>
      </c>
      <c r="Q119" s="224">
        <v>9.0000000000000006E-05</v>
      </c>
      <c r="R119" s="224">
        <f>Q119*H119</f>
        <v>0.0012841200000000001</v>
      </c>
      <c r="S119" s="224">
        <v>6.0000000000000002E-05</v>
      </c>
      <c r="T119" s="225">
        <f>S119*H119</f>
        <v>0.00085608000000000006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171</v>
      </c>
      <c r="AT119" s="226" t="s">
        <v>166</v>
      </c>
      <c r="AU119" s="226" t="s">
        <v>83</v>
      </c>
      <c r="AY119" s="20" t="s">
        <v>163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83</v>
      </c>
      <c r="BK119" s="227">
        <f>ROUND(I119*H119,2)</f>
        <v>0</v>
      </c>
      <c r="BL119" s="20" t="s">
        <v>171</v>
      </c>
      <c r="BM119" s="226" t="s">
        <v>192</v>
      </c>
    </row>
    <row r="120" s="2" customFormat="1">
      <c r="A120" s="41"/>
      <c r="B120" s="42"/>
      <c r="C120" s="43"/>
      <c r="D120" s="228" t="s">
        <v>173</v>
      </c>
      <c r="E120" s="43"/>
      <c r="F120" s="229" t="s">
        <v>193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173</v>
      </c>
      <c r="AU120" s="20" t="s">
        <v>83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498</v>
      </c>
      <c r="G121" s="234"/>
      <c r="H121" s="238">
        <v>4.2480000000000002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83</v>
      </c>
      <c r="AV121" s="13" t="s">
        <v>83</v>
      </c>
      <c r="AW121" s="13" t="s">
        <v>32</v>
      </c>
      <c r="AX121" s="13" t="s">
        <v>70</v>
      </c>
      <c r="AY121" s="244" t="s">
        <v>163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498</v>
      </c>
      <c r="G122" s="234"/>
      <c r="H122" s="238">
        <v>4.2480000000000002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499</v>
      </c>
      <c r="G123" s="234"/>
      <c r="H123" s="238">
        <v>0.70799999999999996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499</v>
      </c>
      <c r="G124" s="234"/>
      <c r="H124" s="238">
        <v>0.70799999999999996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83</v>
      </c>
      <c r="AV124" s="13" t="s">
        <v>83</v>
      </c>
      <c r="AW124" s="13" t="s">
        <v>32</v>
      </c>
      <c r="AX124" s="13" t="s">
        <v>70</v>
      </c>
      <c r="AY124" s="244" t="s">
        <v>163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500</v>
      </c>
      <c r="G125" s="234"/>
      <c r="H125" s="238">
        <v>4.3559999999999999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83</v>
      </c>
      <c r="AV125" s="13" t="s">
        <v>83</v>
      </c>
      <c r="AW125" s="13" t="s">
        <v>32</v>
      </c>
      <c r="AX125" s="13" t="s">
        <v>70</v>
      </c>
      <c r="AY125" s="244" t="s">
        <v>163</v>
      </c>
    </row>
    <row r="126" s="14" customFormat="1">
      <c r="A126" s="14"/>
      <c r="B126" s="245"/>
      <c r="C126" s="246"/>
      <c r="D126" s="235" t="s">
        <v>175</v>
      </c>
      <c r="E126" s="247" t="s">
        <v>19</v>
      </c>
      <c r="F126" s="248" t="s">
        <v>179</v>
      </c>
      <c r="G126" s="246"/>
      <c r="H126" s="249">
        <v>14.268000000000001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175</v>
      </c>
      <c r="AU126" s="255" t="s">
        <v>83</v>
      </c>
      <c r="AV126" s="14" t="s">
        <v>171</v>
      </c>
      <c r="AW126" s="14" t="s">
        <v>32</v>
      </c>
      <c r="AX126" s="14" t="s">
        <v>77</v>
      </c>
      <c r="AY126" s="255" t="s">
        <v>163</v>
      </c>
    </row>
    <row r="127" s="2" customFormat="1" ht="16.5" customHeight="1">
      <c r="A127" s="41"/>
      <c r="B127" s="42"/>
      <c r="C127" s="215" t="s">
        <v>197</v>
      </c>
      <c r="D127" s="215" t="s">
        <v>166</v>
      </c>
      <c r="E127" s="216" t="s">
        <v>198</v>
      </c>
      <c r="F127" s="217" t="s">
        <v>199</v>
      </c>
      <c r="G127" s="218" t="s">
        <v>169</v>
      </c>
      <c r="H127" s="219">
        <v>3.6659999999999999</v>
      </c>
      <c r="I127" s="220"/>
      <c r="J127" s="221">
        <f>ROUND(I127*H127,2)</f>
        <v>0</v>
      </c>
      <c r="K127" s="217" t="s">
        <v>170</v>
      </c>
      <c r="L127" s="47"/>
      <c r="M127" s="222" t="s">
        <v>19</v>
      </c>
      <c r="N127" s="223" t="s">
        <v>42</v>
      </c>
      <c r="O127" s="87"/>
      <c r="P127" s="224">
        <f>O127*H127</f>
        <v>0</v>
      </c>
      <c r="Q127" s="224">
        <v>0.00025999999999999998</v>
      </c>
      <c r="R127" s="224">
        <f>Q127*H127</f>
        <v>0.00095315999999999988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171</v>
      </c>
      <c r="AT127" s="226" t="s">
        <v>166</v>
      </c>
      <c r="AU127" s="226" t="s">
        <v>83</v>
      </c>
      <c r="AY127" s="20" t="s">
        <v>163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83</v>
      </c>
      <c r="BK127" s="227">
        <f>ROUND(I127*H127,2)</f>
        <v>0</v>
      </c>
      <c r="BL127" s="20" t="s">
        <v>171</v>
      </c>
      <c r="BM127" s="226" t="s">
        <v>200</v>
      </c>
    </row>
    <row r="128" s="2" customFormat="1">
      <c r="A128" s="41"/>
      <c r="B128" s="42"/>
      <c r="C128" s="43"/>
      <c r="D128" s="228" t="s">
        <v>173</v>
      </c>
      <c r="E128" s="43"/>
      <c r="F128" s="229" t="s">
        <v>201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173</v>
      </c>
      <c r="AU128" s="20" t="s">
        <v>83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501</v>
      </c>
      <c r="G129" s="234"/>
      <c r="H129" s="238">
        <v>0.97799999999999998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83</v>
      </c>
      <c r="AV129" s="13" t="s">
        <v>83</v>
      </c>
      <c r="AW129" s="13" t="s">
        <v>32</v>
      </c>
      <c r="AX129" s="13" t="s">
        <v>70</v>
      </c>
      <c r="AY129" s="244" t="s">
        <v>163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501</v>
      </c>
      <c r="G130" s="234"/>
      <c r="H130" s="238">
        <v>0.97799999999999998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502</v>
      </c>
      <c r="G131" s="234"/>
      <c r="H131" s="238">
        <v>0.35699999999999998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83</v>
      </c>
      <c r="AV131" s="13" t="s">
        <v>83</v>
      </c>
      <c r="AW131" s="13" t="s">
        <v>32</v>
      </c>
      <c r="AX131" s="13" t="s">
        <v>70</v>
      </c>
      <c r="AY131" s="244" t="s">
        <v>163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502</v>
      </c>
      <c r="G132" s="234"/>
      <c r="H132" s="238">
        <v>0.35699999999999998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83</v>
      </c>
      <c r="AV132" s="13" t="s">
        <v>83</v>
      </c>
      <c r="AW132" s="13" t="s">
        <v>32</v>
      </c>
      <c r="AX132" s="13" t="s">
        <v>70</v>
      </c>
      <c r="AY132" s="244" t="s">
        <v>163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503</v>
      </c>
      <c r="G133" s="234"/>
      <c r="H133" s="238">
        <v>0.996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83</v>
      </c>
      <c r="AV133" s="13" t="s">
        <v>83</v>
      </c>
      <c r="AW133" s="13" t="s">
        <v>32</v>
      </c>
      <c r="AX133" s="13" t="s">
        <v>70</v>
      </c>
      <c r="AY133" s="244" t="s">
        <v>163</v>
      </c>
    </row>
    <row r="134" s="14" customFormat="1">
      <c r="A134" s="14"/>
      <c r="B134" s="245"/>
      <c r="C134" s="246"/>
      <c r="D134" s="235" t="s">
        <v>175</v>
      </c>
      <c r="E134" s="247" t="s">
        <v>19</v>
      </c>
      <c r="F134" s="248" t="s">
        <v>179</v>
      </c>
      <c r="G134" s="246"/>
      <c r="H134" s="249">
        <v>3.6659999999999999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175</v>
      </c>
      <c r="AU134" s="255" t="s">
        <v>83</v>
      </c>
      <c r="AV134" s="14" t="s">
        <v>171</v>
      </c>
      <c r="AW134" s="14" t="s">
        <v>32</v>
      </c>
      <c r="AX134" s="14" t="s">
        <v>77</v>
      </c>
      <c r="AY134" s="255" t="s">
        <v>163</v>
      </c>
    </row>
    <row r="135" s="2" customFormat="1" ht="21.75" customHeight="1">
      <c r="A135" s="41"/>
      <c r="B135" s="42"/>
      <c r="C135" s="215" t="s">
        <v>164</v>
      </c>
      <c r="D135" s="215" t="s">
        <v>166</v>
      </c>
      <c r="E135" s="216" t="s">
        <v>205</v>
      </c>
      <c r="F135" s="217" t="s">
        <v>206</v>
      </c>
      <c r="G135" s="218" t="s">
        <v>169</v>
      </c>
      <c r="H135" s="219">
        <v>3.6659999999999999</v>
      </c>
      <c r="I135" s="220"/>
      <c r="J135" s="221">
        <f>ROUND(I135*H135,2)</f>
        <v>0</v>
      </c>
      <c r="K135" s="217" t="s">
        <v>170</v>
      </c>
      <c r="L135" s="47"/>
      <c r="M135" s="222" t="s">
        <v>19</v>
      </c>
      <c r="N135" s="223" t="s">
        <v>42</v>
      </c>
      <c r="O135" s="87"/>
      <c r="P135" s="224">
        <f>O135*H135</f>
        <v>0</v>
      </c>
      <c r="Q135" s="224">
        <v>0.0043800000000000002</v>
      </c>
      <c r="R135" s="224">
        <f>Q135*H135</f>
        <v>0.016057080000000001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171</v>
      </c>
      <c r="AT135" s="226" t="s">
        <v>166</v>
      </c>
      <c r="AU135" s="226" t="s">
        <v>83</v>
      </c>
      <c r="AY135" s="20" t="s">
        <v>163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83</v>
      </c>
      <c r="BK135" s="227">
        <f>ROUND(I135*H135,2)</f>
        <v>0</v>
      </c>
      <c r="BL135" s="20" t="s">
        <v>171</v>
      </c>
      <c r="BM135" s="226" t="s">
        <v>207</v>
      </c>
    </row>
    <row r="136" s="2" customFormat="1">
      <c r="A136" s="41"/>
      <c r="B136" s="42"/>
      <c r="C136" s="43"/>
      <c r="D136" s="228" t="s">
        <v>173</v>
      </c>
      <c r="E136" s="43"/>
      <c r="F136" s="229" t="s">
        <v>208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173</v>
      </c>
      <c r="AU136" s="20" t="s">
        <v>83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501</v>
      </c>
      <c r="G137" s="234"/>
      <c r="H137" s="238">
        <v>0.97799999999999998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83</v>
      </c>
      <c r="AV137" s="13" t="s">
        <v>83</v>
      </c>
      <c r="AW137" s="13" t="s">
        <v>32</v>
      </c>
      <c r="AX137" s="13" t="s">
        <v>70</v>
      </c>
      <c r="AY137" s="244" t="s">
        <v>163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501</v>
      </c>
      <c r="G138" s="234"/>
      <c r="H138" s="238">
        <v>0.97799999999999998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83</v>
      </c>
      <c r="AV138" s="13" t="s">
        <v>83</v>
      </c>
      <c r="AW138" s="13" t="s">
        <v>32</v>
      </c>
      <c r="AX138" s="13" t="s">
        <v>70</v>
      </c>
      <c r="AY138" s="244" t="s">
        <v>163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502</v>
      </c>
      <c r="G139" s="234"/>
      <c r="H139" s="238">
        <v>0.35699999999999998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83</v>
      </c>
      <c r="AV139" s="13" t="s">
        <v>83</v>
      </c>
      <c r="AW139" s="13" t="s">
        <v>32</v>
      </c>
      <c r="AX139" s="13" t="s">
        <v>70</v>
      </c>
      <c r="AY139" s="244" t="s">
        <v>163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502</v>
      </c>
      <c r="G140" s="234"/>
      <c r="H140" s="238">
        <v>0.35699999999999998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83</v>
      </c>
      <c r="AV140" s="13" t="s">
        <v>83</v>
      </c>
      <c r="AW140" s="13" t="s">
        <v>32</v>
      </c>
      <c r="AX140" s="13" t="s">
        <v>70</v>
      </c>
      <c r="AY140" s="244" t="s">
        <v>163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503</v>
      </c>
      <c r="G141" s="234"/>
      <c r="H141" s="238">
        <v>0.996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4" customFormat="1">
      <c r="A142" s="14"/>
      <c r="B142" s="245"/>
      <c r="C142" s="246"/>
      <c r="D142" s="235" t="s">
        <v>175</v>
      </c>
      <c r="E142" s="247" t="s">
        <v>19</v>
      </c>
      <c r="F142" s="248" t="s">
        <v>179</v>
      </c>
      <c r="G142" s="246"/>
      <c r="H142" s="249">
        <v>3.6659999999999999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175</v>
      </c>
      <c r="AU142" s="255" t="s">
        <v>83</v>
      </c>
      <c r="AV142" s="14" t="s">
        <v>171</v>
      </c>
      <c r="AW142" s="14" t="s">
        <v>32</v>
      </c>
      <c r="AX142" s="14" t="s">
        <v>77</v>
      </c>
      <c r="AY142" s="255" t="s">
        <v>163</v>
      </c>
    </row>
    <row r="143" s="2" customFormat="1" ht="24.15" customHeight="1">
      <c r="A143" s="41"/>
      <c r="B143" s="42"/>
      <c r="C143" s="215" t="s">
        <v>209</v>
      </c>
      <c r="D143" s="215" t="s">
        <v>166</v>
      </c>
      <c r="E143" s="216" t="s">
        <v>210</v>
      </c>
      <c r="F143" s="217" t="s">
        <v>211</v>
      </c>
      <c r="G143" s="218" t="s">
        <v>212</v>
      </c>
      <c r="H143" s="219">
        <v>24.440000000000001</v>
      </c>
      <c r="I143" s="220"/>
      <c r="J143" s="221">
        <f>ROUND(I143*H143,2)</f>
        <v>0</v>
      </c>
      <c r="K143" s="217" t="s">
        <v>170</v>
      </c>
      <c r="L143" s="47"/>
      <c r="M143" s="222" t="s">
        <v>19</v>
      </c>
      <c r="N143" s="223" t="s">
        <v>42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171</v>
      </c>
      <c r="AT143" s="226" t="s">
        <v>166</v>
      </c>
      <c r="AU143" s="226" t="s">
        <v>83</v>
      </c>
      <c r="AY143" s="20" t="s">
        <v>163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83</v>
      </c>
      <c r="BK143" s="227">
        <f>ROUND(I143*H143,2)</f>
        <v>0</v>
      </c>
      <c r="BL143" s="20" t="s">
        <v>171</v>
      </c>
      <c r="BM143" s="226" t="s">
        <v>213</v>
      </c>
    </row>
    <row r="144" s="2" customFormat="1">
      <c r="A144" s="41"/>
      <c r="B144" s="42"/>
      <c r="C144" s="43"/>
      <c r="D144" s="228" t="s">
        <v>173</v>
      </c>
      <c r="E144" s="43"/>
      <c r="F144" s="229" t="s">
        <v>214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173</v>
      </c>
      <c r="AU144" s="20" t="s">
        <v>83</v>
      </c>
    </row>
    <row r="145" s="13" customFormat="1">
      <c r="A145" s="13"/>
      <c r="B145" s="233"/>
      <c r="C145" s="234"/>
      <c r="D145" s="235" t="s">
        <v>175</v>
      </c>
      <c r="E145" s="236" t="s">
        <v>19</v>
      </c>
      <c r="F145" s="237" t="s">
        <v>504</v>
      </c>
      <c r="G145" s="234"/>
      <c r="H145" s="238">
        <v>6.5199999999999996</v>
      </c>
      <c r="I145" s="239"/>
      <c r="J145" s="234"/>
      <c r="K145" s="234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175</v>
      </c>
      <c r="AU145" s="244" t="s">
        <v>83</v>
      </c>
      <c r="AV145" s="13" t="s">
        <v>83</v>
      </c>
      <c r="AW145" s="13" t="s">
        <v>32</v>
      </c>
      <c r="AX145" s="13" t="s">
        <v>70</v>
      </c>
      <c r="AY145" s="244" t="s">
        <v>163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504</v>
      </c>
      <c r="G146" s="234"/>
      <c r="H146" s="238">
        <v>6.5199999999999996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83</v>
      </c>
      <c r="AV146" s="13" t="s">
        <v>83</v>
      </c>
      <c r="AW146" s="13" t="s">
        <v>32</v>
      </c>
      <c r="AX146" s="13" t="s">
        <v>70</v>
      </c>
      <c r="AY146" s="244" t="s">
        <v>163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505</v>
      </c>
      <c r="G147" s="234"/>
      <c r="H147" s="238">
        <v>2.3799999999999999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505</v>
      </c>
      <c r="G148" s="234"/>
      <c r="H148" s="238">
        <v>2.3799999999999999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506</v>
      </c>
      <c r="G149" s="234"/>
      <c r="H149" s="238">
        <v>6.6399999999999997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4" customFormat="1">
      <c r="A150" s="14"/>
      <c r="B150" s="245"/>
      <c r="C150" s="246"/>
      <c r="D150" s="235" t="s">
        <v>175</v>
      </c>
      <c r="E150" s="247" t="s">
        <v>19</v>
      </c>
      <c r="F150" s="248" t="s">
        <v>179</v>
      </c>
      <c r="G150" s="246"/>
      <c r="H150" s="249">
        <v>24.439999999999998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175</v>
      </c>
      <c r="AU150" s="255" t="s">
        <v>83</v>
      </c>
      <c r="AV150" s="14" t="s">
        <v>171</v>
      </c>
      <c r="AW150" s="14" t="s">
        <v>32</v>
      </c>
      <c r="AX150" s="14" t="s">
        <v>77</v>
      </c>
      <c r="AY150" s="255" t="s">
        <v>163</v>
      </c>
    </row>
    <row r="151" s="2" customFormat="1" ht="16.5" customHeight="1">
      <c r="A151" s="41"/>
      <c r="B151" s="42"/>
      <c r="C151" s="256" t="s">
        <v>218</v>
      </c>
      <c r="D151" s="256" t="s">
        <v>219</v>
      </c>
      <c r="E151" s="257" t="s">
        <v>220</v>
      </c>
      <c r="F151" s="258" t="s">
        <v>221</v>
      </c>
      <c r="G151" s="259" t="s">
        <v>212</v>
      </c>
      <c r="H151" s="260">
        <v>25.661999999999999</v>
      </c>
      <c r="I151" s="261"/>
      <c r="J151" s="262">
        <f>ROUND(I151*H151,2)</f>
        <v>0</v>
      </c>
      <c r="K151" s="258" t="s">
        <v>170</v>
      </c>
      <c r="L151" s="263"/>
      <c r="M151" s="264" t="s">
        <v>19</v>
      </c>
      <c r="N151" s="265" t="s">
        <v>42</v>
      </c>
      <c r="O151" s="87"/>
      <c r="P151" s="224">
        <f>O151*H151</f>
        <v>0</v>
      </c>
      <c r="Q151" s="224">
        <v>0.00010000000000000001</v>
      </c>
      <c r="R151" s="224">
        <f>Q151*H151</f>
        <v>0.0025661999999999998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218</v>
      </c>
      <c r="AT151" s="226" t="s">
        <v>219</v>
      </c>
      <c r="AU151" s="226" t="s">
        <v>83</v>
      </c>
      <c r="AY151" s="20" t="s">
        <v>163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83</v>
      </c>
      <c r="BK151" s="227">
        <f>ROUND(I151*H151,2)</f>
        <v>0</v>
      </c>
      <c r="BL151" s="20" t="s">
        <v>171</v>
      </c>
      <c r="BM151" s="226" t="s">
        <v>222</v>
      </c>
    </row>
    <row r="152" s="13" customFormat="1">
      <c r="A152" s="13"/>
      <c r="B152" s="233"/>
      <c r="C152" s="234"/>
      <c r="D152" s="235" t="s">
        <v>175</v>
      </c>
      <c r="E152" s="236" t="s">
        <v>19</v>
      </c>
      <c r="F152" s="237" t="s">
        <v>504</v>
      </c>
      <c r="G152" s="234"/>
      <c r="H152" s="238">
        <v>6.5199999999999996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83</v>
      </c>
      <c r="AV152" s="13" t="s">
        <v>83</v>
      </c>
      <c r="AW152" s="13" t="s">
        <v>32</v>
      </c>
      <c r="AX152" s="13" t="s">
        <v>70</v>
      </c>
      <c r="AY152" s="244" t="s">
        <v>163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504</v>
      </c>
      <c r="G153" s="234"/>
      <c r="H153" s="238">
        <v>6.5199999999999996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83</v>
      </c>
      <c r="AV153" s="13" t="s">
        <v>83</v>
      </c>
      <c r="AW153" s="13" t="s">
        <v>32</v>
      </c>
      <c r="AX153" s="13" t="s">
        <v>70</v>
      </c>
      <c r="AY153" s="244" t="s">
        <v>163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505</v>
      </c>
      <c r="G154" s="234"/>
      <c r="H154" s="238">
        <v>2.3799999999999999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83</v>
      </c>
      <c r="AV154" s="13" t="s">
        <v>83</v>
      </c>
      <c r="AW154" s="13" t="s">
        <v>32</v>
      </c>
      <c r="AX154" s="13" t="s">
        <v>70</v>
      </c>
      <c r="AY154" s="244" t="s">
        <v>163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505</v>
      </c>
      <c r="G155" s="234"/>
      <c r="H155" s="238">
        <v>2.3799999999999999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506</v>
      </c>
      <c r="G156" s="234"/>
      <c r="H156" s="238">
        <v>6.6399999999999997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4" customFormat="1">
      <c r="A157" s="14"/>
      <c r="B157" s="245"/>
      <c r="C157" s="246"/>
      <c r="D157" s="235" t="s">
        <v>175</v>
      </c>
      <c r="E157" s="247" t="s">
        <v>19</v>
      </c>
      <c r="F157" s="248" t="s">
        <v>179</v>
      </c>
      <c r="G157" s="246"/>
      <c r="H157" s="249">
        <v>24.439999999999998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175</v>
      </c>
      <c r="AU157" s="255" t="s">
        <v>83</v>
      </c>
      <c r="AV157" s="14" t="s">
        <v>171</v>
      </c>
      <c r="AW157" s="14" t="s">
        <v>32</v>
      </c>
      <c r="AX157" s="14" t="s">
        <v>77</v>
      </c>
      <c r="AY157" s="255" t="s">
        <v>163</v>
      </c>
    </row>
    <row r="158" s="13" customFormat="1">
      <c r="A158" s="13"/>
      <c r="B158" s="233"/>
      <c r="C158" s="234"/>
      <c r="D158" s="235" t="s">
        <v>175</v>
      </c>
      <c r="E158" s="234"/>
      <c r="F158" s="237" t="s">
        <v>507</v>
      </c>
      <c r="G158" s="234"/>
      <c r="H158" s="238">
        <v>25.661999999999999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83</v>
      </c>
      <c r="AV158" s="13" t="s">
        <v>83</v>
      </c>
      <c r="AW158" s="13" t="s">
        <v>4</v>
      </c>
      <c r="AX158" s="13" t="s">
        <v>77</v>
      </c>
      <c r="AY158" s="244" t="s">
        <v>163</v>
      </c>
    </row>
    <row r="159" s="2" customFormat="1" ht="33" customHeight="1">
      <c r="A159" s="41"/>
      <c r="B159" s="42"/>
      <c r="C159" s="215" t="s">
        <v>224</v>
      </c>
      <c r="D159" s="215" t="s">
        <v>166</v>
      </c>
      <c r="E159" s="216" t="s">
        <v>225</v>
      </c>
      <c r="F159" s="217" t="s">
        <v>226</v>
      </c>
      <c r="G159" s="218" t="s">
        <v>212</v>
      </c>
      <c r="H159" s="219">
        <v>48.880000000000003</v>
      </c>
      <c r="I159" s="220"/>
      <c r="J159" s="221">
        <f>ROUND(I159*H159,2)</f>
        <v>0</v>
      </c>
      <c r="K159" s="217" t="s">
        <v>170</v>
      </c>
      <c r="L159" s="47"/>
      <c r="M159" s="222" t="s">
        <v>19</v>
      </c>
      <c r="N159" s="223" t="s">
        <v>42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171</v>
      </c>
      <c r="AT159" s="226" t="s">
        <v>166</v>
      </c>
      <c r="AU159" s="226" t="s">
        <v>83</v>
      </c>
      <c r="AY159" s="20" t="s">
        <v>163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83</v>
      </c>
      <c r="BK159" s="227">
        <f>ROUND(I159*H159,2)</f>
        <v>0</v>
      </c>
      <c r="BL159" s="20" t="s">
        <v>171</v>
      </c>
      <c r="BM159" s="226" t="s">
        <v>227</v>
      </c>
    </row>
    <row r="160" s="2" customFormat="1">
      <c r="A160" s="41"/>
      <c r="B160" s="42"/>
      <c r="C160" s="43"/>
      <c r="D160" s="228" t="s">
        <v>173</v>
      </c>
      <c r="E160" s="43"/>
      <c r="F160" s="229" t="s">
        <v>228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173</v>
      </c>
      <c r="AU160" s="20" t="s">
        <v>83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504</v>
      </c>
      <c r="G161" s="234"/>
      <c r="H161" s="238">
        <v>6.5199999999999996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83</v>
      </c>
      <c r="AV161" s="13" t="s">
        <v>83</v>
      </c>
      <c r="AW161" s="13" t="s">
        <v>32</v>
      </c>
      <c r="AX161" s="13" t="s">
        <v>70</v>
      </c>
      <c r="AY161" s="244" t="s">
        <v>163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504</v>
      </c>
      <c r="G162" s="234"/>
      <c r="H162" s="238">
        <v>6.5199999999999996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505</v>
      </c>
      <c r="G163" s="234"/>
      <c r="H163" s="238">
        <v>2.3799999999999999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505</v>
      </c>
      <c r="G164" s="234"/>
      <c r="H164" s="238">
        <v>2.3799999999999999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83</v>
      </c>
      <c r="AV164" s="13" t="s">
        <v>83</v>
      </c>
      <c r="AW164" s="13" t="s">
        <v>32</v>
      </c>
      <c r="AX164" s="13" t="s">
        <v>70</v>
      </c>
      <c r="AY164" s="244" t="s">
        <v>163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506</v>
      </c>
      <c r="G165" s="234"/>
      <c r="H165" s="238">
        <v>6.6399999999999997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83</v>
      </c>
      <c r="AV165" s="13" t="s">
        <v>83</v>
      </c>
      <c r="AW165" s="13" t="s">
        <v>32</v>
      </c>
      <c r="AX165" s="13" t="s">
        <v>70</v>
      </c>
      <c r="AY165" s="244" t="s">
        <v>163</v>
      </c>
    </row>
    <row r="166" s="15" customFormat="1">
      <c r="A166" s="15"/>
      <c r="B166" s="266"/>
      <c r="C166" s="267"/>
      <c r="D166" s="235" t="s">
        <v>175</v>
      </c>
      <c r="E166" s="268" t="s">
        <v>19</v>
      </c>
      <c r="F166" s="269" t="s">
        <v>229</v>
      </c>
      <c r="G166" s="267"/>
      <c r="H166" s="270">
        <v>24.439999999999998</v>
      </c>
      <c r="I166" s="271"/>
      <c r="J166" s="267"/>
      <c r="K166" s="267"/>
      <c r="L166" s="272"/>
      <c r="M166" s="273"/>
      <c r="N166" s="274"/>
      <c r="O166" s="274"/>
      <c r="P166" s="274"/>
      <c r="Q166" s="274"/>
      <c r="R166" s="274"/>
      <c r="S166" s="274"/>
      <c r="T166" s="27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6" t="s">
        <v>175</v>
      </c>
      <c r="AU166" s="276" t="s">
        <v>83</v>
      </c>
      <c r="AV166" s="15" t="s">
        <v>184</v>
      </c>
      <c r="AW166" s="15" t="s">
        <v>32</v>
      </c>
      <c r="AX166" s="15" t="s">
        <v>70</v>
      </c>
      <c r="AY166" s="276" t="s">
        <v>163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504</v>
      </c>
      <c r="G167" s="234"/>
      <c r="H167" s="238">
        <v>6.5199999999999996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83</v>
      </c>
      <c r="AV167" s="13" t="s">
        <v>83</v>
      </c>
      <c r="AW167" s="13" t="s">
        <v>32</v>
      </c>
      <c r="AX167" s="13" t="s">
        <v>70</v>
      </c>
      <c r="AY167" s="244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504</v>
      </c>
      <c r="G168" s="234"/>
      <c r="H168" s="238">
        <v>6.5199999999999996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505</v>
      </c>
      <c r="G169" s="234"/>
      <c r="H169" s="238">
        <v>2.3799999999999999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505</v>
      </c>
      <c r="G170" s="234"/>
      <c r="H170" s="238">
        <v>2.3799999999999999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506</v>
      </c>
      <c r="G171" s="234"/>
      <c r="H171" s="238">
        <v>6.6399999999999997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83</v>
      </c>
      <c r="AV171" s="13" t="s">
        <v>83</v>
      </c>
      <c r="AW171" s="13" t="s">
        <v>32</v>
      </c>
      <c r="AX171" s="13" t="s">
        <v>70</v>
      </c>
      <c r="AY171" s="244" t="s">
        <v>163</v>
      </c>
    </row>
    <row r="172" s="15" customFormat="1">
      <c r="A172" s="15"/>
      <c r="B172" s="266"/>
      <c r="C172" s="267"/>
      <c r="D172" s="235" t="s">
        <v>175</v>
      </c>
      <c r="E172" s="268" t="s">
        <v>19</v>
      </c>
      <c r="F172" s="269" t="s">
        <v>229</v>
      </c>
      <c r="G172" s="267"/>
      <c r="H172" s="270">
        <v>24.439999999999998</v>
      </c>
      <c r="I172" s="271"/>
      <c r="J172" s="267"/>
      <c r="K172" s="267"/>
      <c r="L172" s="272"/>
      <c r="M172" s="273"/>
      <c r="N172" s="274"/>
      <c r="O172" s="274"/>
      <c r="P172" s="274"/>
      <c r="Q172" s="274"/>
      <c r="R172" s="274"/>
      <c r="S172" s="274"/>
      <c r="T172" s="27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76" t="s">
        <v>175</v>
      </c>
      <c r="AU172" s="276" t="s">
        <v>83</v>
      </c>
      <c r="AV172" s="15" t="s">
        <v>184</v>
      </c>
      <c r="AW172" s="15" t="s">
        <v>32</v>
      </c>
      <c r="AX172" s="15" t="s">
        <v>70</v>
      </c>
      <c r="AY172" s="276" t="s">
        <v>163</v>
      </c>
    </row>
    <row r="173" s="14" customFormat="1">
      <c r="A173" s="14"/>
      <c r="B173" s="245"/>
      <c r="C173" s="246"/>
      <c r="D173" s="235" t="s">
        <v>175</v>
      </c>
      <c r="E173" s="247" t="s">
        <v>19</v>
      </c>
      <c r="F173" s="248" t="s">
        <v>179</v>
      </c>
      <c r="G173" s="246"/>
      <c r="H173" s="249">
        <v>48.880000000000003</v>
      </c>
      <c r="I173" s="250"/>
      <c r="J173" s="246"/>
      <c r="K173" s="246"/>
      <c r="L173" s="251"/>
      <c r="M173" s="252"/>
      <c r="N173" s="253"/>
      <c r="O173" s="253"/>
      <c r="P173" s="253"/>
      <c r="Q173" s="253"/>
      <c r="R173" s="253"/>
      <c r="S173" s="253"/>
      <c r="T173" s="25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5" t="s">
        <v>175</v>
      </c>
      <c r="AU173" s="255" t="s">
        <v>83</v>
      </c>
      <c r="AV173" s="14" t="s">
        <v>171</v>
      </c>
      <c r="AW173" s="14" t="s">
        <v>32</v>
      </c>
      <c r="AX173" s="14" t="s">
        <v>77</v>
      </c>
      <c r="AY173" s="255" t="s">
        <v>163</v>
      </c>
    </row>
    <row r="174" s="2" customFormat="1" ht="16.5" customHeight="1">
      <c r="A174" s="41"/>
      <c r="B174" s="42"/>
      <c r="C174" s="256" t="s">
        <v>230</v>
      </c>
      <c r="D174" s="256" t="s">
        <v>219</v>
      </c>
      <c r="E174" s="257" t="s">
        <v>231</v>
      </c>
      <c r="F174" s="258" t="s">
        <v>232</v>
      </c>
      <c r="G174" s="259" t="s">
        <v>212</v>
      </c>
      <c r="H174" s="260">
        <v>25.661999999999999</v>
      </c>
      <c r="I174" s="261"/>
      <c r="J174" s="262">
        <f>ROUND(I174*H174,2)</f>
        <v>0</v>
      </c>
      <c r="K174" s="258" t="s">
        <v>170</v>
      </c>
      <c r="L174" s="263"/>
      <c r="M174" s="264" t="s">
        <v>19</v>
      </c>
      <c r="N174" s="265" t="s">
        <v>42</v>
      </c>
      <c r="O174" s="87"/>
      <c r="P174" s="224">
        <f>O174*H174</f>
        <v>0</v>
      </c>
      <c r="Q174" s="224">
        <v>4.0000000000000003E-05</v>
      </c>
      <c r="R174" s="224">
        <f>Q174*H174</f>
        <v>0.00102648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218</v>
      </c>
      <c r="AT174" s="226" t="s">
        <v>219</v>
      </c>
      <c r="AU174" s="226" t="s">
        <v>83</v>
      </c>
      <c r="AY174" s="20" t="s">
        <v>163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83</v>
      </c>
      <c r="BK174" s="227">
        <f>ROUND(I174*H174,2)</f>
        <v>0</v>
      </c>
      <c r="BL174" s="20" t="s">
        <v>171</v>
      </c>
      <c r="BM174" s="226" t="s">
        <v>233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504</v>
      </c>
      <c r="G175" s="234"/>
      <c r="H175" s="238">
        <v>6.5199999999999996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83</v>
      </c>
      <c r="AV175" s="13" t="s">
        <v>83</v>
      </c>
      <c r="AW175" s="13" t="s">
        <v>32</v>
      </c>
      <c r="AX175" s="13" t="s">
        <v>70</v>
      </c>
      <c r="AY175" s="244" t="s">
        <v>163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504</v>
      </c>
      <c r="G176" s="234"/>
      <c r="H176" s="238">
        <v>6.5199999999999996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505</v>
      </c>
      <c r="G177" s="234"/>
      <c r="H177" s="238">
        <v>2.3799999999999999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505</v>
      </c>
      <c r="G178" s="234"/>
      <c r="H178" s="238">
        <v>2.3799999999999999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83</v>
      </c>
      <c r="AV178" s="13" t="s">
        <v>83</v>
      </c>
      <c r="AW178" s="13" t="s">
        <v>32</v>
      </c>
      <c r="AX178" s="13" t="s">
        <v>70</v>
      </c>
      <c r="AY178" s="244" t="s">
        <v>163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506</v>
      </c>
      <c r="G179" s="234"/>
      <c r="H179" s="238">
        <v>6.6399999999999997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32</v>
      </c>
      <c r="AX179" s="13" t="s">
        <v>70</v>
      </c>
      <c r="AY179" s="244" t="s">
        <v>163</v>
      </c>
    </row>
    <row r="180" s="14" customFormat="1">
      <c r="A180" s="14"/>
      <c r="B180" s="245"/>
      <c r="C180" s="246"/>
      <c r="D180" s="235" t="s">
        <v>175</v>
      </c>
      <c r="E180" s="247" t="s">
        <v>19</v>
      </c>
      <c r="F180" s="248" t="s">
        <v>179</v>
      </c>
      <c r="G180" s="246"/>
      <c r="H180" s="249">
        <v>24.439999999999998</v>
      </c>
      <c r="I180" s="250"/>
      <c r="J180" s="246"/>
      <c r="K180" s="246"/>
      <c r="L180" s="251"/>
      <c r="M180" s="252"/>
      <c r="N180" s="253"/>
      <c r="O180" s="253"/>
      <c r="P180" s="253"/>
      <c r="Q180" s="253"/>
      <c r="R180" s="253"/>
      <c r="S180" s="253"/>
      <c r="T180" s="25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5" t="s">
        <v>175</v>
      </c>
      <c r="AU180" s="255" t="s">
        <v>83</v>
      </c>
      <c r="AV180" s="14" t="s">
        <v>171</v>
      </c>
      <c r="AW180" s="14" t="s">
        <v>32</v>
      </c>
      <c r="AX180" s="14" t="s">
        <v>77</v>
      </c>
      <c r="AY180" s="255" t="s">
        <v>163</v>
      </c>
    </row>
    <row r="181" s="13" customFormat="1">
      <c r="A181" s="13"/>
      <c r="B181" s="233"/>
      <c r="C181" s="234"/>
      <c r="D181" s="235" t="s">
        <v>175</v>
      </c>
      <c r="E181" s="234"/>
      <c r="F181" s="237" t="s">
        <v>507</v>
      </c>
      <c r="G181" s="234"/>
      <c r="H181" s="238">
        <v>25.661999999999999</v>
      </c>
      <c r="I181" s="239"/>
      <c r="J181" s="234"/>
      <c r="K181" s="234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175</v>
      </c>
      <c r="AU181" s="244" t="s">
        <v>83</v>
      </c>
      <c r="AV181" s="13" t="s">
        <v>83</v>
      </c>
      <c r="AW181" s="13" t="s">
        <v>4</v>
      </c>
      <c r="AX181" s="13" t="s">
        <v>77</v>
      </c>
      <c r="AY181" s="244" t="s">
        <v>163</v>
      </c>
    </row>
    <row r="182" s="2" customFormat="1" ht="16.5" customHeight="1">
      <c r="A182" s="41"/>
      <c r="B182" s="42"/>
      <c r="C182" s="256" t="s">
        <v>234</v>
      </c>
      <c r="D182" s="256" t="s">
        <v>219</v>
      </c>
      <c r="E182" s="257" t="s">
        <v>235</v>
      </c>
      <c r="F182" s="258" t="s">
        <v>236</v>
      </c>
      <c r="G182" s="259" t="s">
        <v>212</v>
      </c>
      <c r="H182" s="260">
        <v>25.661999999999999</v>
      </c>
      <c r="I182" s="261"/>
      <c r="J182" s="262">
        <f>ROUND(I182*H182,2)</f>
        <v>0</v>
      </c>
      <c r="K182" s="258" t="s">
        <v>170</v>
      </c>
      <c r="L182" s="263"/>
      <c r="M182" s="264" t="s">
        <v>19</v>
      </c>
      <c r="N182" s="265" t="s">
        <v>42</v>
      </c>
      <c r="O182" s="87"/>
      <c r="P182" s="224">
        <f>O182*H182</f>
        <v>0</v>
      </c>
      <c r="Q182" s="224">
        <v>0.00029999999999999997</v>
      </c>
      <c r="R182" s="224">
        <f>Q182*H182</f>
        <v>0.007698599999999999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218</v>
      </c>
      <c r="AT182" s="226" t="s">
        <v>219</v>
      </c>
      <c r="AU182" s="226" t="s">
        <v>83</v>
      </c>
      <c r="AY182" s="20" t="s">
        <v>163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83</v>
      </c>
      <c r="BK182" s="227">
        <f>ROUND(I182*H182,2)</f>
        <v>0</v>
      </c>
      <c r="BL182" s="20" t="s">
        <v>171</v>
      </c>
      <c r="BM182" s="226" t="s">
        <v>237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504</v>
      </c>
      <c r="G183" s="234"/>
      <c r="H183" s="238">
        <v>6.5199999999999996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83</v>
      </c>
      <c r="AV183" s="13" t="s">
        <v>83</v>
      </c>
      <c r="AW183" s="13" t="s">
        <v>32</v>
      </c>
      <c r="AX183" s="13" t="s">
        <v>70</v>
      </c>
      <c r="AY183" s="244" t="s">
        <v>163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504</v>
      </c>
      <c r="G184" s="234"/>
      <c r="H184" s="238">
        <v>6.5199999999999996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505</v>
      </c>
      <c r="G185" s="234"/>
      <c r="H185" s="238">
        <v>2.3799999999999999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505</v>
      </c>
      <c r="G186" s="234"/>
      <c r="H186" s="238">
        <v>2.3799999999999999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83</v>
      </c>
      <c r="AV186" s="13" t="s">
        <v>83</v>
      </c>
      <c r="AW186" s="13" t="s">
        <v>32</v>
      </c>
      <c r="AX186" s="13" t="s">
        <v>70</v>
      </c>
      <c r="AY186" s="244" t="s">
        <v>163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506</v>
      </c>
      <c r="G187" s="234"/>
      <c r="H187" s="238">
        <v>6.6399999999999997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83</v>
      </c>
      <c r="AV187" s="13" t="s">
        <v>83</v>
      </c>
      <c r="AW187" s="13" t="s">
        <v>32</v>
      </c>
      <c r="AX187" s="13" t="s">
        <v>70</v>
      </c>
      <c r="AY187" s="244" t="s">
        <v>163</v>
      </c>
    </row>
    <row r="188" s="14" customFormat="1">
      <c r="A188" s="14"/>
      <c r="B188" s="245"/>
      <c r="C188" s="246"/>
      <c r="D188" s="235" t="s">
        <v>175</v>
      </c>
      <c r="E188" s="247" t="s">
        <v>19</v>
      </c>
      <c r="F188" s="248" t="s">
        <v>179</v>
      </c>
      <c r="G188" s="246"/>
      <c r="H188" s="249">
        <v>24.439999999999998</v>
      </c>
      <c r="I188" s="250"/>
      <c r="J188" s="246"/>
      <c r="K188" s="246"/>
      <c r="L188" s="251"/>
      <c r="M188" s="252"/>
      <c r="N188" s="253"/>
      <c r="O188" s="253"/>
      <c r="P188" s="253"/>
      <c r="Q188" s="253"/>
      <c r="R188" s="253"/>
      <c r="S188" s="253"/>
      <c r="T188" s="25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5" t="s">
        <v>175</v>
      </c>
      <c r="AU188" s="255" t="s">
        <v>83</v>
      </c>
      <c r="AV188" s="14" t="s">
        <v>171</v>
      </c>
      <c r="AW188" s="14" t="s">
        <v>32</v>
      </c>
      <c r="AX188" s="14" t="s">
        <v>77</v>
      </c>
      <c r="AY188" s="255" t="s">
        <v>163</v>
      </c>
    </row>
    <row r="189" s="13" customFormat="1">
      <c r="A189" s="13"/>
      <c r="B189" s="233"/>
      <c r="C189" s="234"/>
      <c r="D189" s="235" t="s">
        <v>175</v>
      </c>
      <c r="E189" s="234"/>
      <c r="F189" s="237" t="s">
        <v>507</v>
      </c>
      <c r="G189" s="234"/>
      <c r="H189" s="238">
        <v>25.661999999999999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83</v>
      </c>
      <c r="AV189" s="13" t="s">
        <v>83</v>
      </c>
      <c r="AW189" s="13" t="s">
        <v>4</v>
      </c>
      <c r="AX189" s="13" t="s">
        <v>77</v>
      </c>
      <c r="AY189" s="244" t="s">
        <v>163</v>
      </c>
    </row>
    <row r="190" s="2" customFormat="1" ht="16.5" customHeight="1">
      <c r="A190" s="41"/>
      <c r="B190" s="42"/>
      <c r="C190" s="215" t="s">
        <v>8</v>
      </c>
      <c r="D190" s="215" t="s">
        <v>166</v>
      </c>
      <c r="E190" s="216" t="s">
        <v>238</v>
      </c>
      <c r="F190" s="217" t="s">
        <v>239</v>
      </c>
      <c r="G190" s="218" t="s">
        <v>169</v>
      </c>
      <c r="H190" s="219">
        <v>3.6659999999999999</v>
      </c>
      <c r="I190" s="220"/>
      <c r="J190" s="221">
        <f>ROUND(I190*H190,2)</f>
        <v>0</v>
      </c>
      <c r="K190" s="217" t="s">
        <v>170</v>
      </c>
      <c r="L190" s="47"/>
      <c r="M190" s="222" t="s">
        <v>19</v>
      </c>
      <c r="N190" s="223" t="s">
        <v>42</v>
      </c>
      <c r="O190" s="87"/>
      <c r="P190" s="224">
        <f>O190*H190</f>
        <v>0</v>
      </c>
      <c r="Q190" s="224">
        <v>0.00013999999999999999</v>
      </c>
      <c r="R190" s="224">
        <f>Q190*H190</f>
        <v>0.00051323999999999999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171</v>
      </c>
      <c r="AT190" s="226" t="s">
        <v>166</v>
      </c>
      <c r="AU190" s="226" t="s">
        <v>83</v>
      </c>
      <c r="AY190" s="20" t="s">
        <v>163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83</v>
      </c>
      <c r="BK190" s="227">
        <f>ROUND(I190*H190,2)</f>
        <v>0</v>
      </c>
      <c r="BL190" s="20" t="s">
        <v>171</v>
      </c>
      <c r="BM190" s="226" t="s">
        <v>240</v>
      </c>
    </row>
    <row r="191" s="2" customFormat="1">
      <c r="A191" s="41"/>
      <c r="B191" s="42"/>
      <c r="C191" s="43"/>
      <c r="D191" s="228" t="s">
        <v>173</v>
      </c>
      <c r="E191" s="43"/>
      <c r="F191" s="229" t="s">
        <v>241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173</v>
      </c>
      <c r="AU191" s="20" t="s">
        <v>83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501</v>
      </c>
      <c r="G192" s="234"/>
      <c r="H192" s="238">
        <v>0.97799999999999998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83</v>
      </c>
      <c r="AV192" s="13" t="s">
        <v>83</v>
      </c>
      <c r="AW192" s="13" t="s">
        <v>32</v>
      </c>
      <c r="AX192" s="13" t="s">
        <v>70</v>
      </c>
      <c r="AY192" s="244" t="s">
        <v>163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501</v>
      </c>
      <c r="G193" s="234"/>
      <c r="H193" s="238">
        <v>0.97799999999999998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83</v>
      </c>
      <c r="AV193" s="13" t="s">
        <v>83</v>
      </c>
      <c r="AW193" s="13" t="s">
        <v>32</v>
      </c>
      <c r="AX193" s="13" t="s">
        <v>70</v>
      </c>
      <c r="AY193" s="244" t="s">
        <v>163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502</v>
      </c>
      <c r="G194" s="234"/>
      <c r="H194" s="238">
        <v>0.35699999999999998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83</v>
      </c>
      <c r="AV194" s="13" t="s">
        <v>83</v>
      </c>
      <c r="AW194" s="13" t="s">
        <v>32</v>
      </c>
      <c r="AX194" s="13" t="s">
        <v>70</v>
      </c>
      <c r="AY194" s="244" t="s">
        <v>163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502</v>
      </c>
      <c r="G195" s="234"/>
      <c r="H195" s="238">
        <v>0.35699999999999998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83</v>
      </c>
      <c r="AV195" s="13" t="s">
        <v>83</v>
      </c>
      <c r="AW195" s="13" t="s">
        <v>32</v>
      </c>
      <c r="AX195" s="13" t="s">
        <v>70</v>
      </c>
      <c r="AY195" s="244" t="s">
        <v>163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503</v>
      </c>
      <c r="G196" s="234"/>
      <c r="H196" s="238">
        <v>0.996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83</v>
      </c>
      <c r="AV196" s="13" t="s">
        <v>83</v>
      </c>
      <c r="AW196" s="13" t="s">
        <v>32</v>
      </c>
      <c r="AX196" s="13" t="s">
        <v>70</v>
      </c>
      <c r="AY196" s="244" t="s">
        <v>163</v>
      </c>
    </row>
    <row r="197" s="14" customFormat="1">
      <c r="A197" s="14"/>
      <c r="B197" s="245"/>
      <c r="C197" s="246"/>
      <c r="D197" s="235" t="s">
        <v>175</v>
      </c>
      <c r="E197" s="247" t="s">
        <v>19</v>
      </c>
      <c r="F197" s="248" t="s">
        <v>179</v>
      </c>
      <c r="G197" s="246"/>
      <c r="H197" s="249">
        <v>3.6659999999999999</v>
      </c>
      <c r="I197" s="250"/>
      <c r="J197" s="246"/>
      <c r="K197" s="246"/>
      <c r="L197" s="251"/>
      <c r="M197" s="252"/>
      <c r="N197" s="253"/>
      <c r="O197" s="253"/>
      <c r="P197" s="253"/>
      <c r="Q197" s="253"/>
      <c r="R197" s="253"/>
      <c r="S197" s="253"/>
      <c r="T197" s="25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5" t="s">
        <v>175</v>
      </c>
      <c r="AU197" s="255" t="s">
        <v>83</v>
      </c>
      <c r="AV197" s="14" t="s">
        <v>171</v>
      </c>
      <c r="AW197" s="14" t="s">
        <v>32</v>
      </c>
      <c r="AX197" s="14" t="s">
        <v>77</v>
      </c>
      <c r="AY197" s="255" t="s">
        <v>163</v>
      </c>
    </row>
    <row r="198" s="2" customFormat="1" ht="24.15" customHeight="1">
      <c r="A198" s="41"/>
      <c r="B198" s="42"/>
      <c r="C198" s="215" t="s">
        <v>242</v>
      </c>
      <c r="D198" s="215" t="s">
        <v>166</v>
      </c>
      <c r="E198" s="216" t="s">
        <v>243</v>
      </c>
      <c r="F198" s="217" t="s">
        <v>244</v>
      </c>
      <c r="G198" s="218" t="s">
        <v>169</v>
      </c>
      <c r="H198" s="219">
        <v>3.6659999999999999</v>
      </c>
      <c r="I198" s="220"/>
      <c r="J198" s="221">
        <f>ROUND(I198*H198,2)</f>
        <v>0</v>
      </c>
      <c r="K198" s="217" t="s">
        <v>170</v>
      </c>
      <c r="L198" s="47"/>
      <c r="M198" s="222" t="s">
        <v>19</v>
      </c>
      <c r="N198" s="223" t="s">
        <v>42</v>
      </c>
      <c r="O198" s="87"/>
      <c r="P198" s="224">
        <f>O198*H198</f>
        <v>0</v>
      </c>
      <c r="Q198" s="224">
        <v>0.0033</v>
      </c>
      <c r="R198" s="224">
        <f>Q198*H198</f>
        <v>0.012097799999999999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171</v>
      </c>
      <c r="AT198" s="226" t="s">
        <v>166</v>
      </c>
      <c r="AU198" s="226" t="s">
        <v>83</v>
      </c>
      <c r="AY198" s="20" t="s">
        <v>163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83</v>
      </c>
      <c r="BK198" s="227">
        <f>ROUND(I198*H198,2)</f>
        <v>0</v>
      </c>
      <c r="BL198" s="20" t="s">
        <v>171</v>
      </c>
      <c r="BM198" s="226" t="s">
        <v>245</v>
      </c>
    </row>
    <row r="199" s="2" customFormat="1">
      <c r="A199" s="41"/>
      <c r="B199" s="42"/>
      <c r="C199" s="43"/>
      <c r="D199" s="228" t="s">
        <v>173</v>
      </c>
      <c r="E199" s="43"/>
      <c r="F199" s="229" t="s">
        <v>246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173</v>
      </c>
      <c r="AU199" s="20" t="s">
        <v>83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501</v>
      </c>
      <c r="G200" s="234"/>
      <c r="H200" s="238">
        <v>0.97799999999999998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83</v>
      </c>
      <c r="AV200" s="13" t="s">
        <v>83</v>
      </c>
      <c r="AW200" s="13" t="s">
        <v>32</v>
      </c>
      <c r="AX200" s="13" t="s">
        <v>70</v>
      </c>
      <c r="AY200" s="244" t="s">
        <v>163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501</v>
      </c>
      <c r="G201" s="234"/>
      <c r="H201" s="238">
        <v>0.97799999999999998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83</v>
      </c>
      <c r="AV201" s="13" t="s">
        <v>83</v>
      </c>
      <c r="AW201" s="13" t="s">
        <v>32</v>
      </c>
      <c r="AX201" s="13" t="s">
        <v>70</v>
      </c>
      <c r="AY201" s="244" t="s">
        <v>163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502</v>
      </c>
      <c r="G202" s="234"/>
      <c r="H202" s="238">
        <v>0.35699999999999998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83</v>
      </c>
      <c r="AV202" s="13" t="s">
        <v>83</v>
      </c>
      <c r="AW202" s="13" t="s">
        <v>32</v>
      </c>
      <c r="AX202" s="13" t="s">
        <v>70</v>
      </c>
      <c r="AY202" s="244" t="s">
        <v>163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502</v>
      </c>
      <c r="G203" s="234"/>
      <c r="H203" s="238">
        <v>0.35699999999999998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83</v>
      </c>
      <c r="AV203" s="13" t="s">
        <v>83</v>
      </c>
      <c r="AW203" s="13" t="s">
        <v>32</v>
      </c>
      <c r="AX203" s="13" t="s">
        <v>70</v>
      </c>
      <c r="AY203" s="244" t="s">
        <v>163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503</v>
      </c>
      <c r="G204" s="234"/>
      <c r="H204" s="238">
        <v>0.996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179</v>
      </c>
      <c r="G205" s="246"/>
      <c r="H205" s="249">
        <v>3.6659999999999999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83</v>
      </c>
      <c r="AV205" s="14" t="s">
        <v>171</v>
      </c>
      <c r="AW205" s="14" t="s">
        <v>32</v>
      </c>
      <c r="AX205" s="14" t="s">
        <v>77</v>
      </c>
      <c r="AY205" s="255" t="s">
        <v>163</v>
      </c>
    </row>
    <row r="206" s="12" customFormat="1" ht="22.8" customHeight="1">
      <c r="A206" s="12"/>
      <c r="B206" s="199"/>
      <c r="C206" s="200"/>
      <c r="D206" s="201" t="s">
        <v>69</v>
      </c>
      <c r="E206" s="213" t="s">
        <v>224</v>
      </c>
      <c r="F206" s="213" t="s">
        <v>247</v>
      </c>
      <c r="G206" s="200"/>
      <c r="H206" s="200"/>
      <c r="I206" s="203"/>
      <c r="J206" s="214">
        <f>BK206</f>
        <v>0</v>
      </c>
      <c r="K206" s="200"/>
      <c r="L206" s="205"/>
      <c r="M206" s="206"/>
      <c r="N206" s="207"/>
      <c r="O206" s="207"/>
      <c r="P206" s="208">
        <f>SUM(P207:P252)</f>
        <v>0</v>
      </c>
      <c r="Q206" s="207"/>
      <c r="R206" s="208">
        <f>SUM(R207:R252)</f>
        <v>0</v>
      </c>
      <c r="S206" s="207"/>
      <c r="T206" s="209">
        <f>SUM(T207:T252)</f>
        <v>1.5075359999999998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10" t="s">
        <v>77</v>
      </c>
      <c r="AT206" s="211" t="s">
        <v>69</v>
      </c>
      <c r="AU206" s="211" t="s">
        <v>77</v>
      </c>
      <c r="AY206" s="210" t="s">
        <v>163</v>
      </c>
      <c r="BK206" s="212">
        <f>SUM(BK207:BK252)</f>
        <v>0</v>
      </c>
    </row>
    <row r="207" s="2" customFormat="1" ht="24.15" customHeight="1">
      <c r="A207" s="41"/>
      <c r="B207" s="42"/>
      <c r="C207" s="215" t="s">
        <v>248</v>
      </c>
      <c r="D207" s="215" t="s">
        <v>166</v>
      </c>
      <c r="E207" s="216" t="s">
        <v>249</v>
      </c>
      <c r="F207" s="217" t="s">
        <v>250</v>
      </c>
      <c r="G207" s="218" t="s">
        <v>169</v>
      </c>
      <c r="H207" s="219">
        <v>12.6</v>
      </c>
      <c r="I207" s="220"/>
      <c r="J207" s="221">
        <f>ROUND(I207*H207,2)</f>
        <v>0</v>
      </c>
      <c r="K207" s="217" t="s">
        <v>170</v>
      </c>
      <c r="L207" s="47"/>
      <c r="M207" s="222" t="s">
        <v>19</v>
      </c>
      <c r="N207" s="223" t="s">
        <v>42</v>
      </c>
      <c r="O207" s="87"/>
      <c r="P207" s="224">
        <f>O207*H207</f>
        <v>0</v>
      </c>
      <c r="Q207" s="224">
        <v>0</v>
      </c>
      <c r="R207" s="224">
        <f>Q207*H207</f>
        <v>0</v>
      </c>
      <c r="S207" s="224">
        <v>0</v>
      </c>
      <c r="T207" s="225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6" t="s">
        <v>171</v>
      </c>
      <c r="AT207" s="226" t="s">
        <v>166</v>
      </c>
      <c r="AU207" s="226" t="s">
        <v>83</v>
      </c>
      <c r="AY207" s="20" t="s">
        <v>163</v>
      </c>
      <c r="BE207" s="227">
        <f>IF(N207="základní",J207,0)</f>
        <v>0</v>
      </c>
      <c r="BF207" s="227">
        <f>IF(N207="snížená",J207,0)</f>
        <v>0</v>
      </c>
      <c r="BG207" s="227">
        <f>IF(N207="zákl. přenesená",J207,0)</f>
        <v>0</v>
      </c>
      <c r="BH207" s="227">
        <f>IF(N207="sníž. přenesená",J207,0)</f>
        <v>0</v>
      </c>
      <c r="BI207" s="227">
        <f>IF(N207="nulová",J207,0)</f>
        <v>0</v>
      </c>
      <c r="BJ207" s="20" t="s">
        <v>83</v>
      </c>
      <c r="BK207" s="227">
        <f>ROUND(I207*H207,2)</f>
        <v>0</v>
      </c>
      <c r="BL207" s="20" t="s">
        <v>171</v>
      </c>
      <c r="BM207" s="226" t="s">
        <v>251</v>
      </c>
    </row>
    <row r="208" s="2" customFormat="1">
      <c r="A208" s="41"/>
      <c r="B208" s="42"/>
      <c r="C208" s="43"/>
      <c r="D208" s="228" t="s">
        <v>173</v>
      </c>
      <c r="E208" s="43"/>
      <c r="F208" s="229" t="s">
        <v>252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173</v>
      </c>
      <c r="AU208" s="20" t="s">
        <v>83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253</v>
      </c>
      <c r="G209" s="234"/>
      <c r="H209" s="238">
        <v>3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83</v>
      </c>
      <c r="AV209" s="13" t="s">
        <v>83</v>
      </c>
      <c r="AW209" s="13" t="s">
        <v>32</v>
      </c>
      <c r="AX209" s="13" t="s">
        <v>70</v>
      </c>
      <c r="AY209" s="244" t="s">
        <v>163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253</v>
      </c>
      <c r="G210" s="234"/>
      <c r="H210" s="238">
        <v>3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83</v>
      </c>
      <c r="AV210" s="13" t="s">
        <v>83</v>
      </c>
      <c r="AW210" s="13" t="s">
        <v>32</v>
      </c>
      <c r="AX210" s="13" t="s">
        <v>70</v>
      </c>
      <c r="AY210" s="244" t="s">
        <v>163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508</v>
      </c>
      <c r="G211" s="234"/>
      <c r="H211" s="238">
        <v>1.8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83</v>
      </c>
      <c r="AV211" s="13" t="s">
        <v>83</v>
      </c>
      <c r="AW211" s="13" t="s">
        <v>32</v>
      </c>
      <c r="AX211" s="13" t="s">
        <v>70</v>
      </c>
      <c r="AY211" s="244" t="s">
        <v>163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508</v>
      </c>
      <c r="G212" s="234"/>
      <c r="H212" s="238">
        <v>1.8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83</v>
      </c>
      <c r="AV212" s="13" t="s">
        <v>83</v>
      </c>
      <c r="AW212" s="13" t="s">
        <v>32</v>
      </c>
      <c r="AX212" s="13" t="s">
        <v>70</v>
      </c>
      <c r="AY212" s="244" t="s">
        <v>163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253</v>
      </c>
      <c r="G213" s="234"/>
      <c r="H213" s="238">
        <v>3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4" customFormat="1">
      <c r="A214" s="14"/>
      <c r="B214" s="245"/>
      <c r="C214" s="246"/>
      <c r="D214" s="235" t="s">
        <v>175</v>
      </c>
      <c r="E214" s="247" t="s">
        <v>19</v>
      </c>
      <c r="F214" s="248" t="s">
        <v>179</v>
      </c>
      <c r="G214" s="246"/>
      <c r="H214" s="249">
        <v>12.6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175</v>
      </c>
      <c r="AU214" s="255" t="s">
        <v>83</v>
      </c>
      <c r="AV214" s="14" t="s">
        <v>171</v>
      </c>
      <c r="AW214" s="14" t="s">
        <v>32</v>
      </c>
      <c r="AX214" s="14" t="s">
        <v>77</v>
      </c>
      <c r="AY214" s="255" t="s">
        <v>163</v>
      </c>
    </row>
    <row r="215" s="2" customFormat="1" ht="21.75" customHeight="1">
      <c r="A215" s="41"/>
      <c r="B215" s="42"/>
      <c r="C215" s="215" t="s">
        <v>255</v>
      </c>
      <c r="D215" s="215" t="s">
        <v>166</v>
      </c>
      <c r="E215" s="216" t="s">
        <v>256</v>
      </c>
      <c r="F215" s="217" t="s">
        <v>257</v>
      </c>
      <c r="G215" s="218" t="s">
        <v>169</v>
      </c>
      <c r="H215" s="219">
        <v>1.4159999999999999</v>
      </c>
      <c r="I215" s="220"/>
      <c r="J215" s="221">
        <f>ROUND(I215*H215,2)</f>
        <v>0</v>
      </c>
      <c r="K215" s="217" t="s">
        <v>170</v>
      </c>
      <c r="L215" s="47"/>
      <c r="M215" s="222" t="s">
        <v>19</v>
      </c>
      <c r="N215" s="223" t="s">
        <v>42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0.072999999999999995</v>
      </c>
      <c r="T215" s="225">
        <f>S215*H215</f>
        <v>0.10336799999999999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171</v>
      </c>
      <c r="AT215" s="226" t="s">
        <v>166</v>
      </c>
      <c r="AU215" s="226" t="s">
        <v>83</v>
      </c>
      <c r="AY215" s="20" t="s">
        <v>163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83</v>
      </c>
      <c r="BK215" s="227">
        <f>ROUND(I215*H215,2)</f>
        <v>0</v>
      </c>
      <c r="BL215" s="20" t="s">
        <v>171</v>
      </c>
      <c r="BM215" s="226" t="s">
        <v>258</v>
      </c>
    </row>
    <row r="216" s="2" customFormat="1">
      <c r="A216" s="41"/>
      <c r="B216" s="42"/>
      <c r="C216" s="43"/>
      <c r="D216" s="228" t="s">
        <v>173</v>
      </c>
      <c r="E216" s="43"/>
      <c r="F216" s="229" t="s">
        <v>259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173</v>
      </c>
      <c r="AU216" s="20" t="s">
        <v>83</v>
      </c>
    </row>
    <row r="217" s="13" customFormat="1">
      <c r="A217" s="13"/>
      <c r="B217" s="233"/>
      <c r="C217" s="234"/>
      <c r="D217" s="235" t="s">
        <v>175</v>
      </c>
      <c r="E217" s="236" t="s">
        <v>19</v>
      </c>
      <c r="F217" s="237" t="s">
        <v>509</v>
      </c>
      <c r="G217" s="234"/>
      <c r="H217" s="238">
        <v>0.70799999999999996</v>
      </c>
      <c r="I217" s="239"/>
      <c r="J217" s="234"/>
      <c r="K217" s="234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175</v>
      </c>
      <c r="AU217" s="244" t="s">
        <v>83</v>
      </c>
      <c r="AV217" s="13" t="s">
        <v>83</v>
      </c>
      <c r="AW217" s="13" t="s">
        <v>32</v>
      </c>
      <c r="AX217" s="13" t="s">
        <v>70</v>
      </c>
      <c r="AY217" s="244" t="s">
        <v>163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509</v>
      </c>
      <c r="G218" s="234"/>
      <c r="H218" s="238">
        <v>0.70799999999999996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4" customFormat="1">
      <c r="A219" s="14"/>
      <c r="B219" s="245"/>
      <c r="C219" s="246"/>
      <c r="D219" s="235" t="s">
        <v>175</v>
      </c>
      <c r="E219" s="247" t="s">
        <v>19</v>
      </c>
      <c r="F219" s="248" t="s">
        <v>179</v>
      </c>
      <c r="G219" s="246"/>
      <c r="H219" s="249">
        <v>1.4159999999999999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175</v>
      </c>
      <c r="AU219" s="255" t="s">
        <v>83</v>
      </c>
      <c r="AV219" s="14" t="s">
        <v>171</v>
      </c>
      <c r="AW219" s="14" t="s">
        <v>32</v>
      </c>
      <c r="AX219" s="14" t="s">
        <v>77</v>
      </c>
      <c r="AY219" s="255" t="s">
        <v>163</v>
      </c>
    </row>
    <row r="220" s="2" customFormat="1" ht="21.75" customHeight="1">
      <c r="A220" s="41"/>
      <c r="B220" s="42"/>
      <c r="C220" s="215" t="s">
        <v>260</v>
      </c>
      <c r="D220" s="215" t="s">
        <v>166</v>
      </c>
      <c r="E220" s="216" t="s">
        <v>510</v>
      </c>
      <c r="F220" s="217" t="s">
        <v>511</v>
      </c>
      <c r="G220" s="218" t="s">
        <v>169</v>
      </c>
      <c r="H220" s="219">
        <v>17.207999999999998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0.062</v>
      </c>
      <c r="T220" s="225">
        <f>S220*H220</f>
        <v>1.0668959999999998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83</v>
      </c>
      <c r="AY220" s="20" t="s">
        <v>163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83</v>
      </c>
      <c r="BK220" s="227">
        <f>ROUND(I220*H220,2)</f>
        <v>0</v>
      </c>
      <c r="BL220" s="20" t="s">
        <v>171</v>
      </c>
      <c r="BM220" s="226" t="s">
        <v>512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513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83</v>
      </c>
    </row>
    <row r="222" s="13" customFormat="1">
      <c r="A222" s="13"/>
      <c r="B222" s="233"/>
      <c r="C222" s="234"/>
      <c r="D222" s="235" t="s">
        <v>175</v>
      </c>
      <c r="E222" s="236" t="s">
        <v>19</v>
      </c>
      <c r="F222" s="237" t="s">
        <v>514</v>
      </c>
      <c r="G222" s="234"/>
      <c r="H222" s="238">
        <v>4.2480000000000002</v>
      </c>
      <c r="I222" s="239"/>
      <c r="J222" s="234"/>
      <c r="K222" s="234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175</v>
      </c>
      <c r="AU222" s="244" t="s">
        <v>83</v>
      </c>
      <c r="AV222" s="13" t="s">
        <v>83</v>
      </c>
      <c r="AW222" s="13" t="s">
        <v>32</v>
      </c>
      <c r="AX222" s="13" t="s">
        <v>70</v>
      </c>
      <c r="AY222" s="244" t="s">
        <v>163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514</v>
      </c>
      <c r="G223" s="234"/>
      <c r="H223" s="238">
        <v>4.2480000000000002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83</v>
      </c>
      <c r="AV223" s="13" t="s">
        <v>83</v>
      </c>
      <c r="AW223" s="13" t="s">
        <v>32</v>
      </c>
      <c r="AX223" s="13" t="s">
        <v>70</v>
      </c>
      <c r="AY223" s="244" t="s">
        <v>163</v>
      </c>
    </row>
    <row r="224" s="13" customFormat="1">
      <c r="A224" s="13"/>
      <c r="B224" s="233"/>
      <c r="C224" s="234"/>
      <c r="D224" s="235" t="s">
        <v>175</v>
      </c>
      <c r="E224" s="236" t="s">
        <v>19</v>
      </c>
      <c r="F224" s="237" t="s">
        <v>515</v>
      </c>
      <c r="G224" s="234"/>
      <c r="H224" s="238">
        <v>4.3559999999999999</v>
      </c>
      <c r="I224" s="239"/>
      <c r="J224" s="234"/>
      <c r="K224" s="234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175</v>
      </c>
      <c r="AU224" s="244" t="s">
        <v>83</v>
      </c>
      <c r="AV224" s="13" t="s">
        <v>83</v>
      </c>
      <c r="AW224" s="13" t="s">
        <v>32</v>
      </c>
      <c r="AX224" s="13" t="s">
        <v>70</v>
      </c>
      <c r="AY224" s="244" t="s">
        <v>163</v>
      </c>
    </row>
    <row r="225" s="13" customFormat="1">
      <c r="A225" s="13"/>
      <c r="B225" s="233"/>
      <c r="C225" s="234"/>
      <c r="D225" s="235" t="s">
        <v>175</v>
      </c>
      <c r="E225" s="236" t="s">
        <v>19</v>
      </c>
      <c r="F225" s="237" t="s">
        <v>515</v>
      </c>
      <c r="G225" s="234"/>
      <c r="H225" s="238">
        <v>4.3559999999999999</v>
      </c>
      <c r="I225" s="239"/>
      <c r="J225" s="234"/>
      <c r="K225" s="234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175</v>
      </c>
      <c r="AU225" s="244" t="s">
        <v>83</v>
      </c>
      <c r="AV225" s="13" t="s">
        <v>83</v>
      </c>
      <c r="AW225" s="13" t="s">
        <v>32</v>
      </c>
      <c r="AX225" s="13" t="s">
        <v>70</v>
      </c>
      <c r="AY225" s="244" t="s">
        <v>163</v>
      </c>
    </row>
    <row r="226" s="14" customFormat="1">
      <c r="A226" s="14"/>
      <c r="B226" s="245"/>
      <c r="C226" s="246"/>
      <c r="D226" s="235" t="s">
        <v>175</v>
      </c>
      <c r="E226" s="247" t="s">
        <v>19</v>
      </c>
      <c r="F226" s="248" t="s">
        <v>179</v>
      </c>
      <c r="G226" s="246"/>
      <c r="H226" s="249">
        <v>17.207999999999998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175</v>
      </c>
      <c r="AU226" s="255" t="s">
        <v>83</v>
      </c>
      <c r="AV226" s="14" t="s">
        <v>171</v>
      </c>
      <c r="AW226" s="14" t="s">
        <v>32</v>
      </c>
      <c r="AX226" s="14" t="s">
        <v>77</v>
      </c>
      <c r="AY226" s="255" t="s">
        <v>163</v>
      </c>
    </row>
    <row r="227" s="2" customFormat="1" ht="24.15" customHeight="1">
      <c r="A227" s="41"/>
      <c r="B227" s="42"/>
      <c r="C227" s="215" t="s">
        <v>266</v>
      </c>
      <c r="D227" s="215" t="s">
        <v>166</v>
      </c>
      <c r="E227" s="216" t="s">
        <v>272</v>
      </c>
      <c r="F227" s="217" t="s">
        <v>273</v>
      </c>
      <c r="G227" s="218" t="s">
        <v>169</v>
      </c>
      <c r="H227" s="219">
        <v>7.3319999999999999</v>
      </c>
      <c r="I227" s="220"/>
      <c r="J227" s="221">
        <f>ROUND(I227*H227,2)</f>
        <v>0</v>
      </c>
      <c r="K227" s="217" t="s">
        <v>170</v>
      </c>
      <c r="L227" s="47"/>
      <c r="M227" s="222" t="s">
        <v>19</v>
      </c>
      <c r="N227" s="223" t="s">
        <v>42</v>
      </c>
      <c r="O227" s="87"/>
      <c r="P227" s="224">
        <f>O227*H227</f>
        <v>0</v>
      </c>
      <c r="Q227" s="224">
        <v>0</v>
      </c>
      <c r="R227" s="224">
        <f>Q227*H227</f>
        <v>0</v>
      </c>
      <c r="S227" s="224">
        <v>0.045999999999999999</v>
      </c>
      <c r="T227" s="225">
        <f>S227*H227</f>
        <v>0.33727199999999996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171</v>
      </c>
      <c r="AT227" s="226" t="s">
        <v>166</v>
      </c>
      <c r="AU227" s="226" t="s">
        <v>83</v>
      </c>
      <c r="AY227" s="20" t="s">
        <v>163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83</v>
      </c>
      <c r="BK227" s="227">
        <f>ROUND(I227*H227,2)</f>
        <v>0</v>
      </c>
      <c r="BL227" s="20" t="s">
        <v>171</v>
      </c>
      <c r="BM227" s="226" t="s">
        <v>274</v>
      </c>
    </row>
    <row r="228" s="2" customFormat="1">
      <c r="A228" s="41"/>
      <c r="B228" s="42"/>
      <c r="C228" s="43"/>
      <c r="D228" s="228" t="s">
        <v>173</v>
      </c>
      <c r="E228" s="43"/>
      <c r="F228" s="229" t="s">
        <v>275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173</v>
      </c>
      <c r="AU228" s="20" t="s">
        <v>83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516</v>
      </c>
      <c r="G229" s="234"/>
      <c r="H229" s="238">
        <v>1.956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3" customFormat="1">
      <c r="A230" s="13"/>
      <c r="B230" s="233"/>
      <c r="C230" s="234"/>
      <c r="D230" s="235" t="s">
        <v>175</v>
      </c>
      <c r="E230" s="236" t="s">
        <v>19</v>
      </c>
      <c r="F230" s="237" t="s">
        <v>516</v>
      </c>
      <c r="G230" s="234"/>
      <c r="H230" s="238">
        <v>1.956</v>
      </c>
      <c r="I230" s="239"/>
      <c r="J230" s="234"/>
      <c r="K230" s="234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175</v>
      </c>
      <c r="AU230" s="244" t="s">
        <v>83</v>
      </c>
      <c r="AV230" s="13" t="s">
        <v>83</v>
      </c>
      <c r="AW230" s="13" t="s">
        <v>32</v>
      </c>
      <c r="AX230" s="13" t="s">
        <v>70</v>
      </c>
      <c r="AY230" s="244" t="s">
        <v>163</v>
      </c>
    </row>
    <row r="231" s="13" customFormat="1">
      <c r="A231" s="13"/>
      <c r="B231" s="233"/>
      <c r="C231" s="234"/>
      <c r="D231" s="235" t="s">
        <v>175</v>
      </c>
      <c r="E231" s="236" t="s">
        <v>19</v>
      </c>
      <c r="F231" s="237" t="s">
        <v>517</v>
      </c>
      <c r="G231" s="234"/>
      <c r="H231" s="238">
        <v>0.71399999999999997</v>
      </c>
      <c r="I231" s="239"/>
      <c r="J231" s="234"/>
      <c r="K231" s="234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175</v>
      </c>
      <c r="AU231" s="244" t="s">
        <v>83</v>
      </c>
      <c r="AV231" s="13" t="s">
        <v>83</v>
      </c>
      <c r="AW231" s="13" t="s">
        <v>32</v>
      </c>
      <c r="AX231" s="13" t="s">
        <v>70</v>
      </c>
      <c r="AY231" s="244" t="s">
        <v>163</v>
      </c>
    </row>
    <row r="232" s="13" customFormat="1">
      <c r="A232" s="13"/>
      <c r="B232" s="233"/>
      <c r="C232" s="234"/>
      <c r="D232" s="235" t="s">
        <v>175</v>
      </c>
      <c r="E232" s="236" t="s">
        <v>19</v>
      </c>
      <c r="F232" s="237" t="s">
        <v>517</v>
      </c>
      <c r="G232" s="234"/>
      <c r="H232" s="238">
        <v>0.71399999999999997</v>
      </c>
      <c r="I232" s="239"/>
      <c r="J232" s="234"/>
      <c r="K232" s="234"/>
      <c r="L232" s="240"/>
      <c r="M232" s="241"/>
      <c r="N232" s="242"/>
      <c r="O232" s="242"/>
      <c r="P232" s="242"/>
      <c r="Q232" s="242"/>
      <c r="R232" s="242"/>
      <c r="S232" s="242"/>
      <c r="T232" s="24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4" t="s">
        <v>175</v>
      </c>
      <c r="AU232" s="244" t="s">
        <v>83</v>
      </c>
      <c r="AV232" s="13" t="s">
        <v>83</v>
      </c>
      <c r="AW232" s="13" t="s">
        <v>32</v>
      </c>
      <c r="AX232" s="13" t="s">
        <v>70</v>
      </c>
      <c r="AY232" s="244" t="s">
        <v>163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518</v>
      </c>
      <c r="G233" s="234"/>
      <c r="H233" s="238">
        <v>1.992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83</v>
      </c>
      <c r="AV233" s="13" t="s">
        <v>83</v>
      </c>
      <c r="AW233" s="13" t="s">
        <v>32</v>
      </c>
      <c r="AX233" s="13" t="s">
        <v>70</v>
      </c>
      <c r="AY233" s="244" t="s">
        <v>163</v>
      </c>
    </row>
    <row r="234" s="14" customFormat="1">
      <c r="A234" s="14"/>
      <c r="B234" s="245"/>
      <c r="C234" s="246"/>
      <c r="D234" s="235" t="s">
        <v>175</v>
      </c>
      <c r="E234" s="247" t="s">
        <v>19</v>
      </c>
      <c r="F234" s="248" t="s">
        <v>179</v>
      </c>
      <c r="G234" s="246"/>
      <c r="H234" s="249">
        <v>7.3319999999999999</v>
      </c>
      <c r="I234" s="250"/>
      <c r="J234" s="246"/>
      <c r="K234" s="246"/>
      <c r="L234" s="251"/>
      <c r="M234" s="252"/>
      <c r="N234" s="253"/>
      <c r="O234" s="253"/>
      <c r="P234" s="253"/>
      <c r="Q234" s="253"/>
      <c r="R234" s="253"/>
      <c r="S234" s="253"/>
      <c r="T234" s="25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5" t="s">
        <v>175</v>
      </c>
      <c r="AU234" s="255" t="s">
        <v>83</v>
      </c>
      <c r="AV234" s="14" t="s">
        <v>171</v>
      </c>
      <c r="AW234" s="14" t="s">
        <v>32</v>
      </c>
      <c r="AX234" s="14" t="s">
        <v>77</v>
      </c>
      <c r="AY234" s="255" t="s">
        <v>163</v>
      </c>
    </row>
    <row r="235" s="2" customFormat="1" ht="16.5" customHeight="1">
      <c r="A235" s="41"/>
      <c r="B235" s="42"/>
      <c r="C235" s="215" t="s">
        <v>271</v>
      </c>
      <c r="D235" s="215" t="s">
        <v>166</v>
      </c>
      <c r="E235" s="216" t="s">
        <v>277</v>
      </c>
      <c r="F235" s="217" t="s">
        <v>278</v>
      </c>
      <c r="G235" s="218" t="s">
        <v>169</v>
      </c>
      <c r="H235" s="219">
        <v>3.6659999999999999</v>
      </c>
      <c r="I235" s="220"/>
      <c r="J235" s="221">
        <f>ROUND(I235*H235,2)</f>
        <v>0</v>
      </c>
      <c r="K235" s="217" t="s">
        <v>170</v>
      </c>
      <c r="L235" s="47"/>
      <c r="M235" s="222" t="s">
        <v>19</v>
      </c>
      <c r="N235" s="223" t="s">
        <v>42</v>
      </c>
      <c r="O235" s="87"/>
      <c r="P235" s="224">
        <f>O235*H235</f>
        <v>0</v>
      </c>
      <c r="Q235" s="224">
        <v>0</v>
      </c>
      <c r="R235" s="224">
        <f>Q235*H235</f>
        <v>0</v>
      </c>
      <c r="S235" s="224">
        <v>0</v>
      </c>
      <c r="T235" s="225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6" t="s">
        <v>171</v>
      </c>
      <c r="AT235" s="226" t="s">
        <v>166</v>
      </c>
      <c r="AU235" s="226" t="s">
        <v>83</v>
      </c>
      <c r="AY235" s="20" t="s">
        <v>163</v>
      </c>
      <c r="BE235" s="227">
        <f>IF(N235="základní",J235,0)</f>
        <v>0</v>
      </c>
      <c r="BF235" s="227">
        <f>IF(N235="snížená",J235,0)</f>
        <v>0</v>
      </c>
      <c r="BG235" s="227">
        <f>IF(N235="zákl. přenesená",J235,0)</f>
        <v>0</v>
      </c>
      <c r="BH235" s="227">
        <f>IF(N235="sníž. přenesená",J235,0)</f>
        <v>0</v>
      </c>
      <c r="BI235" s="227">
        <f>IF(N235="nulová",J235,0)</f>
        <v>0</v>
      </c>
      <c r="BJ235" s="20" t="s">
        <v>83</v>
      </c>
      <c r="BK235" s="227">
        <f>ROUND(I235*H235,2)</f>
        <v>0</v>
      </c>
      <c r="BL235" s="20" t="s">
        <v>171</v>
      </c>
      <c r="BM235" s="226" t="s">
        <v>279</v>
      </c>
    </row>
    <row r="236" s="2" customFormat="1">
      <c r="A236" s="41"/>
      <c r="B236" s="42"/>
      <c r="C236" s="43"/>
      <c r="D236" s="228" t="s">
        <v>173</v>
      </c>
      <c r="E236" s="43"/>
      <c r="F236" s="229" t="s">
        <v>280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173</v>
      </c>
      <c r="AU236" s="20" t="s">
        <v>83</v>
      </c>
    </row>
    <row r="237" s="16" customFormat="1">
      <c r="A237" s="16"/>
      <c r="B237" s="277"/>
      <c r="C237" s="278"/>
      <c r="D237" s="235" t="s">
        <v>175</v>
      </c>
      <c r="E237" s="279" t="s">
        <v>19</v>
      </c>
      <c r="F237" s="280" t="s">
        <v>281</v>
      </c>
      <c r="G237" s="278"/>
      <c r="H237" s="279" t="s">
        <v>19</v>
      </c>
      <c r="I237" s="281"/>
      <c r="J237" s="278"/>
      <c r="K237" s="278"/>
      <c r="L237" s="282"/>
      <c r="M237" s="283"/>
      <c r="N237" s="284"/>
      <c r="O237" s="284"/>
      <c r="P237" s="284"/>
      <c r="Q237" s="284"/>
      <c r="R237" s="284"/>
      <c r="S237" s="284"/>
      <c r="T237" s="285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T237" s="286" t="s">
        <v>175</v>
      </c>
      <c r="AU237" s="286" t="s">
        <v>83</v>
      </c>
      <c r="AV237" s="16" t="s">
        <v>77</v>
      </c>
      <c r="AW237" s="16" t="s">
        <v>32</v>
      </c>
      <c r="AX237" s="16" t="s">
        <v>70</v>
      </c>
      <c r="AY237" s="286" t="s">
        <v>163</v>
      </c>
    </row>
    <row r="238" s="13" customFormat="1">
      <c r="A238" s="13"/>
      <c r="B238" s="233"/>
      <c r="C238" s="234"/>
      <c r="D238" s="235" t="s">
        <v>175</v>
      </c>
      <c r="E238" s="236" t="s">
        <v>19</v>
      </c>
      <c r="F238" s="237" t="s">
        <v>501</v>
      </c>
      <c r="G238" s="234"/>
      <c r="H238" s="238">
        <v>0.97799999999999998</v>
      </c>
      <c r="I238" s="239"/>
      <c r="J238" s="234"/>
      <c r="K238" s="234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175</v>
      </c>
      <c r="AU238" s="244" t="s">
        <v>83</v>
      </c>
      <c r="AV238" s="13" t="s">
        <v>83</v>
      </c>
      <c r="AW238" s="13" t="s">
        <v>32</v>
      </c>
      <c r="AX238" s="13" t="s">
        <v>70</v>
      </c>
      <c r="AY238" s="244" t="s">
        <v>163</v>
      </c>
    </row>
    <row r="239" s="13" customFormat="1">
      <c r="A239" s="13"/>
      <c r="B239" s="233"/>
      <c r="C239" s="234"/>
      <c r="D239" s="235" t="s">
        <v>175</v>
      </c>
      <c r="E239" s="236" t="s">
        <v>19</v>
      </c>
      <c r="F239" s="237" t="s">
        <v>501</v>
      </c>
      <c r="G239" s="234"/>
      <c r="H239" s="238">
        <v>0.97799999999999998</v>
      </c>
      <c r="I239" s="239"/>
      <c r="J239" s="234"/>
      <c r="K239" s="234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175</v>
      </c>
      <c r="AU239" s="244" t="s">
        <v>83</v>
      </c>
      <c r="AV239" s="13" t="s">
        <v>83</v>
      </c>
      <c r="AW239" s="13" t="s">
        <v>32</v>
      </c>
      <c r="AX239" s="13" t="s">
        <v>70</v>
      </c>
      <c r="AY239" s="244" t="s">
        <v>163</v>
      </c>
    </row>
    <row r="240" s="13" customFormat="1">
      <c r="A240" s="13"/>
      <c r="B240" s="233"/>
      <c r="C240" s="234"/>
      <c r="D240" s="235" t="s">
        <v>175</v>
      </c>
      <c r="E240" s="236" t="s">
        <v>19</v>
      </c>
      <c r="F240" s="237" t="s">
        <v>502</v>
      </c>
      <c r="G240" s="234"/>
      <c r="H240" s="238">
        <v>0.35699999999999998</v>
      </c>
      <c r="I240" s="239"/>
      <c r="J240" s="234"/>
      <c r="K240" s="234"/>
      <c r="L240" s="240"/>
      <c r="M240" s="241"/>
      <c r="N240" s="242"/>
      <c r="O240" s="242"/>
      <c r="P240" s="242"/>
      <c r="Q240" s="242"/>
      <c r="R240" s="242"/>
      <c r="S240" s="242"/>
      <c r="T240" s="24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4" t="s">
        <v>175</v>
      </c>
      <c r="AU240" s="244" t="s">
        <v>83</v>
      </c>
      <c r="AV240" s="13" t="s">
        <v>83</v>
      </c>
      <c r="AW240" s="13" t="s">
        <v>32</v>
      </c>
      <c r="AX240" s="13" t="s">
        <v>70</v>
      </c>
      <c r="AY240" s="244" t="s">
        <v>163</v>
      </c>
    </row>
    <row r="241" s="13" customFormat="1">
      <c r="A241" s="13"/>
      <c r="B241" s="233"/>
      <c r="C241" s="234"/>
      <c r="D241" s="235" t="s">
        <v>175</v>
      </c>
      <c r="E241" s="236" t="s">
        <v>19</v>
      </c>
      <c r="F241" s="237" t="s">
        <v>502</v>
      </c>
      <c r="G241" s="234"/>
      <c r="H241" s="238">
        <v>0.35699999999999998</v>
      </c>
      <c r="I241" s="239"/>
      <c r="J241" s="234"/>
      <c r="K241" s="234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175</v>
      </c>
      <c r="AU241" s="244" t="s">
        <v>83</v>
      </c>
      <c r="AV241" s="13" t="s">
        <v>83</v>
      </c>
      <c r="AW241" s="13" t="s">
        <v>32</v>
      </c>
      <c r="AX241" s="13" t="s">
        <v>70</v>
      </c>
      <c r="AY241" s="244" t="s">
        <v>163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503</v>
      </c>
      <c r="G242" s="234"/>
      <c r="H242" s="238">
        <v>0.996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83</v>
      </c>
      <c r="AV242" s="13" t="s">
        <v>83</v>
      </c>
      <c r="AW242" s="13" t="s">
        <v>32</v>
      </c>
      <c r="AX242" s="13" t="s">
        <v>70</v>
      </c>
      <c r="AY242" s="244" t="s">
        <v>163</v>
      </c>
    </row>
    <row r="243" s="14" customFormat="1">
      <c r="A243" s="14"/>
      <c r="B243" s="245"/>
      <c r="C243" s="246"/>
      <c r="D243" s="235" t="s">
        <v>175</v>
      </c>
      <c r="E243" s="247" t="s">
        <v>19</v>
      </c>
      <c r="F243" s="248" t="s">
        <v>179</v>
      </c>
      <c r="G243" s="246"/>
      <c r="H243" s="249">
        <v>3.6659999999999999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175</v>
      </c>
      <c r="AU243" s="255" t="s">
        <v>83</v>
      </c>
      <c r="AV243" s="14" t="s">
        <v>171</v>
      </c>
      <c r="AW243" s="14" t="s">
        <v>32</v>
      </c>
      <c r="AX243" s="14" t="s">
        <v>77</v>
      </c>
      <c r="AY243" s="255" t="s">
        <v>163</v>
      </c>
    </row>
    <row r="244" s="2" customFormat="1" ht="16.5" customHeight="1">
      <c r="A244" s="41"/>
      <c r="B244" s="42"/>
      <c r="C244" s="215" t="s">
        <v>276</v>
      </c>
      <c r="D244" s="215" t="s">
        <v>166</v>
      </c>
      <c r="E244" s="216" t="s">
        <v>283</v>
      </c>
      <c r="F244" s="217" t="s">
        <v>284</v>
      </c>
      <c r="G244" s="218" t="s">
        <v>169</v>
      </c>
      <c r="H244" s="219">
        <v>3.6659999999999999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42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83</v>
      </c>
      <c r="AY244" s="20" t="s">
        <v>163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83</v>
      </c>
      <c r="BK244" s="227">
        <f>ROUND(I244*H244,2)</f>
        <v>0</v>
      </c>
      <c r="BL244" s="20" t="s">
        <v>171</v>
      </c>
      <c r="BM244" s="226" t="s">
        <v>285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286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83</v>
      </c>
    </row>
    <row r="246" s="16" customFormat="1">
      <c r="A246" s="16"/>
      <c r="B246" s="277"/>
      <c r="C246" s="278"/>
      <c r="D246" s="235" t="s">
        <v>175</v>
      </c>
      <c r="E246" s="279" t="s">
        <v>19</v>
      </c>
      <c r="F246" s="280" t="s">
        <v>281</v>
      </c>
      <c r="G246" s="278"/>
      <c r="H246" s="279" t="s">
        <v>19</v>
      </c>
      <c r="I246" s="281"/>
      <c r="J246" s="278"/>
      <c r="K246" s="278"/>
      <c r="L246" s="282"/>
      <c r="M246" s="283"/>
      <c r="N246" s="284"/>
      <c r="O246" s="284"/>
      <c r="P246" s="284"/>
      <c r="Q246" s="284"/>
      <c r="R246" s="284"/>
      <c r="S246" s="284"/>
      <c r="T246" s="285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86" t="s">
        <v>175</v>
      </c>
      <c r="AU246" s="286" t="s">
        <v>83</v>
      </c>
      <c r="AV246" s="16" t="s">
        <v>77</v>
      </c>
      <c r="AW246" s="16" t="s">
        <v>32</v>
      </c>
      <c r="AX246" s="16" t="s">
        <v>70</v>
      </c>
      <c r="AY246" s="286" t="s">
        <v>163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501</v>
      </c>
      <c r="G247" s="234"/>
      <c r="H247" s="238">
        <v>0.97799999999999998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83</v>
      </c>
      <c r="AV247" s="13" t="s">
        <v>83</v>
      </c>
      <c r="AW247" s="13" t="s">
        <v>32</v>
      </c>
      <c r="AX247" s="13" t="s">
        <v>70</v>
      </c>
      <c r="AY247" s="244" t="s">
        <v>163</v>
      </c>
    </row>
    <row r="248" s="13" customFormat="1">
      <c r="A248" s="13"/>
      <c r="B248" s="233"/>
      <c r="C248" s="234"/>
      <c r="D248" s="235" t="s">
        <v>175</v>
      </c>
      <c r="E248" s="236" t="s">
        <v>19</v>
      </c>
      <c r="F248" s="237" t="s">
        <v>501</v>
      </c>
      <c r="G248" s="234"/>
      <c r="H248" s="238">
        <v>0.97799999999999998</v>
      </c>
      <c r="I248" s="239"/>
      <c r="J248" s="234"/>
      <c r="K248" s="234"/>
      <c r="L248" s="240"/>
      <c r="M248" s="241"/>
      <c r="N248" s="242"/>
      <c r="O248" s="242"/>
      <c r="P248" s="242"/>
      <c r="Q248" s="242"/>
      <c r="R248" s="242"/>
      <c r="S248" s="242"/>
      <c r="T248" s="24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4" t="s">
        <v>175</v>
      </c>
      <c r="AU248" s="244" t="s">
        <v>83</v>
      </c>
      <c r="AV248" s="13" t="s">
        <v>83</v>
      </c>
      <c r="AW248" s="13" t="s">
        <v>32</v>
      </c>
      <c r="AX248" s="13" t="s">
        <v>70</v>
      </c>
      <c r="AY248" s="244" t="s">
        <v>163</v>
      </c>
    </row>
    <row r="249" s="13" customFormat="1">
      <c r="A249" s="13"/>
      <c r="B249" s="233"/>
      <c r="C249" s="234"/>
      <c r="D249" s="235" t="s">
        <v>175</v>
      </c>
      <c r="E249" s="236" t="s">
        <v>19</v>
      </c>
      <c r="F249" s="237" t="s">
        <v>502</v>
      </c>
      <c r="G249" s="234"/>
      <c r="H249" s="238">
        <v>0.35699999999999998</v>
      </c>
      <c r="I249" s="239"/>
      <c r="J249" s="234"/>
      <c r="K249" s="234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175</v>
      </c>
      <c r="AU249" s="244" t="s">
        <v>83</v>
      </c>
      <c r="AV249" s="13" t="s">
        <v>83</v>
      </c>
      <c r="AW249" s="13" t="s">
        <v>32</v>
      </c>
      <c r="AX249" s="13" t="s">
        <v>70</v>
      </c>
      <c r="AY249" s="244" t="s">
        <v>163</v>
      </c>
    </row>
    <row r="250" s="13" customFormat="1">
      <c r="A250" s="13"/>
      <c r="B250" s="233"/>
      <c r="C250" s="234"/>
      <c r="D250" s="235" t="s">
        <v>175</v>
      </c>
      <c r="E250" s="236" t="s">
        <v>19</v>
      </c>
      <c r="F250" s="237" t="s">
        <v>502</v>
      </c>
      <c r="G250" s="234"/>
      <c r="H250" s="238">
        <v>0.35699999999999998</v>
      </c>
      <c r="I250" s="239"/>
      <c r="J250" s="234"/>
      <c r="K250" s="234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175</v>
      </c>
      <c r="AU250" s="244" t="s">
        <v>83</v>
      </c>
      <c r="AV250" s="13" t="s">
        <v>83</v>
      </c>
      <c r="AW250" s="13" t="s">
        <v>32</v>
      </c>
      <c r="AX250" s="13" t="s">
        <v>70</v>
      </c>
      <c r="AY250" s="244" t="s">
        <v>163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503</v>
      </c>
      <c r="G251" s="234"/>
      <c r="H251" s="238">
        <v>0.996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83</v>
      </c>
      <c r="AV251" s="13" t="s">
        <v>83</v>
      </c>
      <c r="AW251" s="13" t="s">
        <v>32</v>
      </c>
      <c r="AX251" s="13" t="s">
        <v>70</v>
      </c>
      <c r="AY251" s="244" t="s">
        <v>163</v>
      </c>
    </row>
    <row r="252" s="14" customFormat="1">
      <c r="A252" s="14"/>
      <c r="B252" s="245"/>
      <c r="C252" s="246"/>
      <c r="D252" s="235" t="s">
        <v>175</v>
      </c>
      <c r="E252" s="247" t="s">
        <v>19</v>
      </c>
      <c r="F252" s="248" t="s">
        <v>179</v>
      </c>
      <c r="G252" s="246"/>
      <c r="H252" s="249">
        <v>3.6659999999999999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175</v>
      </c>
      <c r="AU252" s="255" t="s">
        <v>83</v>
      </c>
      <c r="AV252" s="14" t="s">
        <v>171</v>
      </c>
      <c r="AW252" s="14" t="s">
        <v>32</v>
      </c>
      <c r="AX252" s="14" t="s">
        <v>77</v>
      </c>
      <c r="AY252" s="255" t="s">
        <v>163</v>
      </c>
    </row>
    <row r="253" s="12" customFormat="1" ht="22.8" customHeight="1">
      <c r="A253" s="12"/>
      <c r="B253" s="199"/>
      <c r="C253" s="200"/>
      <c r="D253" s="201" t="s">
        <v>69</v>
      </c>
      <c r="E253" s="213" t="s">
        <v>287</v>
      </c>
      <c r="F253" s="213" t="s">
        <v>288</v>
      </c>
      <c r="G253" s="200"/>
      <c r="H253" s="200"/>
      <c r="I253" s="203"/>
      <c r="J253" s="214">
        <f>BK253</f>
        <v>0</v>
      </c>
      <c r="K253" s="200"/>
      <c r="L253" s="205"/>
      <c r="M253" s="206"/>
      <c r="N253" s="207"/>
      <c r="O253" s="207"/>
      <c r="P253" s="208">
        <f>SUM(P254:P264)</f>
        <v>0</v>
      </c>
      <c r="Q253" s="207"/>
      <c r="R253" s="208">
        <f>SUM(R254:R264)</f>
        <v>0</v>
      </c>
      <c r="S253" s="207"/>
      <c r="T253" s="209">
        <f>SUM(T254:T264)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10" t="s">
        <v>77</v>
      </c>
      <c r="AT253" s="211" t="s">
        <v>69</v>
      </c>
      <c r="AU253" s="211" t="s">
        <v>77</v>
      </c>
      <c r="AY253" s="210" t="s">
        <v>163</v>
      </c>
      <c r="BK253" s="212">
        <f>SUM(BK254:BK264)</f>
        <v>0</v>
      </c>
    </row>
    <row r="254" s="2" customFormat="1" ht="24.15" customHeight="1">
      <c r="A254" s="41"/>
      <c r="B254" s="42"/>
      <c r="C254" s="215" t="s">
        <v>282</v>
      </c>
      <c r="D254" s="215" t="s">
        <v>166</v>
      </c>
      <c r="E254" s="216" t="s">
        <v>289</v>
      </c>
      <c r="F254" s="217" t="s">
        <v>290</v>
      </c>
      <c r="G254" s="218" t="s">
        <v>291</v>
      </c>
      <c r="H254" s="219">
        <v>1.52</v>
      </c>
      <c r="I254" s="220"/>
      <c r="J254" s="221">
        <f>ROUND(I254*H254,2)</f>
        <v>0</v>
      </c>
      <c r="K254" s="217" t="s">
        <v>170</v>
      </c>
      <c r="L254" s="47"/>
      <c r="M254" s="222" t="s">
        <v>19</v>
      </c>
      <c r="N254" s="223" t="s">
        <v>42</v>
      </c>
      <c r="O254" s="87"/>
      <c r="P254" s="224">
        <f>O254*H254</f>
        <v>0</v>
      </c>
      <c r="Q254" s="224">
        <v>0</v>
      </c>
      <c r="R254" s="224">
        <f>Q254*H254</f>
        <v>0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171</v>
      </c>
      <c r="AT254" s="226" t="s">
        <v>166</v>
      </c>
      <c r="AU254" s="226" t="s">
        <v>83</v>
      </c>
      <c r="AY254" s="20" t="s">
        <v>163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83</v>
      </c>
      <c r="BK254" s="227">
        <f>ROUND(I254*H254,2)</f>
        <v>0</v>
      </c>
      <c r="BL254" s="20" t="s">
        <v>171</v>
      </c>
      <c r="BM254" s="226" t="s">
        <v>292</v>
      </c>
    </row>
    <row r="255" s="2" customFormat="1">
      <c r="A255" s="41"/>
      <c r="B255" s="42"/>
      <c r="C255" s="43"/>
      <c r="D255" s="228" t="s">
        <v>173</v>
      </c>
      <c r="E255" s="43"/>
      <c r="F255" s="229" t="s">
        <v>293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173</v>
      </c>
      <c r="AU255" s="20" t="s">
        <v>83</v>
      </c>
    </row>
    <row r="256" s="2" customFormat="1" ht="21.75" customHeight="1">
      <c r="A256" s="41"/>
      <c r="B256" s="42"/>
      <c r="C256" s="215" t="s">
        <v>7</v>
      </c>
      <c r="D256" s="215" t="s">
        <v>166</v>
      </c>
      <c r="E256" s="216" t="s">
        <v>295</v>
      </c>
      <c r="F256" s="217" t="s">
        <v>296</v>
      </c>
      <c r="G256" s="218" t="s">
        <v>291</v>
      </c>
      <c r="H256" s="219">
        <v>1.52</v>
      </c>
      <c r="I256" s="220"/>
      <c r="J256" s="221">
        <f>ROUND(I256*H256,2)</f>
        <v>0</v>
      </c>
      <c r="K256" s="217" t="s">
        <v>170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171</v>
      </c>
      <c r="AT256" s="226" t="s">
        <v>166</v>
      </c>
      <c r="AU256" s="226" t="s">
        <v>83</v>
      </c>
      <c r="AY256" s="20" t="s">
        <v>163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83</v>
      </c>
      <c r="BK256" s="227">
        <f>ROUND(I256*H256,2)</f>
        <v>0</v>
      </c>
      <c r="BL256" s="20" t="s">
        <v>171</v>
      </c>
      <c r="BM256" s="226" t="s">
        <v>297</v>
      </c>
    </row>
    <row r="257" s="2" customFormat="1">
      <c r="A257" s="41"/>
      <c r="B257" s="42"/>
      <c r="C257" s="43"/>
      <c r="D257" s="228" t="s">
        <v>173</v>
      </c>
      <c r="E257" s="43"/>
      <c r="F257" s="229" t="s">
        <v>298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173</v>
      </c>
      <c r="AU257" s="20" t="s">
        <v>83</v>
      </c>
    </row>
    <row r="258" s="2" customFormat="1" ht="24.15" customHeight="1">
      <c r="A258" s="41"/>
      <c r="B258" s="42"/>
      <c r="C258" s="215" t="s">
        <v>294</v>
      </c>
      <c r="D258" s="215" t="s">
        <v>166</v>
      </c>
      <c r="E258" s="216" t="s">
        <v>300</v>
      </c>
      <c r="F258" s="217" t="s">
        <v>301</v>
      </c>
      <c r="G258" s="218" t="s">
        <v>291</v>
      </c>
      <c r="H258" s="219">
        <v>13.68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83</v>
      </c>
      <c r="AY258" s="20" t="s">
        <v>163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83</v>
      </c>
      <c r="BK258" s="227">
        <f>ROUND(I258*H258,2)</f>
        <v>0</v>
      </c>
      <c r="BL258" s="20" t="s">
        <v>171</v>
      </c>
      <c r="BM258" s="226" t="s">
        <v>302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303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83</v>
      </c>
    </row>
    <row r="260" s="16" customFormat="1">
      <c r="A260" s="16"/>
      <c r="B260" s="277"/>
      <c r="C260" s="278"/>
      <c r="D260" s="235" t="s">
        <v>175</v>
      </c>
      <c r="E260" s="279" t="s">
        <v>19</v>
      </c>
      <c r="F260" s="280" t="s">
        <v>304</v>
      </c>
      <c r="G260" s="278"/>
      <c r="H260" s="279" t="s">
        <v>19</v>
      </c>
      <c r="I260" s="281"/>
      <c r="J260" s="278"/>
      <c r="K260" s="278"/>
      <c r="L260" s="282"/>
      <c r="M260" s="283"/>
      <c r="N260" s="284"/>
      <c r="O260" s="284"/>
      <c r="P260" s="284"/>
      <c r="Q260" s="284"/>
      <c r="R260" s="284"/>
      <c r="S260" s="284"/>
      <c r="T260" s="285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T260" s="286" t="s">
        <v>175</v>
      </c>
      <c r="AU260" s="286" t="s">
        <v>83</v>
      </c>
      <c r="AV260" s="16" t="s">
        <v>77</v>
      </c>
      <c r="AW260" s="16" t="s">
        <v>32</v>
      </c>
      <c r="AX260" s="16" t="s">
        <v>70</v>
      </c>
      <c r="AY260" s="286" t="s">
        <v>163</v>
      </c>
    </row>
    <row r="261" s="13" customFormat="1">
      <c r="A261" s="13"/>
      <c r="B261" s="233"/>
      <c r="C261" s="234"/>
      <c r="D261" s="235" t="s">
        <v>175</v>
      </c>
      <c r="E261" s="236" t="s">
        <v>19</v>
      </c>
      <c r="F261" s="237" t="s">
        <v>519</v>
      </c>
      <c r="G261" s="234"/>
      <c r="H261" s="238">
        <v>13.68</v>
      </c>
      <c r="I261" s="239"/>
      <c r="J261" s="234"/>
      <c r="K261" s="234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175</v>
      </c>
      <c r="AU261" s="244" t="s">
        <v>83</v>
      </c>
      <c r="AV261" s="13" t="s">
        <v>83</v>
      </c>
      <c r="AW261" s="13" t="s">
        <v>32</v>
      </c>
      <c r="AX261" s="13" t="s">
        <v>70</v>
      </c>
      <c r="AY261" s="244" t="s">
        <v>163</v>
      </c>
    </row>
    <row r="262" s="14" customFormat="1">
      <c r="A262" s="14"/>
      <c r="B262" s="245"/>
      <c r="C262" s="246"/>
      <c r="D262" s="235" t="s">
        <v>175</v>
      </c>
      <c r="E262" s="247" t="s">
        <v>19</v>
      </c>
      <c r="F262" s="248" t="s">
        <v>179</v>
      </c>
      <c r="G262" s="246"/>
      <c r="H262" s="249">
        <v>13.68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175</v>
      </c>
      <c r="AU262" s="255" t="s">
        <v>83</v>
      </c>
      <c r="AV262" s="14" t="s">
        <v>171</v>
      </c>
      <c r="AW262" s="14" t="s">
        <v>32</v>
      </c>
      <c r="AX262" s="14" t="s">
        <v>77</v>
      </c>
      <c r="AY262" s="255" t="s">
        <v>163</v>
      </c>
    </row>
    <row r="263" s="2" customFormat="1" ht="24.15" customHeight="1">
      <c r="A263" s="41"/>
      <c r="B263" s="42"/>
      <c r="C263" s="215" t="s">
        <v>299</v>
      </c>
      <c r="D263" s="215" t="s">
        <v>166</v>
      </c>
      <c r="E263" s="216" t="s">
        <v>307</v>
      </c>
      <c r="F263" s="217" t="s">
        <v>308</v>
      </c>
      <c r="G263" s="218" t="s">
        <v>291</v>
      </c>
      <c r="H263" s="219">
        <v>1.52</v>
      </c>
      <c r="I263" s="220"/>
      <c r="J263" s="221">
        <f>ROUND(I263*H263,2)</f>
        <v>0</v>
      </c>
      <c r="K263" s="217" t="s">
        <v>170</v>
      </c>
      <c r="L263" s="47"/>
      <c r="M263" s="222" t="s">
        <v>19</v>
      </c>
      <c r="N263" s="223" t="s">
        <v>42</v>
      </c>
      <c r="O263" s="87"/>
      <c r="P263" s="224">
        <f>O263*H263</f>
        <v>0</v>
      </c>
      <c r="Q263" s="224">
        <v>0</v>
      </c>
      <c r="R263" s="224">
        <f>Q263*H263</f>
        <v>0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171</v>
      </c>
      <c r="AT263" s="226" t="s">
        <v>166</v>
      </c>
      <c r="AU263" s="226" t="s">
        <v>83</v>
      </c>
      <c r="AY263" s="20" t="s">
        <v>163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83</v>
      </c>
      <c r="BK263" s="227">
        <f>ROUND(I263*H263,2)</f>
        <v>0</v>
      </c>
      <c r="BL263" s="20" t="s">
        <v>171</v>
      </c>
      <c r="BM263" s="226" t="s">
        <v>309</v>
      </c>
    </row>
    <row r="264" s="2" customFormat="1">
      <c r="A264" s="41"/>
      <c r="B264" s="42"/>
      <c r="C264" s="43"/>
      <c r="D264" s="228" t="s">
        <v>173</v>
      </c>
      <c r="E264" s="43"/>
      <c r="F264" s="229" t="s">
        <v>310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173</v>
      </c>
      <c r="AU264" s="20" t="s">
        <v>83</v>
      </c>
    </row>
    <row r="265" s="12" customFormat="1" ht="22.8" customHeight="1">
      <c r="A265" s="12"/>
      <c r="B265" s="199"/>
      <c r="C265" s="200"/>
      <c r="D265" s="201" t="s">
        <v>69</v>
      </c>
      <c r="E265" s="213" t="s">
        <v>311</v>
      </c>
      <c r="F265" s="213" t="s">
        <v>312</v>
      </c>
      <c r="G265" s="200"/>
      <c r="H265" s="200"/>
      <c r="I265" s="203"/>
      <c r="J265" s="214">
        <f>BK265</f>
        <v>0</v>
      </c>
      <c r="K265" s="200"/>
      <c r="L265" s="205"/>
      <c r="M265" s="206"/>
      <c r="N265" s="207"/>
      <c r="O265" s="207"/>
      <c r="P265" s="208">
        <f>SUM(P266:P267)</f>
        <v>0</v>
      </c>
      <c r="Q265" s="207"/>
      <c r="R265" s="208">
        <f>SUM(R266:R267)</f>
        <v>0</v>
      </c>
      <c r="S265" s="207"/>
      <c r="T265" s="209">
        <f>SUM(T266:T267)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10" t="s">
        <v>77</v>
      </c>
      <c r="AT265" s="211" t="s">
        <v>69</v>
      </c>
      <c r="AU265" s="211" t="s">
        <v>77</v>
      </c>
      <c r="AY265" s="210" t="s">
        <v>163</v>
      </c>
      <c r="BK265" s="212">
        <f>SUM(BK266:BK267)</f>
        <v>0</v>
      </c>
    </row>
    <row r="266" s="2" customFormat="1" ht="33" customHeight="1">
      <c r="A266" s="41"/>
      <c r="B266" s="42"/>
      <c r="C266" s="215" t="s">
        <v>306</v>
      </c>
      <c r="D266" s="215" t="s">
        <v>166</v>
      </c>
      <c r="E266" s="216" t="s">
        <v>314</v>
      </c>
      <c r="F266" s="217" t="s">
        <v>315</v>
      </c>
      <c r="G266" s="218" t="s">
        <v>291</v>
      </c>
      <c r="H266" s="219">
        <v>0.42399999999999999</v>
      </c>
      <c r="I266" s="220"/>
      <c r="J266" s="221">
        <f>ROUND(I266*H266,2)</f>
        <v>0</v>
      </c>
      <c r="K266" s="217" t="s">
        <v>170</v>
      </c>
      <c r="L266" s="47"/>
      <c r="M266" s="222" t="s">
        <v>19</v>
      </c>
      <c r="N266" s="223" t="s">
        <v>42</v>
      </c>
      <c r="O266" s="87"/>
      <c r="P266" s="224">
        <f>O266*H266</f>
        <v>0</v>
      </c>
      <c r="Q266" s="224">
        <v>0</v>
      </c>
      <c r="R266" s="224">
        <f>Q266*H266</f>
        <v>0</v>
      </c>
      <c r="S266" s="224">
        <v>0</v>
      </c>
      <c r="T266" s="225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6" t="s">
        <v>171</v>
      </c>
      <c r="AT266" s="226" t="s">
        <v>166</v>
      </c>
      <c r="AU266" s="226" t="s">
        <v>83</v>
      </c>
      <c r="AY266" s="20" t="s">
        <v>163</v>
      </c>
      <c r="BE266" s="227">
        <f>IF(N266="základní",J266,0)</f>
        <v>0</v>
      </c>
      <c r="BF266" s="227">
        <f>IF(N266="snížená",J266,0)</f>
        <v>0</v>
      </c>
      <c r="BG266" s="227">
        <f>IF(N266="zákl. přenesená",J266,0)</f>
        <v>0</v>
      </c>
      <c r="BH266" s="227">
        <f>IF(N266="sníž. přenesená",J266,0)</f>
        <v>0</v>
      </c>
      <c r="BI266" s="227">
        <f>IF(N266="nulová",J266,0)</f>
        <v>0</v>
      </c>
      <c r="BJ266" s="20" t="s">
        <v>83</v>
      </c>
      <c r="BK266" s="227">
        <f>ROUND(I266*H266,2)</f>
        <v>0</v>
      </c>
      <c r="BL266" s="20" t="s">
        <v>171</v>
      </c>
      <c r="BM266" s="226" t="s">
        <v>316</v>
      </c>
    </row>
    <row r="267" s="2" customFormat="1">
      <c r="A267" s="41"/>
      <c r="B267" s="42"/>
      <c r="C267" s="43"/>
      <c r="D267" s="228" t="s">
        <v>173</v>
      </c>
      <c r="E267" s="43"/>
      <c r="F267" s="229" t="s">
        <v>317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173</v>
      </c>
      <c r="AU267" s="20" t="s">
        <v>83</v>
      </c>
    </row>
    <row r="268" s="12" customFormat="1" ht="25.92" customHeight="1">
      <c r="A268" s="12"/>
      <c r="B268" s="199"/>
      <c r="C268" s="200"/>
      <c r="D268" s="201" t="s">
        <v>69</v>
      </c>
      <c r="E268" s="202" t="s">
        <v>318</v>
      </c>
      <c r="F268" s="202" t="s">
        <v>319</v>
      </c>
      <c r="G268" s="200"/>
      <c r="H268" s="200"/>
      <c r="I268" s="203"/>
      <c r="J268" s="204">
        <f>BK268</f>
        <v>0</v>
      </c>
      <c r="K268" s="200"/>
      <c r="L268" s="205"/>
      <c r="M268" s="206"/>
      <c r="N268" s="207"/>
      <c r="O268" s="207"/>
      <c r="P268" s="208">
        <f>P269+P279+P329+P356</f>
        <v>0</v>
      </c>
      <c r="Q268" s="207"/>
      <c r="R268" s="208">
        <f>R269+R279+R329+R356</f>
        <v>0.57595094000000002</v>
      </c>
      <c r="S268" s="207"/>
      <c r="T268" s="209">
        <f>T269+T279+T329+T356</f>
        <v>0.0053600000000000002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10" t="s">
        <v>83</v>
      </c>
      <c r="AT268" s="211" t="s">
        <v>69</v>
      </c>
      <c r="AU268" s="211" t="s">
        <v>70</v>
      </c>
      <c r="AY268" s="210" t="s">
        <v>163</v>
      </c>
      <c r="BK268" s="212">
        <f>BK269+BK279+BK329+BK356</f>
        <v>0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320</v>
      </c>
      <c r="F269" s="213" t="s">
        <v>321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SUM(P270:P278)</f>
        <v>0</v>
      </c>
      <c r="Q269" s="207"/>
      <c r="R269" s="208">
        <f>SUM(R270:R278)</f>
        <v>0.0019080800000000002</v>
      </c>
      <c r="S269" s="207"/>
      <c r="T269" s="209">
        <f>SUM(T270:T278)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83</v>
      </c>
      <c r="AT269" s="211" t="s">
        <v>69</v>
      </c>
      <c r="AU269" s="211" t="s">
        <v>77</v>
      </c>
      <c r="AY269" s="210" t="s">
        <v>163</v>
      </c>
      <c r="BK269" s="212">
        <f>SUM(BK270:BK278)</f>
        <v>0</v>
      </c>
    </row>
    <row r="270" s="2" customFormat="1" ht="16.5" customHeight="1">
      <c r="A270" s="41"/>
      <c r="B270" s="42"/>
      <c r="C270" s="215" t="s">
        <v>313</v>
      </c>
      <c r="D270" s="215" t="s">
        <v>166</v>
      </c>
      <c r="E270" s="216" t="s">
        <v>323</v>
      </c>
      <c r="F270" s="217" t="s">
        <v>324</v>
      </c>
      <c r="G270" s="218" t="s">
        <v>212</v>
      </c>
      <c r="H270" s="219">
        <v>2.4399999999999999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260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260</v>
      </c>
      <c r="BM270" s="226" t="s">
        <v>569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326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521</v>
      </c>
      <c r="G272" s="234"/>
      <c r="H272" s="238">
        <v>2.4399999999999999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83</v>
      </c>
      <c r="AV272" s="13" t="s">
        <v>83</v>
      </c>
      <c r="AW272" s="13" t="s">
        <v>32</v>
      </c>
      <c r="AX272" s="13" t="s">
        <v>70</v>
      </c>
      <c r="AY272" s="244" t="s">
        <v>163</v>
      </c>
    </row>
    <row r="273" s="14" customFormat="1">
      <c r="A273" s="14"/>
      <c r="B273" s="245"/>
      <c r="C273" s="246"/>
      <c r="D273" s="235" t="s">
        <v>175</v>
      </c>
      <c r="E273" s="247" t="s">
        <v>19</v>
      </c>
      <c r="F273" s="248" t="s">
        <v>179</v>
      </c>
      <c r="G273" s="246"/>
      <c r="H273" s="249">
        <v>2.4399999999999999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175</v>
      </c>
      <c r="AU273" s="255" t="s">
        <v>83</v>
      </c>
      <c r="AV273" s="14" t="s">
        <v>171</v>
      </c>
      <c r="AW273" s="14" t="s">
        <v>32</v>
      </c>
      <c r="AX273" s="14" t="s">
        <v>77</v>
      </c>
      <c r="AY273" s="255" t="s">
        <v>163</v>
      </c>
    </row>
    <row r="274" s="2" customFormat="1" ht="16.5" customHeight="1">
      <c r="A274" s="41"/>
      <c r="B274" s="42"/>
      <c r="C274" s="256" t="s">
        <v>322</v>
      </c>
      <c r="D274" s="256" t="s">
        <v>219</v>
      </c>
      <c r="E274" s="257" t="s">
        <v>331</v>
      </c>
      <c r="F274" s="258" t="s">
        <v>332</v>
      </c>
      <c r="G274" s="259" t="s">
        <v>169</v>
      </c>
      <c r="H274" s="260">
        <v>0.48799999999999999</v>
      </c>
      <c r="I274" s="261"/>
      <c r="J274" s="262">
        <f>ROUND(I274*H274,2)</f>
        <v>0</v>
      </c>
      <c r="K274" s="258" t="s">
        <v>170</v>
      </c>
      <c r="L274" s="263"/>
      <c r="M274" s="264" t="s">
        <v>19</v>
      </c>
      <c r="N274" s="265" t="s">
        <v>42</v>
      </c>
      <c r="O274" s="87"/>
      <c r="P274" s="224">
        <f>O274*H274</f>
        <v>0</v>
      </c>
      <c r="Q274" s="224">
        <v>0.0039100000000000003</v>
      </c>
      <c r="R274" s="224">
        <f>Q274*H274</f>
        <v>0.0019080800000000002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333</v>
      </c>
      <c r="AT274" s="226" t="s">
        <v>219</v>
      </c>
      <c r="AU274" s="226" t="s">
        <v>83</v>
      </c>
      <c r="AY274" s="20" t="s">
        <v>163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83</v>
      </c>
      <c r="BK274" s="227">
        <f>ROUND(I274*H274,2)</f>
        <v>0</v>
      </c>
      <c r="BL274" s="20" t="s">
        <v>260</v>
      </c>
      <c r="BM274" s="226" t="s">
        <v>334</v>
      </c>
    </row>
    <row r="275" s="13" customFormat="1">
      <c r="A275" s="13"/>
      <c r="B275" s="233"/>
      <c r="C275" s="234"/>
      <c r="D275" s="235" t="s">
        <v>175</v>
      </c>
      <c r="E275" s="236" t="s">
        <v>19</v>
      </c>
      <c r="F275" s="237" t="s">
        <v>522</v>
      </c>
      <c r="G275" s="234"/>
      <c r="H275" s="238">
        <v>0.48799999999999999</v>
      </c>
      <c r="I275" s="239"/>
      <c r="J275" s="234"/>
      <c r="K275" s="234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175</v>
      </c>
      <c r="AU275" s="244" t="s">
        <v>83</v>
      </c>
      <c r="AV275" s="13" t="s">
        <v>83</v>
      </c>
      <c r="AW275" s="13" t="s">
        <v>32</v>
      </c>
      <c r="AX275" s="13" t="s">
        <v>70</v>
      </c>
      <c r="AY275" s="244" t="s">
        <v>163</v>
      </c>
    </row>
    <row r="276" s="14" customFormat="1">
      <c r="A276" s="14"/>
      <c r="B276" s="245"/>
      <c r="C276" s="246"/>
      <c r="D276" s="235" t="s">
        <v>175</v>
      </c>
      <c r="E276" s="247" t="s">
        <v>19</v>
      </c>
      <c r="F276" s="248" t="s">
        <v>179</v>
      </c>
      <c r="G276" s="246"/>
      <c r="H276" s="249">
        <v>0.48799999999999999</v>
      </c>
      <c r="I276" s="250"/>
      <c r="J276" s="246"/>
      <c r="K276" s="246"/>
      <c r="L276" s="251"/>
      <c r="M276" s="252"/>
      <c r="N276" s="253"/>
      <c r="O276" s="253"/>
      <c r="P276" s="253"/>
      <c r="Q276" s="253"/>
      <c r="R276" s="253"/>
      <c r="S276" s="253"/>
      <c r="T276" s="25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5" t="s">
        <v>175</v>
      </c>
      <c r="AU276" s="255" t="s">
        <v>83</v>
      </c>
      <c r="AV276" s="14" t="s">
        <v>171</v>
      </c>
      <c r="AW276" s="14" t="s">
        <v>32</v>
      </c>
      <c r="AX276" s="14" t="s">
        <v>77</v>
      </c>
      <c r="AY276" s="255" t="s">
        <v>163</v>
      </c>
    </row>
    <row r="277" s="2" customFormat="1" ht="24.15" customHeight="1">
      <c r="A277" s="41"/>
      <c r="B277" s="42"/>
      <c r="C277" s="215" t="s">
        <v>330</v>
      </c>
      <c r="D277" s="215" t="s">
        <v>166</v>
      </c>
      <c r="E277" s="216" t="s">
        <v>339</v>
      </c>
      <c r="F277" s="217" t="s">
        <v>340</v>
      </c>
      <c r="G277" s="218" t="s">
        <v>291</v>
      </c>
      <c r="H277" s="219">
        <v>0.002</v>
      </c>
      <c r="I277" s="220"/>
      <c r="J277" s="221">
        <f>ROUND(I277*H277,2)</f>
        <v>0</v>
      </c>
      <c r="K277" s="217" t="s">
        <v>170</v>
      </c>
      <c r="L277" s="47"/>
      <c r="M277" s="222" t="s">
        <v>19</v>
      </c>
      <c r="N277" s="223" t="s">
        <v>42</v>
      </c>
      <c r="O277" s="87"/>
      <c r="P277" s="224">
        <f>O277*H277</f>
        <v>0</v>
      </c>
      <c r="Q277" s="224">
        <v>0</v>
      </c>
      <c r="R277" s="224">
        <f>Q277*H277</f>
        <v>0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260</v>
      </c>
      <c r="AT277" s="226" t="s">
        <v>166</v>
      </c>
      <c r="AU277" s="226" t="s">
        <v>83</v>
      </c>
      <c r="AY277" s="20" t="s">
        <v>163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83</v>
      </c>
      <c r="BK277" s="227">
        <f>ROUND(I277*H277,2)</f>
        <v>0</v>
      </c>
      <c r="BL277" s="20" t="s">
        <v>260</v>
      </c>
      <c r="BM277" s="226" t="s">
        <v>341</v>
      </c>
    </row>
    <row r="278" s="2" customFormat="1">
      <c r="A278" s="41"/>
      <c r="B278" s="42"/>
      <c r="C278" s="43"/>
      <c r="D278" s="228" t="s">
        <v>173</v>
      </c>
      <c r="E278" s="43"/>
      <c r="F278" s="229" t="s">
        <v>342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173</v>
      </c>
      <c r="AU278" s="20" t="s">
        <v>83</v>
      </c>
    </row>
    <row r="279" s="12" customFormat="1" ht="22.8" customHeight="1">
      <c r="A279" s="12"/>
      <c r="B279" s="199"/>
      <c r="C279" s="200"/>
      <c r="D279" s="201" t="s">
        <v>69</v>
      </c>
      <c r="E279" s="213" t="s">
        <v>343</v>
      </c>
      <c r="F279" s="213" t="s">
        <v>344</v>
      </c>
      <c r="G279" s="200"/>
      <c r="H279" s="200"/>
      <c r="I279" s="203"/>
      <c r="J279" s="214">
        <f>BK279</f>
        <v>0</v>
      </c>
      <c r="K279" s="200"/>
      <c r="L279" s="205"/>
      <c r="M279" s="206"/>
      <c r="N279" s="207"/>
      <c r="O279" s="207"/>
      <c r="P279" s="208">
        <f>SUM(P280:P328)</f>
        <v>0</v>
      </c>
      <c r="Q279" s="207"/>
      <c r="R279" s="208">
        <f>SUM(R280:R328)</f>
        <v>0.54099258000000006</v>
      </c>
      <c r="S279" s="207"/>
      <c r="T279" s="209">
        <f>SUM(T280:T328)</f>
        <v>0.0053600000000000002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210" t="s">
        <v>83</v>
      </c>
      <c r="AT279" s="211" t="s">
        <v>69</v>
      </c>
      <c r="AU279" s="211" t="s">
        <v>77</v>
      </c>
      <c r="AY279" s="210" t="s">
        <v>163</v>
      </c>
      <c r="BK279" s="212">
        <f>SUM(BK280:BK328)</f>
        <v>0</v>
      </c>
    </row>
    <row r="280" s="2" customFormat="1" ht="16.5" customHeight="1">
      <c r="A280" s="41"/>
      <c r="B280" s="42"/>
      <c r="C280" s="215" t="s">
        <v>338</v>
      </c>
      <c r="D280" s="215" t="s">
        <v>166</v>
      </c>
      <c r="E280" s="216" t="s">
        <v>355</v>
      </c>
      <c r="F280" s="217" t="s">
        <v>356</v>
      </c>
      <c r="G280" s="218" t="s">
        <v>357</v>
      </c>
      <c r="H280" s="219">
        <v>2</v>
      </c>
      <c r="I280" s="220"/>
      <c r="J280" s="221">
        <f>ROUND(I280*H280,2)</f>
        <v>0</v>
      </c>
      <c r="K280" s="217" t="s">
        <v>170</v>
      </c>
      <c r="L280" s="47"/>
      <c r="M280" s="222" t="s">
        <v>19</v>
      </c>
      <c r="N280" s="223" t="s">
        <v>42</v>
      </c>
      <c r="O280" s="87"/>
      <c r="P280" s="224">
        <f>O280*H280</f>
        <v>0</v>
      </c>
      <c r="Q280" s="224">
        <v>0.00025999999999999998</v>
      </c>
      <c r="R280" s="224">
        <f>Q280*H280</f>
        <v>0.00051999999999999995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260</v>
      </c>
      <c r="AT280" s="226" t="s">
        <v>166</v>
      </c>
      <c r="AU280" s="226" t="s">
        <v>83</v>
      </c>
      <c r="AY280" s="20" t="s">
        <v>163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83</v>
      </c>
      <c r="BK280" s="227">
        <f>ROUND(I280*H280,2)</f>
        <v>0</v>
      </c>
      <c r="BL280" s="20" t="s">
        <v>260</v>
      </c>
      <c r="BM280" s="226" t="s">
        <v>358</v>
      </c>
    </row>
    <row r="281" s="2" customFormat="1">
      <c r="A281" s="41"/>
      <c r="B281" s="42"/>
      <c r="C281" s="43"/>
      <c r="D281" s="228" t="s">
        <v>173</v>
      </c>
      <c r="E281" s="43"/>
      <c r="F281" s="229" t="s">
        <v>359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173</v>
      </c>
      <c r="AU281" s="20" t="s">
        <v>83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523</v>
      </c>
      <c r="G282" s="234"/>
      <c r="H282" s="238">
        <v>2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83</v>
      </c>
      <c r="AV282" s="13" t="s">
        <v>83</v>
      </c>
      <c r="AW282" s="13" t="s">
        <v>32</v>
      </c>
      <c r="AX282" s="13" t="s">
        <v>70</v>
      </c>
      <c r="AY282" s="244" t="s">
        <v>163</v>
      </c>
    </row>
    <row r="283" s="14" customFormat="1">
      <c r="A283" s="14"/>
      <c r="B283" s="245"/>
      <c r="C283" s="246"/>
      <c r="D283" s="235" t="s">
        <v>175</v>
      </c>
      <c r="E283" s="247" t="s">
        <v>19</v>
      </c>
      <c r="F283" s="248" t="s">
        <v>179</v>
      </c>
      <c r="G283" s="246"/>
      <c r="H283" s="249">
        <v>2</v>
      </c>
      <c r="I283" s="250"/>
      <c r="J283" s="246"/>
      <c r="K283" s="246"/>
      <c r="L283" s="251"/>
      <c r="M283" s="252"/>
      <c r="N283" s="253"/>
      <c r="O283" s="253"/>
      <c r="P283" s="253"/>
      <c r="Q283" s="253"/>
      <c r="R283" s="253"/>
      <c r="S283" s="253"/>
      <c r="T283" s="25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5" t="s">
        <v>175</v>
      </c>
      <c r="AU283" s="255" t="s">
        <v>83</v>
      </c>
      <c r="AV283" s="14" t="s">
        <v>171</v>
      </c>
      <c r="AW283" s="14" t="s">
        <v>32</v>
      </c>
      <c r="AX283" s="14" t="s">
        <v>77</v>
      </c>
      <c r="AY283" s="255" t="s">
        <v>163</v>
      </c>
    </row>
    <row r="284" s="2" customFormat="1" ht="16.5" customHeight="1">
      <c r="A284" s="41"/>
      <c r="B284" s="42"/>
      <c r="C284" s="256" t="s">
        <v>345</v>
      </c>
      <c r="D284" s="256" t="s">
        <v>219</v>
      </c>
      <c r="E284" s="257" t="s">
        <v>360</v>
      </c>
      <c r="F284" s="258" t="s">
        <v>361</v>
      </c>
      <c r="G284" s="259" t="s">
        <v>169</v>
      </c>
      <c r="H284" s="260">
        <v>1.4159999999999999</v>
      </c>
      <c r="I284" s="261"/>
      <c r="J284" s="262">
        <f>ROUND(I284*H284,2)</f>
        <v>0</v>
      </c>
      <c r="K284" s="258" t="s">
        <v>170</v>
      </c>
      <c r="L284" s="263"/>
      <c r="M284" s="264" t="s">
        <v>19</v>
      </c>
      <c r="N284" s="265" t="s">
        <v>42</v>
      </c>
      <c r="O284" s="87"/>
      <c r="P284" s="224">
        <f>O284*H284</f>
        <v>0</v>
      </c>
      <c r="Q284" s="224">
        <v>0.040280000000000003</v>
      </c>
      <c r="R284" s="224">
        <f>Q284*H284</f>
        <v>0.057036480000000001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333</v>
      </c>
      <c r="AT284" s="226" t="s">
        <v>219</v>
      </c>
      <c r="AU284" s="226" t="s">
        <v>83</v>
      </c>
      <c r="AY284" s="20" t="s">
        <v>163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83</v>
      </c>
      <c r="BK284" s="227">
        <f>ROUND(I284*H284,2)</f>
        <v>0</v>
      </c>
      <c r="BL284" s="20" t="s">
        <v>260</v>
      </c>
      <c r="BM284" s="226" t="s">
        <v>362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524</v>
      </c>
      <c r="G285" s="234"/>
      <c r="H285" s="238">
        <v>1.4159999999999999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83</v>
      </c>
      <c r="AV285" s="13" t="s">
        <v>83</v>
      </c>
      <c r="AW285" s="13" t="s">
        <v>32</v>
      </c>
      <c r="AX285" s="13" t="s">
        <v>70</v>
      </c>
      <c r="AY285" s="244" t="s">
        <v>163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179</v>
      </c>
      <c r="G286" s="246"/>
      <c r="H286" s="249">
        <v>1.4159999999999999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83</v>
      </c>
      <c r="AV286" s="14" t="s">
        <v>171</v>
      </c>
      <c r="AW286" s="14" t="s">
        <v>32</v>
      </c>
      <c r="AX286" s="14" t="s">
        <v>77</v>
      </c>
      <c r="AY286" s="255" t="s">
        <v>163</v>
      </c>
    </row>
    <row r="287" s="2" customFormat="1" ht="24.15" customHeight="1">
      <c r="A287" s="41"/>
      <c r="B287" s="42"/>
      <c r="C287" s="215" t="s">
        <v>350</v>
      </c>
      <c r="D287" s="215" t="s">
        <v>166</v>
      </c>
      <c r="E287" s="216" t="s">
        <v>525</v>
      </c>
      <c r="F287" s="217" t="s">
        <v>526</v>
      </c>
      <c r="G287" s="218" t="s">
        <v>357</v>
      </c>
      <c r="H287" s="219">
        <v>2</v>
      </c>
      <c r="I287" s="220"/>
      <c r="J287" s="221">
        <f>ROUND(I287*H287,2)</f>
        <v>0</v>
      </c>
      <c r="K287" s="217" t="s">
        <v>170</v>
      </c>
      <c r="L287" s="47"/>
      <c r="M287" s="222" t="s">
        <v>19</v>
      </c>
      <c r="N287" s="223" t="s">
        <v>42</v>
      </c>
      <c r="O287" s="87"/>
      <c r="P287" s="224">
        <f>O287*H287</f>
        <v>0</v>
      </c>
      <c r="Q287" s="224">
        <v>0.00025000000000000001</v>
      </c>
      <c r="R287" s="224">
        <f>Q287*H287</f>
        <v>0.00050000000000000001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260</v>
      </c>
      <c r="AT287" s="226" t="s">
        <v>166</v>
      </c>
      <c r="AU287" s="226" t="s">
        <v>83</v>
      </c>
      <c r="AY287" s="20" t="s">
        <v>163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83</v>
      </c>
      <c r="BK287" s="227">
        <f>ROUND(I287*H287,2)</f>
        <v>0</v>
      </c>
      <c r="BL287" s="20" t="s">
        <v>260</v>
      </c>
      <c r="BM287" s="226" t="s">
        <v>527</v>
      </c>
    </row>
    <row r="288" s="2" customFormat="1">
      <c r="A288" s="41"/>
      <c r="B288" s="42"/>
      <c r="C288" s="43"/>
      <c r="D288" s="228" t="s">
        <v>173</v>
      </c>
      <c r="E288" s="43"/>
      <c r="F288" s="229" t="s">
        <v>528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173</v>
      </c>
      <c r="AU288" s="20" t="s">
        <v>83</v>
      </c>
    </row>
    <row r="289" s="13" customFormat="1">
      <c r="A289" s="13"/>
      <c r="B289" s="233"/>
      <c r="C289" s="234"/>
      <c r="D289" s="235" t="s">
        <v>175</v>
      </c>
      <c r="E289" s="236" t="s">
        <v>19</v>
      </c>
      <c r="F289" s="237" t="s">
        <v>523</v>
      </c>
      <c r="G289" s="234"/>
      <c r="H289" s="238">
        <v>2</v>
      </c>
      <c r="I289" s="239"/>
      <c r="J289" s="234"/>
      <c r="K289" s="234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175</v>
      </c>
      <c r="AU289" s="244" t="s">
        <v>83</v>
      </c>
      <c r="AV289" s="13" t="s">
        <v>83</v>
      </c>
      <c r="AW289" s="13" t="s">
        <v>32</v>
      </c>
      <c r="AX289" s="13" t="s">
        <v>70</v>
      </c>
      <c r="AY289" s="244" t="s">
        <v>163</v>
      </c>
    </row>
    <row r="290" s="14" customFormat="1">
      <c r="A290" s="14"/>
      <c r="B290" s="245"/>
      <c r="C290" s="246"/>
      <c r="D290" s="235" t="s">
        <v>175</v>
      </c>
      <c r="E290" s="247" t="s">
        <v>19</v>
      </c>
      <c r="F290" s="248" t="s">
        <v>179</v>
      </c>
      <c r="G290" s="246"/>
      <c r="H290" s="249">
        <v>2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175</v>
      </c>
      <c r="AU290" s="255" t="s">
        <v>83</v>
      </c>
      <c r="AV290" s="14" t="s">
        <v>171</v>
      </c>
      <c r="AW290" s="14" t="s">
        <v>32</v>
      </c>
      <c r="AX290" s="14" t="s">
        <v>77</v>
      </c>
      <c r="AY290" s="255" t="s">
        <v>163</v>
      </c>
    </row>
    <row r="291" s="2" customFormat="1" ht="16.5" customHeight="1">
      <c r="A291" s="41"/>
      <c r="B291" s="42"/>
      <c r="C291" s="256" t="s">
        <v>354</v>
      </c>
      <c r="D291" s="256" t="s">
        <v>219</v>
      </c>
      <c r="E291" s="257" t="s">
        <v>369</v>
      </c>
      <c r="F291" s="258" t="s">
        <v>370</v>
      </c>
      <c r="G291" s="259" t="s">
        <v>169</v>
      </c>
      <c r="H291" s="260">
        <v>3.2160000000000002</v>
      </c>
      <c r="I291" s="261"/>
      <c r="J291" s="262">
        <f>ROUND(I291*H291,2)</f>
        <v>0</v>
      </c>
      <c r="K291" s="258" t="s">
        <v>170</v>
      </c>
      <c r="L291" s="263"/>
      <c r="M291" s="264" t="s">
        <v>19</v>
      </c>
      <c r="N291" s="265" t="s">
        <v>42</v>
      </c>
      <c r="O291" s="87"/>
      <c r="P291" s="224">
        <f>O291*H291</f>
        <v>0</v>
      </c>
      <c r="Q291" s="224">
        <v>0.037039999999999997</v>
      </c>
      <c r="R291" s="224">
        <f>Q291*H291</f>
        <v>0.11912064</v>
      </c>
      <c r="S291" s="224">
        <v>0</v>
      </c>
      <c r="T291" s="225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333</v>
      </c>
      <c r="AT291" s="226" t="s">
        <v>219</v>
      </c>
      <c r="AU291" s="226" t="s">
        <v>83</v>
      </c>
      <c r="AY291" s="20" t="s">
        <v>163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83</v>
      </c>
      <c r="BK291" s="227">
        <f>ROUND(I291*H291,2)</f>
        <v>0</v>
      </c>
      <c r="BL291" s="20" t="s">
        <v>260</v>
      </c>
      <c r="BM291" s="226" t="s">
        <v>371</v>
      </c>
    </row>
    <row r="292" s="13" customFormat="1">
      <c r="A292" s="13"/>
      <c r="B292" s="233"/>
      <c r="C292" s="234"/>
      <c r="D292" s="235" t="s">
        <v>175</v>
      </c>
      <c r="E292" s="236" t="s">
        <v>19</v>
      </c>
      <c r="F292" s="237" t="s">
        <v>529</v>
      </c>
      <c r="G292" s="234"/>
      <c r="H292" s="238">
        <v>3.2160000000000002</v>
      </c>
      <c r="I292" s="239"/>
      <c r="J292" s="234"/>
      <c r="K292" s="234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175</v>
      </c>
      <c r="AU292" s="244" t="s">
        <v>83</v>
      </c>
      <c r="AV292" s="13" t="s">
        <v>83</v>
      </c>
      <c r="AW292" s="13" t="s">
        <v>32</v>
      </c>
      <c r="AX292" s="13" t="s">
        <v>70</v>
      </c>
      <c r="AY292" s="244" t="s">
        <v>163</v>
      </c>
    </row>
    <row r="293" s="14" customFormat="1">
      <c r="A293" s="14"/>
      <c r="B293" s="245"/>
      <c r="C293" s="246"/>
      <c r="D293" s="235" t="s">
        <v>175</v>
      </c>
      <c r="E293" s="247" t="s">
        <v>19</v>
      </c>
      <c r="F293" s="248" t="s">
        <v>179</v>
      </c>
      <c r="G293" s="246"/>
      <c r="H293" s="249">
        <v>3.2160000000000002</v>
      </c>
      <c r="I293" s="250"/>
      <c r="J293" s="246"/>
      <c r="K293" s="246"/>
      <c r="L293" s="251"/>
      <c r="M293" s="252"/>
      <c r="N293" s="253"/>
      <c r="O293" s="253"/>
      <c r="P293" s="253"/>
      <c r="Q293" s="253"/>
      <c r="R293" s="253"/>
      <c r="S293" s="253"/>
      <c r="T293" s="25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5" t="s">
        <v>175</v>
      </c>
      <c r="AU293" s="255" t="s">
        <v>83</v>
      </c>
      <c r="AV293" s="14" t="s">
        <v>171</v>
      </c>
      <c r="AW293" s="14" t="s">
        <v>32</v>
      </c>
      <c r="AX293" s="14" t="s">
        <v>77</v>
      </c>
      <c r="AY293" s="255" t="s">
        <v>163</v>
      </c>
    </row>
    <row r="294" s="2" customFormat="1" ht="16.5" customHeight="1">
      <c r="A294" s="41"/>
      <c r="B294" s="42"/>
      <c r="C294" s="256" t="s">
        <v>333</v>
      </c>
      <c r="D294" s="256" t="s">
        <v>219</v>
      </c>
      <c r="E294" s="257" t="s">
        <v>530</v>
      </c>
      <c r="F294" s="258" t="s">
        <v>531</v>
      </c>
      <c r="G294" s="259" t="s">
        <v>169</v>
      </c>
      <c r="H294" s="260">
        <v>1.26</v>
      </c>
      <c r="I294" s="261"/>
      <c r="J294" s="262">
        <f>ROUND(I294*H294,2)</f>
        <v>0</v>
      </c>
      <c r="K294" s="258" t="s">
        <v>170</v>
      </c>
      <c r="L294" s="263"/>
      <c r="M294" s="264" t="s">
        <v>19</v>
      </c>
      <c r="N294" s="265" t="s">
        <v>42</v>
      </c>
      <c r="O294" s="87"/>
      <c r="P294" s="224">
        <f>O294*H294</f>
        <v>0</v>
      </c>
      <c r="Q294" s="224">
        <v>0.037499999999999999</v>
      </c>
      <c r="R294" s="224">
        <f>Q294*H294</f>
        <v>0.04725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333</v>
      </c>
      <c r="AT294" s="226" t="s">
        <v>219</v>
      </c>
      <c r="AU294" s="226" t="s">
        <v>83</v>
      </c>
      <c r="AY294" s="20" t="s">
        <v>163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83</v>
      </c>
      <c r="BK294" s="227">
        <f>ROUND(I294*H294,2)</f>
        <v>0</v>
      </c>
      <c r="BL294" s="20" t="s">
        <v>260</v>
      </c>
      <c r="BM294" s="226" t="s">
        <v>532</v>
      </c>
    </row>
    <row r="295" s="16" customFormat="1">
      <c r="A295" s="16"/>
      <c r="B295" s="277"/>
      <c r="C295" s="278"/>
      <c r="D295" s="235" t="s">
        <v>175</v>
      </c>
      <c r="E295" s="279" t="s">
        <v>19</v>
      </c>
      <c r="F295" s="280" t="s">
        <v>533</v>
      </c>
      <c r="G295" s="278"/>
      <c r="H295" s="279" t="s">
        <v>19</v>
      </c>
      <c r="I295" s="281"/>
      <c r="J295" s="278"/>
      <c r="K295" s="278"/>
      <c r="L295" s="282"/>
      <c r="M295" s="283"/>
      <c r="N295" s="284"/>
      <c r="O295" s="284"/>
      <c r="P295" s="284"/>
      <c r="Q295" s="284"/>
      <c r="R295" s="284"/>
      <c r="S295" s="284"/>
      <c r="T295" s="285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T295" s="286" t="s">
        <v>175</v>
      </c>
      <c r="AU295" s="286" t="s">
        <v>83</v>
      </c>
      <c r="AV295" s="16" t="s">
        <v>77</v>
      </c>
      <c r="AW295" s="16" t="s">
        <v>32</v>
      </c>
      <c r="AX295" s="16" t="s">
        <v>70</v>
      </c>
      <c r="AY295" s="286" t="s">
        <v>163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534</v>
      </c>
      <c r="G296" s="234"/>
      <c r="H296" s="238">
        <v>1.26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83</v>
      </c>
      <c r="AV296" s="13" t="s">
        <v>83</v>
      </c>
      <c r="AW296" s="13" t="s">
        <v>32</v>
      </c>
      <c r="AX296" s="13" t="s">
        <v>70</v>
      </c>
      <c r="AY296" s="244" t="s">
        <v>163</v>
      </c>
    </row>
    <row r="297" s="14" customFormat="1">
      <c r="A297" s="14"/>
      <c r="B297" s="245"/>
      <c r="C297" s="246"/>
      <c r="D297" s="235" t="s">
        <v>175</v>
      </c>
      <c r="E297" s="247" t="s">
        <v>19</v>
      </c>
      <c r="F297" s="248" t="s">
        <v>179</v>
      </c>
      <c r="G297" s="246"/>
      <c r="H297" s="249">
        <v>1.26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175</v>
      </c>
      <c r="AU297" s="255" t="s">
        <v>83</v>
      </c>
      <c r="AV297" s="14" t="s">
        <v>171</v>
      </c>
      <c r="AW297" s="14" t="s">
        <v>32</v>
      </c>
      <c r="AX297" s="14" t="s">
        <v>77</v>
      </c>
      <c r="AY297" s="255" t="s">
        <v>163</v>
      </c>
    </row>
    <row r="298" s="2" customFormat="1" ht="16.5" customHeight="1">
      <c r="A298" s="41"/>
      <c r="B298" s="42"/>
      <c r="C298" s="256" t="s">
        <v>363</v>
      </c>
      <c r="D298" s="256" t="s">
        <v>219</v>
      </c>
      <c r="E298" s="257" t="s">
        <v>535</v>
      </c>
      <c r="F298" s="258" t="s">
        <v>536</v>
      </c>
      <c r="G298" s="259" t="s">
        <v>169</v>
      </c>
      <c r="H298" s="260">
        <v>4.0199999999999996</v>
      </c>
      <c r="I298" s="261"/>
      <c r="J298" s="262">
        <f>ROUND(I298*H298,2)</f>
        <v>0</v>
      </c>
      <c r="K298" s="258" t="s">
        <v>170</v>
      </c>
      <c r="L298" s="263"/>
      <c r="M298" s="264" t="s">
        <v>19</v>
      </c>
      <c r="N298" s="265" t="s">
        <v>42</v>
      </c>
      <c r="O298" s="87"/>
      <c r="P298" s="224">
        <f>O298*H298</f>
        <v>0</v>
      </c>
      <c r="Q298" s="224">
        <v>0.034200000000000001</v>
      </c>
      <c r="R298" s="224">
        <f>Q298*H298</f>
        <v>0.137484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333</v>
      </c>
      <c r="AT298" s="226" t="s">
        <v>219</v>
      </c>
      <c r="AU298" s="226" t="s">
        <v>83</v>
      </c>
      <c r="AY298" s="20" t="s">
        <v>163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83</v>
      </c>
      <c r="BK298" s="227">
        <f>ROUND(I298*H298,2)</f>
        <v>0</v>
      </c>
      <c r="BL298" s="20" t="s">
        <v>260</v>
      </c>
      <c r="BM298" s="226" t="s">
        <v>537</v>
      </c>
    </row>
    <row r="299" s="16" customFormat="1">
      <c r="A299" s="16"/>
      <c r="B299" s="277"/>
      <c r="C299" s="278"/>
      <c r="D299" s="235" t="s">
        <v>175</v>
      </c>
      <c r="E299" s="279" t="s">
        <v>19</v>
      </c>
      <c r="F299" s="280" t="s">
        <v>538</v>
      </c>
      <c r="G299" s="278"/>
      <c r="H299" s="279" t="s">
        <v>19</v>
      </c>
      <c r="I299" s="281"/>
      <c r="J299" s="278"/>
      <c r="K299" s="278"/>
      <c r="L299" s="282"/>
      <c r="M299" s="283"/>
      <c r="N299" s="284"/>
      <c r="O299" s="284"/>
      <c r="P299" s="284"/>
      <c r="Q299" s="284"/>
      <c r="R299" s="284"/>
      <c r="S299" s="284"/>
      <c r="T299" s="285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T299" s="286" t="s">
        <v>175</v>
      </c>
      <c r="AU299" s="286" t="s">
        <v>83</v>
      </c>
      <c r="AV299" s="16" t="s">
        <v>77</v>
      </c>
      <c r="AW299" s="16" t="s">
        <v>32</v>
      </c>
      <c r="AX299" s="16" t="s">
        <v>70</v>
      </c>
      <c r="AY299" s="286" t="s">
        <v>163</v>
      </c>
    </row>
    <row r="300" s="13" customFormat="1">
      <c r="A300" s="13"/>
      <c r="B300" s="233"/>
      <c r="C300" s="234"/>
      <c r="D300" s="235" t="s">
        <v>175</v>
      </c>
      <c r="E300" s="236" t="s">
        <v>19</v>
      </c>
      <c r="F300" s="237" t="s">
        <v>539</v>
      </c>
      <c r="G300" s="234"/>
      <c r="H300" s="238">
        <v>2.0099999999999998</v>
      </c>
      <c r="I300" s="239"/>
      <c r="J300" s="234"/>
      <c r="K300" s="234"/>
      <c r="L300" s="240"/>
      <c r="M300" s="241"/>
      <c r="N300" s="242"/>
      <c r="O300" s="242"/>
      <c r="P300" s="242"/>
      <c r="Q300" s="242"/>
      <c r="R300" s="242"/>
      <c r="S300" s="242"/>
      <c r="T300" s="24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4" t="s">
        <v>175</v>
      </c>
      <c r="AU300" s="244" t="s">
        <v>83</v>
      </c>
      <c r="AV300" s="13" t="s">
        <v>83</v>
      </c>
      <c r="AW300" s="13" t="s">
        <v>32</v>
      </c>
      <c r="AX300" s="13" t="s">
        <v>70</v>
      </c>
      <c r="AY300" s="244" t="s">
        <v>163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539</v>
      </c>
      <c r="G301" s="234"/>
      <c r="H301" s="238">
        <v>2.0099999999999998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83</v>
      </c>
      <c r="AV301" s="13" t="s">
        <v>83</v>
      </c>
      <c r="AW301" s="13" t="s">
        <v>32</v>
      </c>
      <c r="AX301" s="13" t="s">
        <v>70</v>
      </c>
      <c r="AY301" s="244" t="s">
        <v>163</v>
      </c>
    </row>
    <row r="302" s="14" customFormat="1">
      <c r="A302" s="14"/>
      <c r="B302" s="245"/>
      <c r="C302" s="246"/>
      <c r="D302" s="235" t="s">
        <v>175</v>
      </c>
      <c r="E302" s="247" t="s">
        <v>19</v>
      </c>
      <c r="F302" s="248" t="s">
        <v>179</v>
      </c>
      <c r="G302" s="246"/>
      <c r="H302" s="249">
        <v>4.0199999999999996</v>
      </c>
      <c r="I302" s="250"/>
      <c r="J302" s="246"/>
      <c r="K302" s="246"/>
      <c r="L302" s="251"/>
      <c r="M302" s="252"/>
      <c r="N302" s="253"/>
      <c r="O302" s="253"/>
      <c r="P302" s="253"/>
      <c r="Q302" s="253"/>
      <c r="R302" s="253"/>
      <c r="S302" s="253"/>
      <c r="T302" s="25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5" t="s">
        <v>175</v>
      </c>
      <c r="AU302" s="255" t="s">
        <v>83</v>
      </c>
      <c r="AV302" s="14" t="s">
        <v>171</v>
      </c>
      <c r="AW302" s="14" t="s">
        <v>32</v>
      </c>
      <c r="AX302" s="14" t="s">
        <v>77</v>
      </c>
      <c r="AY302" s="255" t="s">
        <v>163</v>
      </c>
    </row>
    <row r="303" s="2" customFormat="1" ht="16.5" customHeight="1">
      <c r="A303" s="41"/>
      <c r="B303" s="42"/>
      <c r="C303" s="215" t="s">
        <v>368</v>
      </c>
      <c r="D303" s="215" t="s">
        <v>166</v>
      </c>
      <c r="E303" s="216" t="s">
        <v>540</v>
      </c>
      <c r="F303" s="217" t="s">
        <v>541</v>
      </c>
      <c r="G303" s="218" t="s">
        <v>357</v>
      </c>
      <c r="H303" s="219">
        <v>1</v>
      </c>
      <c r="I303" s="220"/>
      <c r="J303" s="221">
        <f>ROUND(I303*H303,2)</f>
        <v>0</v>
      </c>
      <c r="K303" s="217" t="s">
        <v>170</v>
      </c>
      <c r="L303" s="47"/>
      <c r="M303" s="222" t="s">
        <v>19</v>
      </c>
      <c r="N303" s="223" t="s">
        <v>42</v>
      </c>
      <c r="O303" s="87"/>
      <c r="P303" s="224">
        <f>O303*H303</f>
        <v>0</v>
      </c>
      <c r="Q303" s="224">
        <v>0.00080999999999999996</v>
      </c>
      <c r="R303" s="224">
        <f>Q303*H303</f>
        <v>0.00080999999999999996</v>
      </c>
      <c r="S303" s="224">
        <v>0</v>
      </c>
      <c r="T303" s="225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26" t="s">
        <v>260</v>
      </c>
      <c r="AT303" s="226" t="s">
        <v>166</v>
      </c>
      <c r="AU303" s="226" t="s">
        <v>83</v>
      </c>
      <c r="AY303" s="20" t="s">
        <v>163</v>
      </c>
      <c r="BE303" s="227">
        <f>IF(N303="základní",J303,0)</f>
        <v>0</v>
      </c>
      <c r="BF303" s="227">
        <f>IF(N303="snížená",J303,0)</f>
        <v>0</v>
      </c>
      <c r="BG303" s="227">
        <f>IF(N303="zákl. přenesená",J303,0)</f>
        <v>0</v>
      </c>
      <c r="BH303" s="227">
        <f>IF(N303="sníž. přenesená",J303,0)</f>
        <v>0</v>
      </c>
      <c r="BI303" s="227">
        <f>IF(N303="nulová",J303,0)</f>
        <v>0</v>
      </c>
      <c r="BJ303" s="20" t="s">
        <v>83</v>
      </c>
      <c r="BK303" s="227">
        <f>ROUND(I303*H303,2)</f>
        <v>0</v>
      </c>
      <c r="BL303" s="20" t="s">
        <v>260</v>
      </c>
      <c r="BM303" s="226" t="s">
        <v>542</v>
      </c>
    </row>
    <row r="304" s="2" customFormat="1">
      <c r="A304" s="41"/>
      <c r="B304" s="42"/>
      <c r="C304" s="43"/>
      <c r="D304" s="228" t="s">
        <v>173</v>
      </c>
      <c r="E304" s="43"/>
      <c r="F304" s="229" t="s">
        <v>543</v>
      </c>
      <c r="G304" s="43"/>
      <c r="H304" s="43"/>
      <c r="I304" s="230"/>
      <c r="J304" s="43"/>
      <c r="K304" s="43"/>
      <c r="L304" s="47"/>
      <c r="M304" s="231"/>
      <c r="N304" s="232"/>
      <c r="O304" s="87"/>
      <c r="P304" s="87"/>
      <c r="Q304" s="87"/>
      <c r="R304" s="87"/>
      <c r="S304" s="87"/>
      <c r="T304" s="88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0" t="s">
        <v>173</v>
      </c>
      <c r="AU304" s="20" t="s">
        <v>83</v>
      </c>
    </row>
    <row r="305" s="13" customFormat="1">
      <c r="A305" s="13"/>
      <c r="B305" s="233"/>
      <c r="C305" s="234"/>
      <c r="D305" s="235" t="s">
        <v>175</v>
      </c>
      <c r="E305" s="236" t="s">
        <v>19</v>
      </c>
      <c r="F305" s="237" t="s">
        <v>77</v>
      </c>
      <c r="G305" s="234"/>
      <c r="H305" s="238">
        <v>1</v>
      </c>
      <c r="I305" s="239"/>
      <c r="J305" s="234"/>
      <c r="K305" s="234"/>
      <c r="L305" s="240"/>
      <c r="M305" s="241"/>
      <c r="N305" s="242"/>
      <c r="O305" s="242"/>
      <c r="P305" s="242"/>
      <c r="Q305" s="242"/>
      <c r="R305" s="242"/>
      <c r="S305" s="242"/>
      <c r="T305" s="24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4" t="s">
        <v>175</v>
      </c>
      <c r="AU305" s="244" t="s">
        <v>83</v>
      </c>
      <c r="AV305" s="13" t="s">
        <v>83</v>
      </c>
      <c r="AW305" s="13" t="s">
        <v>32</v>
      </c>
      <c r="AX305" s="13" t="s">
        <v>70</v>
      </c>
      <c r="AY305" s="244" t="s">
        <v>163</v>
      </c>
    </row>
    <row r="306" s="14" customFormat="1">
      <c r="A306" s="14"/>
      <c r="B306" s="245"/>
      <c r="C306" s="246"/>
      <c r="D306" s="235" t="s">
        <v>175</v>
      </c>
      <c r="E306" s="247" t="s">
        <v>19</v>
      </c>
      <c r="F306" s="248" t="s">
        <v>179</v>
      </c>
      <c r="G306" s="246"/>
      <c r="H306" s="249">
        <v>1</v>
      </c>
      <c r="I306" s="250"/>
      <c r="J306" s="246"/>
      <c r="K306" s="246"/>
      <c r="L306" s="251"/>
      <c r="M306" s="252"/>
      <c r="N306" s="253"/>
      <c r="O306" s="253"/>
      <c r="P306" s="253"/>
      <c r="Q306" s="253"/>
      <c r="R306" s="253"/>
      <c r="S306" s="253"/>
      <c r="T306" s="25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5" t="s">
        <v>175</v>
      </c>
      <c r="AU306" s="255" t="s">
        <v>83</v>
      </c>
      <c r="AV306" s="14" t="s">
        <v>171</v>
      </c>
      <c r="AW306" s="14" t="s">
        <v>32</v>
      </c>
      <c r="AX306" s="14" t="s">
        <v>77</v>
      </c>
      <c r="AY306" s="255" t="s">
        <v>163</v>
      </c>
    </row>
    <row r="307" s="2" customFormat="1" ht="16.5" customHeight="1">
      <c r="A307" s="41"/>
      <c r="B307" s="42"/>
      <c r="C307" s="256" t="s">
        <v>372</v>
      </c>
      <c r="D307" s="256" t="s">
        <v>219</v>
      </c>
      <c r="E307" s="257" t="s">
        <v>544</v>
      </c>
      <c r="F307" s="258" t="s">
        <v>545</v>
      </c>
      <c r="G307" s="259" t="s">
        <v>169</v>
      </c>
      <c r="H307" s="260">
        <v>3.726</v>
      </c>
      <c r="I307" s="261"/>
      <c r="J307" s="262">
        <f>ROUND(I307*H307,2)</f>
        <v>0</v>
      </c>
      <c r="K307" s="258" t="s">
        <v>170</v>
      </c>
      <c r="L307" s="263"/>
      <c r="M307" s="264" t="s">
        <v>19</v>
      </c>
      <c r="N307" s="265" t="s">
        <v>42</v>
      </c>
      <c r="O307" s="87"/>
      <c r="P307" s="224">
        <f>O307*H307</f>
        <v>0</v>
      </c>
      <c r="Q307" s="224">
        <v>0.040210000000000003</v>
      </c>
      <c r="R307" s="224">
        <f>Q307*H307</f>
        <v>0.14982246000000002</v>
      </c>
      <c r="S307" s="224">
        <v>0</v>
      </c>
      <c r="T307" s="225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6" t="s">
        <v>333</v>
      </c>
      <c r="AT307" s="226" t="s">
        <v>219</v>
      </c>
      <c r="AU307" s="226" t="s">
        <v>83</v>
      </c>
      <c r="AY307" s="20" t="s">
        <v>163</v>
      </c>
      <c r="BE307" s="227">
        <f>IF(N307="základní",J307,0)</f>
        <v>0</v>
      </c>
      <c r="BF307" s="227">
        <f>IF(N307="snížená",J307,0)</f>
        <v>0</v>
      </c>
      <c r="BG307" s="227">
        <f>IF(N307="zákl. přenesená",J307,0)</f>
        <v>0</v>
      </c>
      <c r="BH307" s="227">
        <f>IF(N307="sníž. přenesená",J307,0)</f>
        <v>0</v>
      </c>
      <c r="BI307" s="227">
        <f>IF(N307="nulová",J307,0)</f>
        <v>0</v>
      </c>
      <c r="BJ307" s="20" t="s">
        <v>83</v>
      </c>
      <c r="BK307" s="227">
        <f>ROUND(I307*H307,2)</f>
        <v>0</v>
      </c>
      <c r="BL307" s="20" t="s">
        <v>260</v>
      </c>
      <c r="BM307" s="226" t="s">
        <v>546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547</v>
      </c>
      <c r="G308" s="234"/>
      <c r="H308" s="238">
        <v>3.726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83</v>
      </c>
      <c r="AV308" s="13" t="s">
        <v>83</v>
      </c>
      <c r="AW308" s="13" t="s">
        <v>32</v>
      </c>
      <c r="AX308" s="13" t="s">
        <v>70</v>
      </c>
      <c r="AY308" s="244" t="s">
        <v>163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179</v>
      </c>
      <c r="G309" s="246"/>
      <c r="H309" s="249">
        <v>3.726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83</v>
      </c>
      <c r="AV309" s="14" t="s">
        <v>171</v>
      </c>
      <c r="AW309" s="14" t="s">
        <v>32</v>
      </c>
      <c r="AX309" s="14" t="s">
        <v>77</v>
      </c>
      <c r="AY309" s="255" t="s">
        <v>163</v>
      </c>
    </row>
    <row r="310" s="2" customFormat="1" ht="16.5" customHeight="1">
      <c r="A310" s="41"/>
      <c r="B310" s="42"/>
      <c r="C310" s="256" t="s">
        <v>380</v>
      </c>
      <c r="D310" s="256" t="s">
        <v>219</v>
      </c>
      <c r="E310" s="257" t="s">
        <v>548</v>
      </c>
      <c r="F310" s="258" t="s">
        <v>531</v>
      </c>
      <c r="G310" s="259" t="s">
        <v>169</v>
      </c>
      <c r="H310" s="260">
        <v>0.63</v>
      </c>
      <c r="I310" s="261"/>
      <c r="J310" s="262">
        <f>ROUND(I310*H310,2)</f>
        <v>0</v>
      </c>
      <c r="K310" s="258" t="s">
        <v>170</v>
      </c>
      <c r="L310" s="263"/>
      <c r="M310" s="264" t="s">
        <v>19</v>
      </c>
      <c r="N310" s="265" t="s">
        <v>42</v>
      </c>
      <c r="O310" s="87"/>
      <c r="P310" s="224">
        <f>O310*H310</f>
        <v>0</v>
      </c>
      <c r="Q310" s="224">
        <v>0.037499999999999999</v>
      </c>
      <c r="R310" s="224">
        <f>Q310*H310</f>
        <v>0.023625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333</v>
      </c>
      <c r="AT310" s="226" t="s">
        <v>219</v>
      </c>
      <c r="AU310" s="226" t="s">
        <v>83</v>
      </c>
      <c r="AY310" s="20" t="s">
        <v>163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83</v>
      </c>
      <c r="BK310" s="227">
        <f>ROUND(I310*H310,2)</f>
        <v>0</v>
      </c>
      <c r="BL310" s="20" t="s">
        <v>260</v>
      </c>
      <c r="BM310" s="226" t="s">
        <v>549</v>
      </c>
    </row>
    <row r="311" s="13" customFormat="1">
      <c r="A311" s="13"/>
      <c r="B311" s="233"/>
      <c r="C311" s="234"/>
      <c r="D311" s="235" t="s">
        <v>175</v>
      </c>
      <c r="E311" s="236" t="s">
        <v>19</v>
      </c>
      <c r="F311" s="237" t="s">
        <v>550</v>
      </c>
      <c r="G311" s="234"/>
      <c r="H311" s="238">
        <v>0.63</v>
      </c>
      <c r="I311" s="239"/>
      <c r="J311" s="234"/>
      <c r="K311" s="234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175</v>
      </c>
      <c r="AU311" s="244" t="s">
        <v>83</v>
      </c>
      <c r="AV311" s="13" t="s">
        <v>83</v>
      </c>
      <c r="AW311" s="13" t="s">
        <v>32</v>
      </c>
      <c r="AX311" s="13" t="s">
        <v>70</v>
      </c>
      <c r="AY311" s="244" t="s">
        <v>163</v>
      </c>
    </row>
    <row r="312" s="14" customFormat="1">
      <c r="A312" s="14"/>
      <c r="B312" s="245"/>
      <c r="C312" s="246"/>
      <c r="D312" s="235" t="s">
        <v>175</v>
      </c>
      <c r="E312" s="247" t="s">
        <v>19</v>
      </c>
      <c r="F312" s="248" t="s">
        <v>179</v>
      </c>
      <c r="G312" s="246"/>
      <c r="H312" s="249">
        <v>0.63</v>
      </c>
      <c r="I312" s="250"/>
      <c r="J312" s="246"/>
      <c r="K312" s="246"/>
      <c r="L312" s="251"/>
      <c r="M312" s="252"/>
      <c r="N312" s="253"/>
      <c r="O312" s="253"/>
      <c r="P312" s="253"/>
      <c r="Q312" s="253"/>
      <c r="R312" s="253"/>
      <c r="S312" s="253"/>
      <c r="T312" s="25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5" t="s">
        <v>175</v>
      </c>
      <c r="AU312" s="255" t="s">
        <v>83</v>
      </c>
      <c r="AV312" s="14" t="s">
        <v>171</v>
      </c>
      <c r="AW312" s="14" t="s">
        <v>32</v>
      </c>
      <c r="AX312" s="14" t="s">
        <v>77</v>
      </c>
      <c r="AY312" s="255" t="s">
        <v>163</v>
      </c>
    </row>
    <row r="313" s="2" customFormat="1" ht="16.5" customHeight="1">
      <c r="A313" s="41"/>
      <c r="B313" s="42"/>
      <c r="C313" s="215" t="s">
        <v>385</v>
      </c>
      <c r="D313" s="215" t="s">
        <v>166</v>
      </c>
      <c r="E313" s="216" t="s">
        <v>373</v>
      </c>
      <c r="F313" s="217" t="s">
        <v>374</v>
      </c>
      <c r="G313" s="218" t="s">
        <v>212</v>
      </c>
      <c r="H313" s="219">
        <v>2.6800000000000002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0.002</v>
      </c>
      <c r="T313" s="225">
        <f>S313*H313</f>
        <v>0.0053600000000000002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260</v>
      </c>
      <c r="AT313" s="226" t="s">
        <v>166</v>
      </c>
      <c r="AU313" s="226" t="s">
        <v>83</v>
      </c>
      <c r="AY313" s="20" t="s">
        <v>163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83</v>
      </c>
      <c r="BK313" s="227">
        <f>ROUND(I313*H313,2)</f>
        <v>0</v>
      </c>
      <c r="BL313" s="20" t="s">
        <v>260</v>
      </c>
      <c r="BM313" s="226" t="s">
        <v>375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376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83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551</v>
      </c>
      <c r="G315" s="234"/>
      <c r="H315" s="238">
        <v>1.3400000000000001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83</v>
      </c>
      <c r="AV315" s="13" t="s">
        <v>83</v>
      </c>
      <c r="AW315" s="13" t="s">
        <v>32</v>
      </c>
      <c r="AX315" s="13" t="s">
        <v>70</v>
      </c>
      <c r="AY315" s="244" t="s">
        <v>163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551</v>
      </c>
      <c r="G316" s="234"/>
      <c r="H316" s="238">
        <v>1.3400000000000001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83</v>
      </c>
      <c r="AV316" s="13" t="s">
        <v>83</v>
      </c>
      <c r="AW316" s="13" t="s">
        <v>32</v>
      </c>
      <c r="AX316" s="13" t="s">
        <v>70</v>
      </c>
      <c r="AY316" s="244" t="s">
        <v>163</v>
      </c>
    </row>
    <row r="317" s="14" customFormat="1">
      <c r="A317" s="14"/>
      <c r="B317" s="245"/>
      <c r="C317" s="246"/>
      <c r="D317" s="235" t="s">
        <v>175</v>
      </c>
      <c r="E317" s="247" t="s">
        <v>19</v>
      </c>
      <c r="F317" s="248" t="s">
        <v>179</v>
      </c>
      <c r="G317" s="246"/>
      <c r="H317" s="249">
        <v>2.6800000000000002</v>
      </c>
      <c r="I317" s="250"/>
      <c r="J317" s="246"/>
      <c r="K317" s="246"/>
      <c r="L317" s="251"/>
      <c r="M317" s="252"/>
      <c r="N317" s="253"/>
      <c r="O317" s="253"/>
      <c r="P317" s="253"/>
      <c r="Q317" s="253"/>
      <c r="R317" s="253"/>
      <c r="S317" s="253"/>
      <c r="T317" s="25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5" t="s">
        <v>175</v>
      </c>
      <c r="AU317" s="255" t="s">
        <v>83</v>
      </c>
      <c r="AV317" s="14" t="s">
        <v>171</v>
      </c>
      <c r="AW317" s="14" t="s">
        <v>32</v>
      </c>
      <c r="AX317" s="14" t="s">
        <v>77</v>
      </c>
      <c r="AY317" s="255" t="s">
        <v>163</v>
      </c>
    </row>
    <row r="318" s="2" customFormat="1" ht="21.75" customHeight="1">
      <c r="A318" s="41"/>
      <c r="B318" s="42"/>
      <c r="C318" s="215" t="s">
        <v>389</v>
      </c>
      <c r="D318" s="215" t="s">
        <v>166</v>
      </c>
      <c r="E318" s="216" t="s">
        <v>381</v>
      </c>
      <c r="F318" s="217" t="s">
        <v>382</v>
      </c>
      <c r="G318" s="218" t="s">
        <v>212</v>
      </c>
      <c r="H318" s="219">
        <v>2.6800000000000002</v>
      </c>
      <c r="I318" s="220"/>
      <c r="J318" s="221">
        <f>ROUND(I318*H318,2)</f>
        <v>0</v>
      </c>
      <c r="K318" s="217" t="s">
        <v>170</v>
      </c>
      <c r="L318" s="47"/>
      <c r="M318" s="222" t="s">
        <v>19</v>
      </c>
      <c r="N318" s="223" t="s">
        <v>42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260</v>
      </c>
      <c r="AT318" s="226" t="s">
        <v>166</v>
      </c>
      <c r="AU318" s="226" t="s">
        <v>83</v>
      </c>
      <c r="AY318" s="20" t="s">
        <v>163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83</v>
      </c>
      <c r="BK318" s="227">
        <f>ROUND(I318*H318,2)</f>
        <v>0</v>
      </c>
      <c r="BL318" s="20" t="s">
        <v>260</v>
      </c>
      <c r="BM318" s="226" t="s">
        <v>383</v>
      </c>
    </row>
    <row r="319" s="2" customFormat="1">
      <c r="A319" s="41"/>
      <c r="B319" s="42"/>
      <c r="C319" s="43"/>
      <c r="D319" s="228" t="s">
        <v>173</v>
      </c>
      <c r="E319" s="43"/>
      <c r="F319" s="229" t="s">
        <v>384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173</v>
      </c>
      <c r="AU319" s="20" t="s">
        <v>83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551</v>
      </c>
      <c r="G320" s="234"/>
      <c r="H320" s="238">
        <v>1.3400000000000001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83</v>
      </c>
      <c r="AV320" s="13" t="s">
        <v>83</v>
      </c>
      <c r="AW320" s="13" t="s">
        <v>32</v>
      </c>
      <c r="AX320" s="13" t="s">
        <v>70</v>
      </c>
      <c r="AY320" s="244" t="s">
        <v>163</v>
      </c>
    </row>
    <row r="321" s="13" customFormat="1">
      <c r="A321" s="13"/>
      <c r="B321" s="233"/>
      <c r="C321" s="234"/>
      <c r="D321" s="235" t="s">
        <v>175</v>
      </c>
      <c r="E321" s="236" t="s">
        <v>19</v>
      </c>
      <c r="F321" s="237" t="s">
        <v>551</v>
      </c>
      <c r="G321" s="234"/>
      <c r="H321" s="238">
        <v>1.3400000000000001</v>
      </c>
      <c r="I321" s="239"/>
      <c r="J321" s="234"/>
      <c r="K321" s="234"/>
      <c r="L321" s="240"/>
      <c r="M321" s="241"/>
      <c r="N321" s="242"/>
      <c r="O321" s="242"/>
      <c r="P321" s="242"/>
      <c r="Q321" s="242"/>
      <c r="R321" s="242"/>
      <c r="S321" s="242"/>
      <c r="T321" s="24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4" t="s">
        <v>175</v>
      </c>
      <c r="AU321" s="244" t="s">
        <v>83</v>
      </c>
      <c r="AV321" s="13" t="s">
        <v>83</v>
      </c>
      <c r="AW321" s="13" t="s">
        <v>32</v>
      </c>
      <c r="AX321" s="13" t="s">
        <v>70</v>
      </c>
      <c r="AY321" s="244" t="s">
        <v>163</v>
      </c>
    </row>
    <row r="322" s="14" customFormat="1">
      <c r="A322" s="14"/>
      <c r="B322" s="245"/>
      <c r="C322" s="246"/>
      <c r="D322" s="235" t="s">
        <v>175</v>
      </c>
      <c r="E322" s="247" t="s">
        <v>19</v>
      </c>
      <c r="F322" s="248" t="s">
        <v>179</v>
      </c>
      <c r="G322" s="246"/>
      <c r="H322" s="249">
        <v>2.6800000000000002</v>
      </c>
      <c r="I322" s="250"/>
      <c r="J322" s="246"/>
      <c r="K322" s="246"/>
      <c r="L322" s="251"/>
      <c r="M322" s="252"/>
      <c r="N322" s="253"/>
      <c r="O322" s="253"/>
      <c r="P322" s="253"/>
      <c r="Q322" s="253"/>
      <c r="R322" s="253"/>
      <c r="S322" s="253"/>
      <c r="T322" s="25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5" t="s">
        <v>175</v>
      </c>
      <c r="AU322" s="255" t="s">
        <v>83</v>
      </c>
      <c r="AV322" s="14" t="s">
        <v>171</v>
      </c>
      <c r="AW322" s="14" t="s">
        <v>32</v>
      </c>
      <c r="AX322" s="14" t="s">
        <v>77</v>
      </c>
      <c r="AY322" s="255" t="s">
        <v>163</v>
      </c>
    </row>
    <row r="323" s="2" customFormat="1" ht="16.5" customHeight="1">
      <c r="A323" s="41"/>
      <c r="B323" s="42"/>
      <c r="C323" s="256" t="s">
        <v>396</v>
      </c>
      <c r="D323" s="256" t="s">
        <v>219</v>
      </c>
      <c r="E323" s="257" t="s">
        <v>386</v>
      </c>
      <c r="F323" s="258" t="s">
        <v>387</v>
      </c>
      <c r="G323" s="259" t="s">
        <v>212</v>
      </c>
      <c r="H323" s="260">
        <v>2.6800000000000002</v>
      </c>
      <c r="I323" s="261"/>
      <c r="J323" s="262">
        <f>ROUND(I323*H323,2)</f>
        <v>0</v>
      </c>
      <c r="K323" s="258" t="s">
        <v>170</v>
      </c>
      <c r="L323" s="263"/>
      <c r="M323" s="264" t="s">
        <v>19</v>
      </c>
      <c r="N323" s="265" t="s">
        <v>42</v>
      </c>
      <c r="O323" s="87"/>
      <c r="P323" s="224">
        <f>O323*H323</f>
        <v>0</v>
      </c>
      <c r="Q323" s="224">
        <v>0.0018</v>
      </c>
      <c r="R323" s="224">
        <f>Q323*H323</f>
        <v>0.0048240000000000002</v>
      </c>
      <c r="S323" s="224">
        <v>0</v>
      </c>
      <c r="T323" s="225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6" t="s">
        <v>333</v>
      </c>
      <c r="AT323" s="226" t="s">
        <v>219</v>
      </c>
      <c r="AU323" s="226" t="s">
        <v>83</v>
      </c>
      <c r="AY323" s="20" t="s">
        <v>163</v>
      </c>
      <c r="BE323" s="227">
        <f>IF(N323="základní",J323,0)</f>
        <v>0</v>
      </c>
      <c r="BF323" s="227">
        <f>IF(N323="snížená",J323,0)</f>
        <v>0</v>
      </c>
      <c r="BG323" s="227">
        <f>IF(N323="zákl. přenesená",J323,0)</f>
        <v>0</v>
      </c>
      <c r="BH323" s="227">
        <f>IF(N323="sníž. přenesená",J323,0)</f>
        <v>0</v>
      </c>
      <c r="BI323" s="227">
        <f>IF(N323="nulová",J323,0)</f>
        <v>0</v>
      </c>
      <c r="BJ323" s="20" t="s">
        <v>83</v>
      </c>
      <c r="BK323" s="227">
        <f>ROUND(I323*H323,2)</f>
        <v>0</v>
      </c>
      <c r="BL323" s="20" t="s">
        <v>260</v>
      </c>
      <c r="BM323" s="226" t="s">
        <v>388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551</v>
      </c>
      <c r="G324" s="234"/>
      <c r="H324" s="238">
        <v>1.3400000000000001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551</v>
      </c>
      <c r="G325" s="234"/>
      <c r="H325" s="238">
        <v>1.3400000000000001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4" customFormat="1">
      <c r="A326" s="14"/>
      <c r="B326" s="245"/>
      <c r="C326" s="246"/>
      <c r="D326" s="235" t="s">
        <v>175</v>
      </c>
      <c r="E326" s="247" t="s">
        <v>19</v>
      </c>
      <c r="F326" s="248" t="s">
        <v>179</v>
      </c>
      <c r="G326" s="246"/>
      <c r="H326" s="249">
        <v>2.6800000000000002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175</v>
      </c>
      <c r="AU326" s="255" t="s">
        <v>83</v>
      </c>
      <c r="AV326" s="14" t="s">
        <v>171</v>
      </c>
      <c r="AW326" s="14" t="s">
        <v>32</v>
      </c>
      <c r="AX326" s="14" t="s">
        <v>77</v>
      </c>
      <c r="AY326" s="255" t="s">
        <v>163</v>
      </c>
    </row>
    <row r="327" s="2" customFormat="1" ht="24.15" customHeight="1">
      <c r="A327" s="41"/>
      <c r="B327" s="42"/>
      <c r="C327" s="215" t="s">
        <v>404</v>
      </c>
      <c r="D327" s="215" t="s">
        <v>166</v>
      </c>
      <c r="E327" s="216" t="s">
        <v>390</v>
      </c>
      <c r="F327" s="217" t="s">
        <v>391</v>
      </c>
      <c r="G327" s="218" t="s">
        <v>291</v>
      </c>
      <c r="H327" s="219">
        <v>0.54100000000000004</v>
      </c>
      <c r="I327" s="220"/>
      <c r="J327" s="221">
        <f>ROUND(I327*H327,2)</f>
        <v>0</v>
      </c>
      <c r="K327" s="217" t="s">
        <v>170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</v>
      </c>
      <c r="R327" s="224">
        <f>Q327*H327</f>
        <v>0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260</v>
      </c>
      <c r="AT327" s="226" t="s">
        <v>166</v>
      </c>
      <c r="AU327" s="226" t="s">
        <v>83</v>
      </c>
      <c r="AY327" s="20" t="s">
        <v>163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83</v>
      </c>
      <c r="BK327" s="227">
        <f>ROUND(I327*H327,2)</f>
        <v>0</v>
      </c>
      <c r="BL327" s="20" t="s">
        <v>260</v>
      </c>
      <c r="BM327" s="226" t="s">
        <v>392</v>
      </c>
    </row>
    <row r="328" s="2" customFormat="1">
      <c r="A328" s="41"/>
      <c r="B328" s="42"/>
      <c r="C328" s="43"/>
      <c r="D328" s="228" t="s">
        <v>173</v>
      </c>
      <c r="E328" s="43"/>
      <c r="F328" s="229" t="s">
        <v>393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173</v>
      </c>
      <c r="AU328" s="20" t="s">
        <v>83</v>
      </c>
    </row>
    <row r="329" s="12" customFormat="1" ht="22.8" customHeight="1">
      <c r="A329" s="12"/>
      <c r="B329" s="199"/>
      <c r="C329" s="200"/>
      <c r="D329" s="201" t="s">
        <v>69</v>
      </c>
      <c r="E329" s="213" t="s">
        <v>394</v>
      </c>
      <c r="F329" s="213" t="s">
        <v>395</v>
      </c>
      <c r="G329" s="200"/>
      <c r="H329" s="200"/>
      <c r="I329" s="203"/>
      <c r="J329" s="214">
        <f>BK329</f>
        <v>0</v>
      </c>
      <c r="K329" s="200"/>
      <c r="L329" s="205"/>
      <c r="M329" s="206"/>
      <c r="N329" s="207"/>
      <c r="O329" s="207"/>
      <c r="P329" s="208">
        <f>SUM(P330:P355)</f>
        <v>0</v>
      </c>
      <c r="Q329" s="207"/>
      <c r="R329" s="208">
        <f>SUM(R330:R355)</f>
        <v>0.013524000000000001</v>
      </c>
      <c r="S329" s="207"/>
      <c r="T329" s="209">
        <f>SUM(T330:T355)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210" t="s">
        <v>83</v>
      </c>
      <c r="AT329" s="211" t="s">
        <v>69</v>
      </c>
      <c r="AU329" s="211" t="s">
        <v>77</v>
      </c>
      <c r="AY329" s="210" t="s">
        <v>163</v>
      </c>
      <c r="BK329" s="212">
        <f>SUM(BK330:BK355)</f>
        <v>0</v>
      </c>
    </row>
    <row r="330" s="2" customFormat="1" ht="24.15" customHeight="1">
      <c r="A330" s="41"/>
      <c r="B330" s="42"/>
      <c r="C330" s="215" t="s">
        <v>409</v>
      </c>
      <c r="D330" s="215" t="s">
        <v>166</v>
      </c>
      <c r="E330" s="216" t="s">
        <v>397</v>
      </c>
      <c r="F330" s="217" t="s">
        <v>398</v>
      </c>
      <c r="G330" s="218" t="s">
        <v>212</v>
      </c>
      <c r="H330" s="219">
        <v>32.200000000000003</v>
      </c>
      <c r="I330" s="220"/>
      <c r="J330" s="221">
        <f>ROUND(I330*H330,2)</f>
        <v>0</v>
      </c>
      <c r="K330" s="217" t="s">
        <v>170</v>
      </c>
      <c r="L330" s="47"/>
      <c r="M330" s="222" t="s">
        <v>19</v>
      </c>
      <c r="N330" s="223" t="s">
        <v>42</v>
      </c>
      <c r="O330" s="87"/>
      <c r="P330" s="224">
        <f>O330*H330</f>
        <v>0</v>
      </c>
      <c r="Q330" s="224">
        <v>6.0000000000000002E-05</v>
      </c>
      <c r="R330" s="224">
        <f>Q330*H330</f>
        <v>0.0019320000000000001</v>
      </c>
      <c r="S330" s="224">
        <v>0</v>
      </c>
      <c r="T330" s="225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6" t="s">
        <v>260</v>
      </c>
      <c r="AT330" s="226" t="s">
        <v>166</v>
      </c>
      <c r="AU330" s="226" t="s">
        <v>83</v>
      </c>
      <c r="AY330" s="20" t="s">
        <v>163</v>
      </c>
      <c r="BE330" s="227">
        <f>IF(N330="základní",J330,0)</f>
        <v>0</v>
      </c>
      <c r="BF330" s="227">
        <f>IF(N330="snížená",J330,0)</f>
        <v>0</v>
      </c>
      <c r="BG330" s="227">
        <f>IF(N330="zákl. přenesená",J330,0)</f>
        <v>0</v>
      </c>
      <c r="BH330" s="227">
        <f>IF(N330="sníž. přenesená",J330,0)</f>
        <v>0</v>
      </c>
      <c r="BI330" s="227">
        <f>IF(N330="nulová",J330,0)</f>
        <v>0</v>
      </c>
      <c r="BJ330" s="20" t="s">
        <v>83</v>
      </c>
      <c r="BK330" s="227">
        <f>ROUND(I330*H330,2)</f>
        <v>0</v>
      </c>
      <c r="BL330" s="20" t="s">
        <v>260</v>
      </c>
      <c r="BM330" s="226" t="s">
        <v>399</v>
      </c>
    </row>
    <row r="331" s="2" customFormat="1">
      <c r="A331" s="41"/>
      <c r="B331" s="42"/>
      <c r="C331" s="43"/>
      <c r="D331" s="228" t="s">
        <v>173</v>
      </c>
      <c r="E331" s="43"/>
      <c r="F331" s="229" t="s">
        <v>400</v>
      </c>
      <c r="G331" s="43"/>
      <c r="H331" s="43"/>
      <c r="I331" s="230"/>
      <c r="J331" s="43"/>
      <c r="K331" s="43"/>
      <c r="L331" s="47"/>
      <c r="M331" s="231"/>
      <c r="N331" s="232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173</v>
      </c>
      <c r="AU331" s="20" t="s">
        <v>83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552</v>
      </c>
      <c r="G332" s="234"/>
      <c r="H332" s="238">
        <v>8.3200000000000003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552</v>
      </c>
      <c r="G333" s="234"/>
      <c r="H333" s="238">
        <v>8.3200000000000003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83</v>
      </c>
      <c r="AV333" s="13" t="s">
        <v>83</v>
      </c>
      <c r="AW333" s="13" t="s">
        <v>32</v>
      </c>
      <c r="AX333" s="13" t="s">
        <v>70</v>
      </c>
      <c r="AY333" s="244" t="s">
        <v>163</v>
      </c>
    </row>
    <row r="334" s="13" customFormat="1">
      <c r="A334" s="13"/>
      <c r="B334" s="233"/>
      <c r="C334" s="234"/>
      <c r="D334" s="235" t="s">
        <v>175</v>
      </c>
      <c r="E334" s="236" t="s">
        <v>19</v>
      </c>
      <c r="F334" s="237" t="s">
        <v>553</v>
      </c>
      <c r="G334" s="234"/>
      <c r="H334" s="238">
        <v>3.5600000000000001</v>
      </c>
      <c r="I334" s="239"/>
      <c r="J334" s="234"/>
      <c r="K334" s="234"/>
      <c r="L334" s="240"/>
      <c r="M334" s="241"/>
      <c r="N334" s="242"/>
      <c r="O334" s="242"/>
      <c r="P334" s="242"/>
      <c r="Q334" s="242"/>
      <c r="R334" s="242"/>
      <c r="S334" s="242"/>
      <c r="T334" s="24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4" t="s">
        <v>175</v>
      </c>
      <c r="AU334" s="244" t="s">
        <v>83</v>
      </c>
      <c r="AV334" s="13" t="s">
        <v>83</v>
      </c>
      <c r="AW334" s="13" t="s">
        <v>32</v>
      </c>
      <c r="AX334" s="13" t="s">
        <v>70</v>
      </c>
      <c r="AY334" s="244" t="s">
        <v>163</v>
      </c>
    </row>
    <row r="335" s="13" customFormat="1">
      <c r="A335" s="13"/>
      <c r="B335" s="233"/>
      <c r="C335" s="234"/>
      <c r="D335" s="235" t="s">
        <v>175</v>
      </c>
      <c r="E335" s="236" t="s">
        <v>19</v>
      </c>
      <c r="F335" s="237" t="s">
        <v>553</v>
      </c>
      <c r="G335" s="234"/>
      <c r="H335" s="238">
        <v>3.5600000000000001</v>
      </c>
      <c r="I335" s="239"/>
      <c r="J335" s="234"/>
      <c r="K335" s="234"/>
      <c r="L335" s="240"/>
      <c r="M335" s="241"/>
      <c r="N335" s="242"/>
      <c r="O335" s="242"/>
      <c r="P335" s="242"/>
      <c r="Q335" s="242"/>
      <c r="R335" s="242"/>
      <c r="S335" s="242"/>
      <c r="T335" s="24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4" t="s">
        <v>175</v>
      </c>
      <c r="AU335" s="244" t="s">
        <v>83</v>
      </c>
      <c r="AV335" s="13" t="s">
        <v>83</v>
      </c>
      <c r="AW335" s="13" t="s">
        <v>32</v>
      </c>
      <c r="AX335" s="13" t="s">
        <v>70</v>
      </c>
      <c r="AY335" s="244" t="s">
        <v>163</v>
      </c>
    </row>
    <row r="336" s="13" customFormat="1">
      <c r="A336" s="13"/>
      <c r="B336" s="233"/>
      <c r="C336" s="234"/>
      <c r="D336" s="235" t="s">
        <v>175</v>
      </c>
      <c r="E336" s="236" t="s">
        <v>19</v>
      </c>
      <c r="F336" s="237" t="s">
        <v>554</v>
      </c>
      <c r="G336" s="234"/>
      <c r="H336" s="238">
        <v>8.4399999999999995</v>
      </c>
      <c r="I336" s="239"/>
      <c r="J336" s="234"/>
      <c r="K336" s="234"/>
      <c r="L336" s="240"/>
      <c r="M336" s="241"/>
      <c r="N336" s="242"/>
      <c r="O336" s="242"/>
      <c r="P336" s="242"/>
      <c r="Q336" s="242"/>
      <c r="R336" s="242"/>
      <c r="S336" s="242"/>
      <c r="T336" s="24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4" t="s">
        <v>175</v>
      </c>
      <c r="AU336" s="244" t="s">
        <v>83</v>
      </c>
      <c r="AV336" s="13" t="s">
        <v>83</v>
      </c>
      <c r="AW336" s="13" t="s">
        <v>32</v>
      </c>
      <c r="AX336" s="13" t="s">
        <v>70</v>
      </c>
      <c r="AY336" s="244" t="s">
        <v>163</v>
      </c>
    </row>
    <row r="337" s="14" customFormat="1">
      <c r="A337" s="14"/>
      <c r="B337" s="245"/>
      <c r="C337" s="246"/>
      <c r="D337" s="235" t="s">
        <v>175</v>
      </c>
      <c r="E337" s="247" t="s">
        <v>19</v>
      </c>
      <c r="F337" s="248" t="s">
        <v>179</v>
      </c>
      <c r="G337" s="246"/>
      <c r="H337" s="249">
        <v>32.199999999999996</v>
      </c>
      <c r="I337" s="250"/>
      <c r="J337" s="246"/>
      <c r="K337" s="246"/>
      <c r="L337" s="251"/>
      <c r="M337" s="252"/>
      <c r="N337" s="253"/>
      <c r="O337" s="253"/>
      <c r="P337" s="253"/>
      <c r="Q337" s="253"/>
      <c r="R337" s="253"/>
      <c r="S337" s="253"/>
      <c r="T337" s="25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5" t="s">
        <v>175</v>
      </c>
      <c r="AU337" s="255" t="s">
        <v>83</v>
      </c>
      <c r="AV337" s="14" t="s">
        <v>171</v>
      </c>
      <c r="AW337" s="14" t="s">
        <v>32</v>
      </c>
      <c r="AX337" s="14" t="s">
        <v>77</v>
      </c>
      <c r="AY337" s="255" t="s">
        <v>163</v>
      </c>
    </row>
    <row r="338" s="2" customFormat="1" ht="24.15" customHeight="1">
      <c r="A338" s="41"/>
      <c r="B338" s="42"/>
      <c r="C338" s="215" t="s">
        <v>414</v>
      </c>
      <c r="D338" s="215" t="s">
        <v>166</v>
      </c>
      <c r="E338" s="216" t="s">
        <v>405</v>
      </c>
      <c r="F338" s="217" t="s">
        <v>406</v>
      </c>
      <c r="G338" s="218" t="s">
        <v>212</v>
      </c>
      <c r="H338" s="219">
        <v>32.200000000000003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42</v>
      </c>
      <c r="O338" s="87"/>
      <c r="P338" s="224">
        <f>O338*H338</f>
        <v>0</v>
      </c>
      <c r="Q338" s="224">
        <v>6.9999999999999994E-05</v>
      </c>
      <c r="R338" s="224">
        <f>Q338*H338</f>
        <v>0.0022539999999999999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260</v>
      </c>
      <c r="AT338" s="226" t="s">
        <v>166</v>
      </c>
      <c r="AU338" s="226" t="s">
        <v>83</v>
      </c>
      <c r="AY338" s="20" t="s">
        <v>163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83</v>
      </c>
      <c r="BK338" s="227">
        <f>ROUND(I338*H338,2)</f>
        <v>0</v>
      </c>
      <c r="BL338" s="20" t="s">
        <v>260</v>
      </c>
      <c r="BM338" s="226" t="s">
        <v>407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408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83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552</v>
      </c>
      <c r="G340" s="234"/>
      <c r="H340" s="238">
        <v>8.3200000000000003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552</v>
      </c>
      <c r="G341" s="234"/>
      <c r="H341" s="238">
        <v>8.3200000000000003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553</v>
      </c>
      <c r="G342" s="234"/>
      <c r="H342" s="238">
        <v>3.5600000000000001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553</v>
      </c>
      <c r="G343" s="234"/>
      <c r="H343" s="238">
        <v>3.5600000000000001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554</v>
      </c>
      <c r="G344" s="234"/>
      <c r="H344" s="238">
        <v>8.4399999999999995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4" customFormat="1">
      <c r="A345" s="14"/>
      <c r="B345" s="245"/>
      <c r="C345" s="246"/>
      <c r="D345" s="235" t="s">
        <v>175</v>
      </c>
      <c r="E345" s="247" t="s">
        <v>19</v>
      </c>
      <c r="F345" s="248" t="s">
        <v>179</v>
      </c>
      <c r="G345" s="246"/>
      <c r="H345" s="249">
        <v>32.199999999999996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175</v>
      </c>
      <c r="AU345" s="255" t="s">
        <v>83</v>
      </c>
      <c r="AV345" s="14" t="s">
        <v>171</v>
      </c>
      <c r="AW345" s="14" t="s">
        <v>32</v>
      </c>
      <c r="AX345" s="14" t="s">
        <v>77</v>
      </c>
      <c r="AY345" s="255" t="s">
        <v>163</v>
      </c>
    </row>
    <row r="346" s="2" customFormat="1" ht="24.15" customHeight="1">
      <c r="A346" s="41"/>
      <c r="B346" s="42"/>
      <c r="C346" s="215" t="s">
        <v>421</v>
      </c>
      <c r="D346" s="215" t="s">
        <v>166</v>
      </c>
      <c r="E346" s="216" t="s">
        <v>410</v>
      </c>
      <c r="F346" s="217" t="s">
        <v>411</v>
      </c>
      <c r="G346" s="218" t="s">
        <v>212</v>
      </c>
      <c r="H346" s="219">
        <v>32.200000000000003</v>
      </c>
      <c r="I346" s="220"/>
      <c r="J346" s="221">
        <f>ROUND(I346*H346,2)</f>
        <v>0</v>
      </c>
      <c r="K346" s="217" t="s">
        <v>170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0.00029</v>
      </c>
      <c r="R346" s="224">
        <f>Q346*H346</f>
        <v>0.0093380000000000008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260</v>
      </c>
      <c r="AT346" s="226" t="s">
        <v>166</v>
      </c>
      <c r="AU346" s="226" t="s">
        <v>83</v>
      </c>
      <c r="AY346" s="20" t="s">
        <v>163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83</v>
      </c>
      <c r="BK346" s="227">
        <f>ROUND(I346*H346,2)</f>
        <v>0</v>
      </c>
      <c r="BL346" s="20" t="s">
        <v>260</v>
      </c>
      <c r="BM346" s="226" t="s">
        <v>412</v>
      </c>
    </row>
    <row r="347" s="2" customFormat="1">
      <c r="A347" s="41"/>
      <c r="B347" s="42"/>
      <c r="C347" s="43"/>
      <c r="D347" s="228" t="s">
        <v>173</v>
      </c>
      <c r="E347" s="43"/>
      <c r="F347" s="229" t="s">
        <v>413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173</v>
      </c>
      <c r="AU347" s="20" t="s">
        <v>83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552</v>
      </c>
      <c r="G348" s="234"/>
      <c r="H348" s="238">
        <v>8.3200000000000003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83</v>
      </c>
      <c r="AV348" s="13" t="s">
        <v>83</v>
      </c>
      <c r="AW348" s="13" t="s">
        <v>32</v>
      </c>
      <c r="AX348" s="13" t="s">
        <v>70</v>
      </c>
      <c r="AY348" s="244" t="s">
        <v>163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552</v>
      </c>
      <c r="G349" s="234"/>
      <c r="H349" s="238">
        <v>8.3200000000000003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83</v>
      </c>
      <c r="AV349" s="13" t="s">
        <v>83</v>
      </c>
      <c r="AW349" s="13" t="s">
        <v>32</v>
      </c>
      <c r="AX349" s="13" t="s">
        <v>70</v>
      </c>
      <c r="AY349" s="244" t="s">
        <v>163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553</v>
      </c>
      <c r="G350" s="234"/>
      <c r="H350" s="238">
        <v>3.5600000000000001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553</v>
      </c>
      <c r="G351" s="234"/>
      <c r="H351" s="238">
        <v>3.5600000000000001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554</v>
      </c>
      <c r="G352" s="234"/>
      <c r="H352" s="238">
        <v>8.4399999999999995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179</v>
      </c>
      <c r="G353" s="246"/>
      <c r="H353" s="249">
        <v>32.199999999999996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83</v>
      </c>
      <c r="AV353" s="14" t="s">
        <v>171</v>
      </c>
      <c r="AW353" s="14" t="s">
        <v>32</v>
      </c>
      <c r="AX353" s="14" t="s">
        <v>77</v>
      </c>
      <c r="AY353" s="255" t="s">
        <v>163</v>
      </c>
    </row>
    <row r="354" s="2" customFormat="1" ht="33" customHeight="1">
      <c r="A354" s="41"/>
      <c r="B354" s="42"/>
      <c r="C354" s="215" t="s">
        <v>431</v>
      </c>
      <c r="D354" s="215" t="s">
        <v>166</v>
      </c>
      <c r="E354" s="216" t="s">
        <v>415</v>
      </c>
      <c r="F354" s="217" t="s">
        <v>416</v>
      </c>
      <c r="G354" s="218" t="s">
        <v>291</v>
      </c>
      <c r="H354" s="219">
        <v>0.014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0</v>
      </c>
      <c r="R354" s="224">
        <f>Q354*H354</f>
        <v>0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260</v>
      </c>
      <c r="AT354" s="226" t="s">
        <v>166</v>
      </c>
      <c r="AU354" s="226" t="s">
        <v>83</v>
      </c>
      <c r="AY354" s="20" t="s">
        <v>163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83</v>
      </c>
      <c r="BK354" s="227">
        <f>ROUND(I354*H354,2)</f>
        <v>0</v>
      </c>
      <c r="BL354" s="20" t="s">
        <v>260</v>
      </c>
      <c r="BM354" s="226" t="s">
        <v>417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418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83</v>
      </c>
    </row>
    <row r="356" s="12" customFormat="1" ht="22.8" customHeight="1">
      <c r="A356" s="12"/>
      <c r="B356" s="199"/>
      <c r="C356" s="200"/>
      <c r="D356" s="201" t="s">
        <v>69</v>
      </c>
      <c r="E356" s="213" t="s">
        <v>419</v>
      </c>
      <c r="F356" s="213" t="s">
        <v>420</v>
      </c>
      <c r="G356" s="200"/>
      <c r="H356" s="200"/>
      <c r="I356" s="203"/>
      <c r="J356" s="214">
        <f>BK356</f>
        <v>0</v>
      </c>
      <c r="K356" s="200"/>
      <c r="L356" s="205"/>
      <c r="M356" s="206"/>
      <c r="N356" s="207"/>
      <c r="O356" s="207"/>
      <c r="P356" s="208">
        <f>SUM(P357:P369)</f>
        <v>0</v>
      </c>
      <c r="Q356" s="207"/>
      <c r="R356" s="208">
        <f>SUM(R357:R369)</f>
        <v>0.019526279999999997</v>
      </c>
      <c r="S356" s="207"/>
      <c r="T356" s="209">
        <f>SUM(T357:T369)</f>
        <v>0</v>
      </c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R356" s="210" t="s">
        <v>83</v>
      </c>
      <c r="AT356" s="211" t="s">
        <v>69</v>
      </c>
      <c r="AU356" s="211" t="s">
        <v>77</v>
      </c>
      <c r="AY356" s="210" t="s">
        <v>163</v>
      </c>
      <c r="BK356" s="212">
        <f>SUM(BK357:BK369)</f>
        <v>0</v>
      </c>
    </row>
    <row r="357" s="2" customFormat="1" ht="24.15" customHeight="1">
      <c r="A357" s="41"/>
      <c r="B357" s="42"/>
      <c r="C357" s="215" t="s">
        <v>437</v>
      </c>
      <c r="D357" s="215" t="s">
        <v>166</v>
      </c>
      <c r="E357" s="216" t="s">
        <v>422</v>
      </c>
      <c r="F357" s="217" t="s">
        <v>423</v>
      </c>
      <c r="G357" s="218" t="s">
        <v>169</v>
      </c>
      <c r="H357" s="219">
        <v>67.331999999999994</v>
      </c>
      <c r="I357" s="220"/>
      <c r="J357" s="221">
        <f>ROUND(I357*H357,2)</f>
        <v>0</v>
      </c>
      <c r="K357" s="217" t="s">
        <v>170</v>
      </c>
      <c r="L357" s="47"/>
      <c r="M357" s="222" t="s">
        <v>19</v>
      </c>
      <c r="N357" s="223" t="s">
        <v>42</v>
      </c>
      <c r="O357" s="87"/>
      <c r="P357" s="224">
        <f>O357*H357</f>
        <v>0</v>
      </c>
      <c r="Q357" s="224">
        <v>0.00029</v>
      </c>
      <c r="R357" s="224">
        <f>Q357*H357</f>
        <v>0.019526279999999997</v>
      </c>
      <c r="S357" s="224">
        <v>0</v>
      </c>
      <c r="T357" s="225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226" t="s">
        <v>260</v>
      </c>
      <c r="AT357" s="226" t="s">
        <v>166</v>
      </c>
      <c r="AU357" s="226" t="s">
        <v>83</v>
      </c>
      <c r="AY357" s="20" t="s">
        <v>163</v>
      </c>
      <c r="BE357" s="227">
        <f>IF(N357="základní",J357,0)</f>
        <v>0</v>
      </c>
      <c r="BF357" s="227">
        <f>IF(N357="snížená",J357,0)</f>
        <v>0</v>
      </c>
      <c r="BG357" s="227">
        <f>IF(N357="zákl. přenesená",J357,0)</f>
        <v>0</v>
      </c>
      <c r="BH357" s="227">
        <f>IF(N357="sníž. přenesená",J357,0)</f>
        <v>0</v>
      </c>
      <c r="BI357" s="227">
        <f>IF(N357="nulová",J357,0)</f>
        <v>0</v>
      </c>
      <c r="BJ357" s="20" t="s">
        <v>83</v>
      </c>
      <c r="BK357" s="227">
        <f>ROUND(I357*H357,2)</f>
        <v>0</v>
      </c>
      <c r="BL357" s="20" t="s">
        <v>260</v>
      </c>
      <c r="BM357" s="226" t="s">
        <v>424</v>
      </c>
    </row>
    <row r="358" s="2" customFormat="1">
      <c r="A358" s="41"/>
      <c r="B358" s="42"/>
      <c r="C358" s="43"/>
      <c r="D358" s="228" t="s">
        <v>173</v>
      </c>
      <c r="E358" s="43"/>
      <c r="F358" s="229" t="s">
        <v>425</v>
      </c>
      <c r="G358" s="43"/>
      <c r="H358" s="43"/>
      <c r="I358" s="230"/>
      <c r="J358" s="43"/>
      <c r="K358" s="43"/>
      <c r="L358" s="47"/>
      <c r="M358" s="231"/>
      <c r="N358" s="232"/>
      <c r="O358" s="87"/>
      <c r="P358" s="87"/>
      <c r="Q358" s="87"/>
      <c r="R358" s="87"/>
      <c r="S358" s="87"/>
      <c r="T358" s="88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0" t="s">
        <v>173</v>
      </c>
      <c r="AU358" s="20" t="s">
        <v>83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8</v>
      </c>
      <c r="G359" s="234"/>
      <c r="H359" s="238">
        <v>12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3" customFormat="1">
      <c r="A360" s="13"/>
      <c r="B360" s="233"/>
      <c r="C360" s="234"/>
      <c r="D360" s="235" t="s">
        <v>175</v>
      </c>
      <c r="E360" s="236" t="s">
        <v>19</v>
      </c>
      <c r="F360" s="237" t="s">
        <v>516</v>
      </c>
      <c r="G360" s="234"/>
      <c r="H360" s="238">
        <v>1.956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83</v>
      </c>
      <c r="AV360" s="13" t="s">
        <v>83</v>
      </c>
      <c r="AW360" s="13" t="s">
        <v>32</v>
      </c>
      <c r="AX360" s="13" t="s">
        <v>70</v>
      </c>
      <c r="AY360" s="244" t="s">
        <v>163</v>
      </c>
    </row>
    <row r="361" s="13" customFormat="1">
      <c r="A361" s="13"/>
      <c r="B361" s="233"/>
      <c r="C361" s="234"/>
      <c r="D361" s="235" t="s">
        <v>175</v>
      </c>
      <c r="E361" s="236" t="s">
        <v>19</v>
      </c>
      <c r="F361" s="237" t="s">
        <v>8</v>
      </c>
      <c r="G361" s="234"/>
      <c r="H361" s="238">
        <v>12</v>
      </c>
      <c r="I361" s="239"/>
      <c r="J361" s="234"/>
      <c r="K361" s="234"/>
      <c r="L361" s="240"/>
      <c r="M361" s="241"/>
      <c r="N361" s="242"/>
      <c r="O361" s="242"/>
      <c r="P361" s="242"/>
      <c r="Q361" s="242"/>
      <c r="R361" s="242"/>
      <c r="S361" s="242"/>
      <c r="T361" s="24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4" t="s">
        <v>175</v>
      </c>
      <c r="AU361" s="244" t="s">
        <v>83</v>
      </c>
      <c r="AV361" s="13" t="s">
        <v>83</v>
      </c>
      <c r="AW361" s="13" t="s">
        <v>32</v>
      </c>
      <c r="AX361" s="13" t="s">
        <v>70</v>
      </c>
      <c r="AY361" s="244" t="s">
        <v>163</v>
      </c>
    </row>
    <row r="362" s="13" customFormat="1">
      <c r="A362" s="13"/>
      <c r="B362" s="233"/>
      <c r="C362" s="234"/>
      <c r="D362" s="235" t="s">
        <v>175</v>
      </c>
      <c r="E362" s="236" t="s">
        <v>19</v>
      </c>
      <c r="F362" s="237" t="s">
        <v>516</v>
      </c>
      <c r="G362" s="234"/>
      <c r="H362" s="238">
        <v>1.956</v>
      </c>
      <c r="I362" s="239"/>
      <c r="J362" s="234"/>
      <c r="K362" s="234"/>
      <c r="L362" s="240"/>
      <c r="M362" s="241"/>
      <c r="N362" s="242"/>
      <c r="O362" s="242"/>
      <c r="P362" s="242"/>
      <c r="Q362" s="242"/>
      <c r="R362" s="242"/>
      <c r="S362" s="242"/>
      <c r="T362" s="24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4" t="s">
        <v>175</v>
      </c>
      <c r="AU362" s="244" t="s">
        <v>83</v>
      </c>
      <c r="AV362" s="13" t="s">
        <v>83</v>
      </c>
      <c r="AW362" s="13" t="s">
        <v>32</v>
      </c>
      <c r="AX362" s="13" t="s">
        <v>70</v>
      </c>
      <c r="AY362" s="244" t="s">
        <v>163</v>
      </c>
    </row>
    <row r="363" s="13" customFormat="1">
      <c r="A363" s="13"/>
      <c r="B363" s="233"/>
      <c r="C363" s="234"/>
      <c r="D363" s="235" t="s">
        <v>175</v>
      </c>
      <c r="E363" s="236" t="s">
        <v>19</v>
      </c>
      <c r="F363" s="237" t="s">
        <v>8</v>
      </c>
      <c r="G363" s="234"/>
      <c r="H363" s="238">
        <v>12</v>
      </c>
      <c r="I363" s="239"/>
      <c r="J363" s="234"/>
      <c r="K363" s="234"/>
      <c r="L363" s="240"/>
      <c r="M363" s="241"/>
      <c r="N363" s="242"/>
      <c r="O363" s="242"/>
      <c r="P363" s="242"/>
      <c r="Q363" s="242"/>
      <c r="R363" s="242"/>
      <c r="S363" s="242"/>
      <c r="T363" s="24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4" t="s">
        <v>175</v>
      </c>
      <c r="AU363" s="244" t="s">
        <v>83</v>
      </c>
      <c r="AV363" s="13" t="s">
        <v>83</v>
      </c>
      <c r="AW363" s="13" t="s">
        <v>32</v>
      </c>
      <c r="AX363" s="13" t="s">
        <v>70</v>
      </c>
      <c r="AY363" s="244" t="s">
        <v>163</v>
      </c>
    </row>
    <row r="364" s="13" customFormat="1">
      <c r="A364" s="13"/>
      <c r="B364" s="233"/>
      <c r="C364" s="234"/>
      <c r="D364" s="235" t="s">
        <v>175</v>
      </c>
      <c r="E364" s="236" t="s">
        <v>19</v>
      </c>
      <c r="F364" s="237" t="s">
        <v>517</v>
      </c>
      <c r="G364" s="234"/>
      <c r="H364" s="238">
        <v>0.71399999999999997</v>
      </c>
      <c r="I364" s="239"/>
      <c r="J364" s="234"/>
      <c r="K364" s="234"/>
      <c r="L364" s="240"/>
      <c r="M364" s="241"/>
      <c r="N364" s="242"/>
      <c r="O364" s="242"/>
      <c r="P364" s="242"/>
      <c r="Q364" s="242"/>
      <c r="R364" s="242"/>
      <c r="S364" s="242"/>
      <c r="T364" s="24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4" t="s">
        <v>175</v>
      </c>
      <c r="AU364" s="244" t="s">
        <v>83</v>
      </c>
      <c r="AV364" s="13" t="s">
        <v>83</v>
      </c>
      <c r="AW364" s="13" t="s">
        <v>32</v>
      </c>
      <c r="AX364" s="13" t="s">
        <v>70</v>
      </c>
      <c r="AY364" s="244" t="s">
        <v>163</v>
      </c>
    </row>
    <row r="365" s="13" customFormat="1">
      <c r="A365" s="13"/>
      <c r="B365" s="233"/>
      <c r="C365" s="234"/>
      <c r="D365" s="235" t="s">
        <v>175</v>
      </c>
      <c r="E365" s="236" t="s">
        <v>19</v>
      </c>
      <c r="F365" s="237" t="s">
        <v>8</v>
      </c>
      <c r="G365" s="234"/>
      <c r="H365" s="238">
        <v>12</v>
      </c>
      <c r="I365" s="239"/>
      <c r="J365" s="234"/>
      <c r="K365" s="234"/>
      <c r="L365" s="240"/>
      <c r="M365" s="241"/>
      <c r="N365" s="242"/>
      <c r="O365" s="242"/>
      <c r="P365" s="242"/>
      <c r="Q365" s="242"/>
      <c r="R365" s="242"/>
      <c r="S365" s="242"/>
      <c r="T365" s="24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4" t="s">
        <v>175</v>
      </c>
      <c r="AU365" s="244" t="s">
        <v>83</v>
      </c>
      <c r="AV365" s="13" t="s">
        <v>83</v>
      </c>
      <c r="AW365" s="13" t="s">
        <v>32</v>
      </c>
      <c r="AX365" s="13" t="s">
        <v>70</v>
      </c>
      <c r="AY365" s="244" t="s">
        <v>163</v>
      </c>
    </row>
    <row r="366" s="13" customFormat="1">
      <c r="A366" s="13"/>
      <c r="B366" s="233"/>
      <c r="C366" s="234"/>
      <c r="D366" s="235" t="s">
        <v>175</v>
      </c>
      <c r="E366" s="236" t="s">
        <v>19</v>
      </c>
      <c r="F366" s="237" t="s">
        <v>517</v>
      </c>
      <c r="G366" s="234"/>
      <c r="H366" s="238">
        <v>0.71399999999999997</v>
      </c>
      <c r="I366" s="239"/>
      <c r="J366" s="234"/>
      <c r="K366" s="234"/>
      <c r="L366" s="240"/>
      <c r="M366" s="241"/>
      <c r="N366" s="242"/>
      <c r="O366" s="242"/>
      <c r="P366" s="242"/>
      <c r="Q366" s="242"/>
      <c r="R366" s="242"/>
      <c r="S366" s="242"/>
      <c r="T366" s="24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4" t="s">
        <v>175</v>
      </c>
      <c r="AU366" s="244" t="s">
        <v>83</v>
      </c>
      <c r="AV366" s="13" t="s">
        <v>83</v>
      </c>
      <c r="AW366" s="13" t="s">
        <v>32</v>
      </c>
      <c r="AX366" s="13" t="s">
        <v>70</v>
      </c>
      <c r="AY366" s="244" t="s">
        <v>163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8</v>
      </c>
      <c r="G367" s="234"/>
      <c r="H367" s="238">
        <v>12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83</v>
      </c>
      <c r="AV367" s="13" t="s">
        <v>83</v>
      </c>
      <c r="AW367" s="13" t="s">
        <v>32</v>
      </c>
      <c r="AX367" s="13" t="s">
        <v>70</v>
      </c>
      <c r="AY367" s="244" t="s">
        <v>163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518</v>
      </c>
      <c r="G368" s="234"/>
      <c r="H368" s="238">
        <v>1.992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83</v>
      </c>
      <c r="AV368" s="13" t="s">
        <v>83</v>
      </c>
      <c r="AW368" s="13" t="s">
        <v>32</v>
      </c>
      <c r="AX368" s="13" t="s">
        <v>70</v>
      </c>
      <c r="AY368" s="244" t="s">
        <v>163</v>
      </c>
    </row>
    <row r="369" s="14" customFormat="1">
      <c r="A369" s="14"/>
      <c r="B369" s="245"/>
      <c r="C369" s="246"/>
      <c r="D369" s="235" t="s">
        <v>175</v>
      </c>
      <c r="E369" s="247" t="s">
        <v>19</v>
      </c>
      <c r="F369" s="248" t="s">
        <v>179</v>
      </c>
      <c r="G369" s="246"/>
      <c r="H369" s="249">
        <v>67.332000000000008</v>
      </c>
      <c r="I369" s="250"/>
      <c r="J369" s="246"/>
      <c r="K369" s="246"/>
      <c r="L369" s="251"/>
      <c r="M369" s="252"/>
      <c r="N369" s="253"/>
      <c r="O369" s="253"/>
      <c r="P369" s="253"/>
      <c r="Q369" s="253"/>
      <c r="R369" s="253"/>
      <c r="S369" s="253"/>
      <c r="T369" s="25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5" t="s">
        <v>175</v>
      </c>
      <c r="AU369" s="255" t="s">
        <v>83</v>
      </c>
      <c r="AV369" s="14" t="s">
        <v>171</v>
      </c>
      <c r="AW369" s="14" t="s">
        <v>32</v>
      </c>
      <c r="AX369" s="14" t="s">
        <v>77</v>
      </c>
      <c r="AY369" s="255" t="s">
        <v>163</v>
      </c>
    </row>
    <row r="370" s="12" customFormat="1" ht="25.92" customHeight="1">
      <c r="A370" s="12"/>
      <c r="B370" s="199"/>
      <c r="C370" s="200"/>
      <c r="D370" s="201" t="s">
        <v>69</v>
      </c>
      <c r="E370" s="202" t="s">
        <v>446</v>
      </c>
      <c r="F370" s="202" t="s">
        <v>447</v>
      </c>
      <c r="G370" s="200"/>
      <c r="H370" s="200"/>
      <c r="I370" s="203"/>
      <c r="J370" s="204">
        <f>BK370</f>
        <v>0</v>
      </c>
      <c r="K370" s="200"/>
      <c r="L370" s="205"/>
      <c r="M370" s="206"/>
      <c r="N370" s="207"/>
      <c r="O370" s="207"/>
      <c r="P370" s="208">
        <f>SUM(P371:P378)</f>
        <v>0</v>
      </c>
      <c r="Q370" s="207"/>
      <c r="R370" s="208">
        <f>SUM(R371:R378)</f>
        <v>0</v>
      </c>
      <c r="S370" s="207"/>
      <c r="T370" s="209">
        <f>SUM(T371:T378)</f>
        <v>0</v>
      </c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R370" s="210" t="s">
        <v>197</v>
      </c>
      <c r="AT370" s="211" t="s">
        <v>69</v>
      </c>
      <c r="AU370" s="211" t="s">
        <v>70</v>
      </c>
      <c r="AY370" s="210" t="s">
        <v>163</v>
      </c>
      <c r="BK370" s="212">
        <f>SUM(BK371:BK378)</f>
        <v>0</v>
      </c>
    </row>
    <row r="371" s="2" customFormat="1" ht="16.5" customHeight="1">
      <c r="A371" s="41"/>
      <c r="B371" s="42"/>
      <c r="C371" s="215" t="s">
        <v>441</v>
      </c>
      <c r="D371" s="215" t="s">
        <v>166</v>
      </c>
      <c r="E371" s="216" t="s">
        <v>449</v>
      </c>
      <c r="F371" s="217" t="s">
        <v>450</v>
      </c>
      <c r="G371" s="218" t="s">
        <v>451</v>
      </c>
      <c r="H371" s="219">
        <v>1</v>
      </c>
      <c r="I371" s="220"/>
      <c r="J371" s="221">
        <f>ROUND(I371*H371,2)</f>
        <v>0</v>
      </c>
      <c r="K371" s="217" t="s">
        <v>19</v>
      </c>
      <c r="L371" s="47"/>
      <c r="M371" s="222" t="s">
        <v>19</v>
      </c>
      <c r="N371" s="223" t="s">
        <v>42</v>
      </c>
      <c r="O371" s="87"/>
      <c r="P371" s="224">
        <f>O371*H371</f>
        <v>0</v>
      </c>
      <c r="Q371" s="224">
        <v>0</v>
      </c>
      <c r="R371" s="224">
        <f>Q371*H371</f>
        <v>0</v>
      </c>
      <c r="S371" s="224">
        <v>0</v>
      </c>
      <c r="T371" s="225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6" t="s">
        <v>171</v>
      </c>
      <c r="AT371" s="226" t="s">
        <v>166</v>
      </c>
      <c r="AU371" s="226" t="s">
        <v>77</v>
      </c>
      <c r="AY371" s="20" t="s">
        <v>163</v>
      </c>
      <c r="BE371" s="227">
        <f>IF(N371="základní",J371,0)</f>
        <v>0</v>
      </c>
      <c r="BF371" s="227">
        <f>IF(N371="snížená",J371,0)</f>
        <v>0</v>
      </c>
      <c r="BG371" s="227">
        <f>IF(N371="zákl. přenesená",J371,0)</f>
        <v>0</v>
      </c>
      <c r="BH371" s="227">
        <f>IF(N371="sníž. přenesená",J371,0)</f>
        <v>0</v>
      </c>
      <c r="BI371" s="227">
        <f>IF(N371="nulová",J371,0)</f>
        <v>0</v>
      </c>
      <c r="BJ371" s="20" t="s">
        <v>83</v>
      </c>
      <c r="BK371" s="227">
        <f>ROUND(I371*H371,2)</f>
        <v>0</v>
      </c>
      <c r="BL371" s="20" t="s">
        <v>171</v>
      </c>
      <c r="BM371" s="226" t="s">
        <v>452</v>
      </c>
    </row>
    <row r="372" s="2" customFormat="1" ht="16.5" customHeight="1">
      <c r="A372" s="41"/>
      <c r="B372" s="42"/>
      <c r="C372" s="215" t="s">
        <v>448</v>
      </c>
      <c r="D372" s="215" t="s">
        <v>166</v>
      </c>
      <c r="E372" s="216" t="s">
        <v>454</v>
      </c>
      <c r="F372" s="217" t="s">
        <v>455</v>
      </c>
      <c r="G372" s="218" t="s">
        <v>451</v>
      </c>
      <c r="H372" s="219">
        <v>1</v>
      </c>
      <c r="I372" s="220"/>
      <c r="J372" s="221">
        <f>ROUND(I372*H372,2)</f>
        <v>0</v>
      </c>
      <c r="K372" s="217" t="s">
        <v>19</v>
      </c>
      <c r="L372" s="47"/>
      <c r="M372" s="222" t="s">
        <v>19</v>
      </c>
      <c r="N372" s="223" t="s">
        <v>42</v>
      </c>
      <c r="O372" s="87"/>
      <c r="P372" s="224">
        <f>O372*H372</f>
        <v>0</v>
      </c>
      <c r="Q372" s="224">
        <v>0</v>
      </c>
      <c r="R372" s="224">
        <f>Q372*H372</f>
        <v>0</v>
      </c>
      <c r="S372" s="224">
        <v>0</v>
      </c>
      <c r="T372" s="225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6" t="s">
        <v>171</v>
      </c>
      <c r="AT372" s="226" t="s">
        <v>166</v>
      </c>
      <c r="AU372" s="226" t="s">
        <v>77</v>
      </c>
      <c r="AY372" s="20" t="s">
        <v>163</v>
      </c>
      <c r="BE372" s="227">
        <f>IF(N372="základní",J372,0)</f>
        <v>0</v>
      </c>
      <c r="BF372" s="227">
        <f>IF(N372="snížená",J372,0)</f>
        <v>0</v>
      </c>
      <c r="BG372" s="227">
        <f>IF(N372="zákl. přenesená",J372,0)</f>
        <v>0</v>
      </c>
      <c r="BH372" s="227">
        <f>IF(N372="sníž. přenesená",J372,0)</f>
        <v>0</v>
      </c>
      <c r="BI372" s="227">
        <f>IF(N372="nulová",J372,0)</f>
        <v>0</v>
      </c>
      <c r="BJ372" s="20" t="s">
        <v>83</v>
      </c>
      <c r="BK372" s="227">
        <f>ROUND(I372*H372,2)</f>
        <v>0</v>
      </c>
      <c r="BL372" s="20" t="s">
        <v>171</v>
      </c>
      <c r="BM372" s="226" t="s">
        <v>456</v>
      </c>
    </row>
    <row r="373" s="2" customFormat="1" ht="24.15" customHeight="1">
      <c r="A373" s="41"/>
      <c r="B373" s="42"/>
      <c r="C373" s="215" t="s">
        <v>453</v>
      </c>
      <c r="D373" s="215" t="s">
        <v>166</v>
      </c>
      <c r="E373" s="216" t="s">
        <v>458</v>
      </c>
      <c r="F373" s="217" t="s">
        <v>459</v>
      </c>
      <c r="G373" s="218" t="s">
        <v>451</v>
      </c>
      <c r="H373" s="219">
        <v>1</v>
      </c>
      <c r="I373" s="220"/>
      <c r="J373" s="221">
        <f>ROUND(I373*H373,2)</f>
        <v>0</v>
      </c>
      <c r="K373" s="217" t="s">
        <v>19</v>
      </c>
      <c r="L373" s="47"/>
      <c r="M373" s="222" t="s">
        <v>19</v>
      </c>
      <c r="N373" s="223" t="s">
        <v>42</v>
      </c>
      <c r="O373" s="87"/>
      <c r="P373" s="224">
        <f>O373*H373</f>
        <v>0</v>
      </c>
      <c r="Q373" s="224">
        <v>0</v>
      </c>
      <c r="R373" s="224">
        <f>Q373*H373</f>
        <v>0</v>
      </c>
      <c r="S373" s="224">
        <v>0</v>
      </c>
      <c r="T373" s="225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6" t="s">
        <v>171</v>
      </c>
      <c r="AT373" s="226" t="s">
        <v>166</v>
      </c>
      <c r="AU373" s="226" t="s">
        <v>77</v>
      </c>
      <c r="AY373" s="20" t="s">
        <v>163</v>
      </c>
      <c r="BE373" s="227">
        <f>IF(N373="základní",J373,0)</f>
        <v>0</v>
      </c>
      <c r="BF373" s="227">
        <f>IF(N373="snížená",J373,0)</f>
        <v>0</v>
      </c>
      <c r="BG373" s="227">
        <f>IF(N373="zákl. přenesená",J373,0)</f>
        <v>0</v>
      </c>
      <c r="BH373" s="227">
        <f>IF(N373="sníž. přenesená",J373,0)</f>
        <v>0</v>
      </c>
      <c r="BI373" s="227">
        <f>IF(N373="nulová",J373,0)</f>
        <v>0</v>
      </c>
      <c r="BJ373" s="20" t="s">
        <v>83</v>
      </c>
      <c r="BK373" s="227">
        <f>ROUND(I373*H373,2)</f>
        <v>0</v>
      </c>
      <c r="BL373" s="20" t="s">
        <v>171</v>
      </c>
      <c r="BM373" s="226" t="s">
        <v>460</v>
      </c>
    </row>
    <row r="374" s="2" customFormat="1" ht="16.5" customHeight="1">
      <c r="A374" s="41"/>
      <c r="B374" s="42"/>
      <c r="C374" s="215" t="s">
        <v>457</v>
      </c>
      <c r="D374" s="215" t="s">
        <v>166</v>
      </c>
      <c r="E374" s="216" t="s">
        <v>462</v>
      </c>
      <c r="F374" s="217" t="s">
        <v>463</v>
      </c>
      <c r="G374" s="218" t="s">
        <v>451</v>
      </c>
      <c r="H374" s="219">
        <v>1</v>
      </c>
      <c r="I374" s="220"/>
      <c r="J374" s="221">
        <f>ROUND(I374*H374,2)</f>
        <v>0</v>
      </c>
      <c r="K374" s="217" t="s">
        <v>19</v>
      </c>
      <c r="L374" s="47"/>
      <c r="M374" s="222" t="s">
        <v>19</v>
      </c>
      <c r="N374" s="223" t="s">
        <v>42</v>
      </c>
      <c r="O374" s="87"/>
      <c r="P374" s="224">
        <f>O374*H374</f>
        <v>0</v>
      </c>
      <c r="Q374" s="224">
        <v>0</v>
      </c>
      <c r="R374" s="224">
        <f>Q374*H374</f>
        <v>0</v>
      </c>
      <c r="S374" s="224">
        <v>0</v>
      </c>
      <c r="T374" s="225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226" t="s">
        <v>171</v>
      </c>
      <c r="AT374" s="226" t="s">
        <v>166</v>
      </c>
      <c r="AU374" s="226" t="s">
        <v>77</v>
      </c>
      <c r="AY374" s="20" t="s">
        <v>163</v>
      </c>
      <c r="BE374" s="227">
        <f>IF(N374="základní",J374,0)</f>
        <v>0</v>
      </c>
      <c r="BF374" s="227">
        <f>IF(N374="snížená",J374,0)</f>
        <v>0</v>
      </c>
      <c r="BG374" s="227">
        <f>IF(N374="zákl. přenesená",J374,0)</f>
        <v>0</v>
      </c>
      <c r="BH374" s="227">
        <f>IF(N374="sníž. přenesená",J374,0)</f>
        <v>0</v>
      </c>
      <c r="BI374" s="227">
        <f>IF(N374="nulová",J374,0)</f>
        <v>0</v>
      </c>
      <c r="BJ374" s="20" t="s">
        <v>83</v>
      </c>
      <c r="BK374" s="227">
        <f>ROUND(I374*H374,2)</f>
        <v>0</v>
      </c>
      <c r="BL374" s="20" t="s">
        <v>171</v>
      </c>
      <c r="BM374" s="226" t="s">
        <v>464</v>
      </c>
    </row>
    <row r="375" s="2" customFormat="1" ht="16.5" customHeight="1">
      <c r="A375" s="41"/>
      <c r="B375" s="42"/>
      <c r="C375" s="215" t="s">
        <v>461</v>
      </c>
      <c r="D375" s="215" t="s">
        <v>166</v>
      </c>
      <c r="E375" s="216" t="s">
        <v>466</v>
      </c>
      <c r="F375" s="217" t="s">
        <v>467</v>
      </c>
      <c r="G375" s="218" t="s">
        <v>451</v>
      </c>
      <c r="H375" s="219">
        <v>1</v>
      </c>
      <c r="I375" s="220"/>
      <c r="J375" s="221">
        <f>ROUND(I375*H375,2)</f>
        <v>0</v>
      </c>
      <c r="K375" s="217" t="s">
        <v>19</v>
      </c>
      <c r="L375" s="47"/>
      <c r="M375" s="222" t="s">
        <v>19</v>
      </c>
      <c r="N375" s="223" t="s">
        <v>42</v>
      </c>
      <c r="O375" s="87"/>
      <c r="P375" s="224">
        <f>O375*H375</f>
        <v>0</v>
      </c>
      <c r="Q375" s="224">
        <v>0</v>
      </c>
      <c r="R375" s="224">
        <f>Q375*H375</f>
        <v>0</v>
      </c>
      <c r="S375" s="224">
        <v>0</v>
      </c>
      <c r="T375" s="225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226" t="s">
        <v>171</v>
      </c>
      <c r="AT375" s="226" t="s">
        <v>166</v>
      </c>
      <c r="AU375" s="226" t="s">
        <v>77</v>
      </c>
      <c r="AY375" s="20" t="s">
        <v>163</v>
      </c>
      <c r="BE375" s="227">
        <f>IF(N375="základní",J375,0)</f>
        <v>0</v>
      </c>
      <c r="BF375" s="227">
        <f>IF(N375="snížená",J375,0)</f>
        <v>0</v>
      </c>
      <c r="BG375" s="227">
        <f>IF(N375="zákl. přenesená",J375,0)</f>
        <v>0</v>
      </c>
      <c r="BH375" s="227">
        <f>IF(N375="sníž. přenesená",J375,0)</f>
        <v>0</v>
      </c>
      <c r="BI375" s="227">
        <f>IF(N375="nulová",J375,0)</f>
        <v>0</v>
      </c>
      <c r="BJ375" s="20" t="s">
        <v>83</v>
      </c>
      <c r="BK375" s="227">
        <f>ROUND(I375*H375,2)</f>
        <v>0</v>
      </c>
      <c r="BL375" s="20" t="s">
        <v>171</v>
      </c>
      <c r="BM375" s="226" t="s">
        <v>468</v>
      </c>
    </row>
    <row r="376" s="2" customFormat="1" ht="24.15" customHeight="1">
      <c r="A376" s="41"/>
      <c r="B376" s="42"/>
      <c r="C376" s="215" t="s">
        <v>465</v>
      </c>
      <c r="D376" s="215" t="s">
        <v>166</v>
      </c>
      <c r="E376" s="216" t="s">
        <v>470</v>
      </c>
      <c r="F376" s="217" t="s">
        <v>471</v>
      </c>
      <c r="G376" s="218" t="s">
        <v>451</v>
      </c>
      <c r="H376" s="219">
        <v>1</v>
      </c>
      <c r="I376" s="220"/>
      <c r="J376" s="221">
        <f>ROUND(I376*H376,2)</f>
        <v>0</v>
      </c>
      <c r="K376" s="217" t="s">
        <v>19</v>
      </c>
      <c r="L376" s="47"/>
      <c r="M376" s="222" t="s">
        <v>19</v>
      </c>
      <c r="N376" s="223" t="s">
        <v>42</v>
      </c>
      <c r="O376" s="87"/>
      <c r="P376" s="224">
        <f>O376*H376</f>
        <v>0</v>
      </c>
      <c r="Q376" s="224">
        <v>0</v>
      </c>
      <c r="R376" s="224">
        <f>Q376*H376</f>
        <v>0</v>
      </c>
      <c r="S376" s="224">
        <v>0</v>
      </c>
      <c r="T376" s="225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6" t="s">
        <v>171</v>
      </c>
      <c r="AT376" s="226" t="s">
        <v>166</v>
      </c>
      <c r="AU376" s="226" t="s">
        <v>77</v>
      </c>
      <c r="AY376" s="20" t="s">
        <v>163</v>
      </c>
      <c r="BE376" s="227">
        <f>IF(N376="základní",J376,0)</f>
        <v>0</v>
      </c>
      <c r="BF376" s="227">
        <f>IF(N376="snížená",J376,0)</f>
        <v>0</v>
      </c>
      <c r="BG376" s="227">
        <f>IF(N376="zákl. přenesená",J376,0)</f>
        <v>0</v>
      </c>
      <c r="BH376" s="227">
        <f>IF(N376="sníž. přenesená",J376,0)</f>
        <v>0</v>
      </c>
      <c r="BI376" s="227">
        <f>IF(N376="nulová",J376,0)</f>
        <v>0</v>
      </c>
      <c r="BJ376" s="20" t="s">
        <v>83</v>
      </c>
      <c r="BK376" s="227">
        <f>ROUND(I376*H376,2)</f>
        <v>0</v>
      </c>
      <c r="BL376" s="20" t="s">
        <v>171</v>
      </c>
      <c r="BM376" s="226" t="s">
        <v>472</v>
      </c>
    </row>
    <row r="377" s="2" customFormat="1" ht="33" customHeight="1">
      <c r="A377" s="41"/>
      <c r="B377" s="42"/>
      <c r="C377" s="215" t="s">
        <v>469</v>
      </c>
      <c r="D377" s="215" t="s">
        <v>166</v>
      </c>
      <c r="E377" s="216" t="s">
        <v>474</v>
      </c>
      <c r="F377" s="217" t="s">
        <v>475</v>
      </c>
      <c r="G377" s="218" t="s">
        <v>451</v>
      </c>
      <c r="H377" s="219">
        <v>1</v>
      </c>
      <c r="I377" s="220"/>
      <c r="J377" s="221">
        <f>ROUND(I377*H377,2)</f>
        <v>0</v>
      </c>
      <c r="K377" s="217" t="s">
        <v>19</v>
      </c>
      <c r="L377" s="47"/>
      <c r="M377" s="222" t="s">
        <v>19</v>
      </c>
      <c r="N377" s="223" t="s">
        <v>42</v>
      </c>
      <c r="O377" s="87"/>
      <c r="P377" s="224">
        <f>O377*H377</f>
        <v>0</v>
      </c>
      <c r="Q377" s="224">
        <v>0</v>
      </c>
      <c r="R377" s="224">
        <f>Q377*H377</f>
        <v>0</v>
      </c>
      <c r="S377" s="224">
        <v>0</v>
      </c>
      <c r="T377" s="225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6" t="s">
        <v>171</v>
      </c>
      <c r="AT377" s="226" t="s">
        <v>166</v>
      </c>
      <c r="AU377" s="226" t="s">
        <v>77</v>
      </c>
      <c r="AY377" s="20" t="s">
        <v>163</v>
      </c>
      <c r="BE377" s="227">
        <f>IF(N377="základní",J377,0)</f>
        <v>0</v>
      </c>
      <c r="BF377" s="227">
        <f>IF(N377="snížená",J377,0)</f>
        <v>0</v>
      </c>
      <c r="BG377" s="227">
        <f>IF(N377="zákl. přenesená",J377,0)</f>
        <v>0</v>
      </c>
      <c r="BH377" s="227">
        <f>IF(N377="sníž. přenesená",J377,0)</f>
        <v>0</v>
      </c>
      <c r="BI377" s="227">
        <f>IF(N377="nulová",J377,0)</f>
        <v>0</v>
      </c>
      <c r="BJ377" s="20" t="s">
        <v>83</v>
      </c>
      <c r="BK377" s="227">
        <f>ROUND(I377*H377,2)</f>
        <v>0</v>
      </c>
      <c r="BL377" s="20" t="s">
        <v>171</v>
      </c>
      <c r="BM377" s="226" t="s">
        <v>476</v>
      </c>
    </row>
    <row r="378" s="2" customFormat="1" ht="16.5" customHeight="1">
      <c r="A378" s="41"/>
      <c r="B378" s="42"/>
      <c r="C378" s="215" t="s">
        <v>473</v>
      </c>
      <c r="D378" s="215" t="s">
        <v>166</v>
      </c>
      <c r="E378" s="216" t="s">
        <v>478</v>
      </c>
      <c r="F378" s="217" t="s">
        <v>479</v>
      </c>
      <c r="G378" s="218" t="s">
        <v>451</v>
      </c>
      <c r="H378" s="219">
        <v>1</v>
      </c>
      <c r="I378" s="220"/>
      <c r="J378" s="221">
        <f>ROUND(I378*H378,2)</f>
        <v>0</v>
      </c>
      <c r="K378" s="217" t="s">
        <v>19</v>
      </c>
      <c r="L378" s="47"/>
      <c r="M378" s="287" t="s">
        <v>19</v>
      </c>
      <c r="N378" s="288" t="s">
        <v>42</v>
      </c>
      <c r="O378" s="289"/>
      <c r="P378" s="290">
        <f>O378*H378</f>
        <v>0</v>
      </c>
      <c r="Q378" s="290">
        <v>0</v>
      </c>
      <c r="R378" s="290">
        <f>Q378*H378</f>
        <v>0</v>
      </c>
      <c r="S378" s="290">
        <v>0</v>
      </c>
      <c r="T378" s="291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226" t="s">
        <v>171</v>
      </c>
      <c r="AT378" s="226" t="s">
        <v>166</v>
      </c>
      <c r="AU378" s="226" t="s">
        <v>77</v>
      </c>
      <c r="AY378" s="20" t="s">
        <v>163</v>
      </c>
      <c r="BE378" s="227">
        <f>IF(N378="základní",J378,0)</f>
        <v>0</v>
      </c>
      <c r="BF378" s="227">
        <f>IF(N378="snížená",J378,0)</f>
        <v>0</v>
      </c>
      <c r="BG378" s="227">
        <f>IF(N378="zákl. přenesená",J378,0)</f>
        <v>0</v>
      </c>
      <c r="BH378" s="227">
        <f>IF(N378="sníž. přenesená",J378,0)</f>
        <v>0</v>
      </c>
      <c r="BI378" s="227">
        <f>IF(N378="nulová",J378,0)</f>
        <v>0</v>
      </c>
      <c r="BJ378" s="20" t="s">
        <v>83</v>
      </c>
      <c r="BK378" s="227">
        <f>ROUND(I378*H378,2)</f>
        <v>0</v>
      </c>
      <c r="BL378" s="20" t="s">
        <v>171</v>
      </c>
      <c r="BM378" s="226" t="s">
        <v>480</v>
      </c>
    </row>
    <row r="379" s="2" customFormat="1" ht="6.96" customHeight="1">
      <c r="A379" s="41"/>
      <c r="B379" s="62"/>
      <c r="C379" s="63"/>
      <c r="D379" s="63"/>
      <c r="E379" s="63"/>
      <c r="F379" s="63"/>
      <c r="G379" s="63"/>
      <c r="H379" s="63"/>
      <c r="I379" s="63"/>
      <c r="J379" s="63"/>
      <c r="K379" s="63"/>
      <c r="L379" s="47"/>
      <c r="M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</row>
  </sheetData>
  <sheetProtection sheet="1" autoFilter="0" formatColumns="0" formatRows="0" objects="1" scenarios="1" spinCount="100000" saltValue="2kn7SnWivKCrwiwMCUxt/Mx2WlVlOiFsUF90Au0VK76AmF1htI9M+q0PNmcGu3wqnlK5ujfyURNYZJ3fTZ4Txw==" hashValue="zPZlFhkwG56hkHrlI7UjsuKPgSFqQ9/mBH1N8xjh4E1B9GjGQnnicJqXKZ9VxygHB76C6wvpPYBDM+LJASUwWQ==" algorithmName="SHA-512" password="CC35"/>
  <autoFilter ref="C95:K3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5_01/612142001"/>
    <hyperlink ref="F108" r:id="rId2" display="https://podminky.urs.cz/item/CS_URS_2025_01/612325302"/>
    <hyperlink ref="F116" r:id="rId3" display="https://podminky.urs.cz/item/CS_URS_2025_01/619991001"/>
    <hyperlink ref="F120" r:id="rId4" display="https://podminky.urs.cz/item/CS_URS_2025_01/619991005"/>
    <hyperlink ref="F128" r:id="rId5" display="https://podminky.urs.cz/item/CS_URS_2025_01/622131121"/>
    <hyperlink ref="F136" r:id="rId6" display="https://podminky.urs.cz/item/CS_URS_2025_01/622142001"/>
    <hyperlink ref="F144" r:id="rId7" display="https://podminky.urs.cz/item/CS_URS_2025_01/622143003"/>
    <hyperlink ref="F160" r:id="rId8" display="https://podminky.urs.cz/item/CS_URS_2025_01/622143004"/>
    <hyperlink ref="F191" r:id="rId9" display="https://podminky.urs.cz/item/CS_URS_2025_01/622151031"/>
    <hyperlink ref="F199" r:id="rId10" display="https://podminky.urs.cz/item/CS_URS_2025_01/622531022"/>
    <hyperlink ref="F208" r:id="rId11" display="https://podminky.urs.cz/item/CS_URS_2025_01/949101111"/>
    <hyperlink ref="F216" r:id="rId12" display="https://podminky.urs.cz/item/CS_URS_2025_01/968082015"/>
    <hyperlink ref="F221" r:id="rId13" display="https://podminky.urs.cz/item/CS_URS_2025_01/968082022"/>
    <hyperlink ref="F228" r:id="rId14" display="https://podminky.urs.cz/item/CS_URS_2025_01/978013191"/>
    <hyperlink ref="F236" r:id="rId15" display="https://podminky.urs.cz/item/CS_URS_2025_01/985131311"/>
    <hyperlink ref="F245" r:id="rId16" display="https://podminky.urs.cz/item/CS_URS_2025_01/985139112"/>
    <hyperlink ref="F255" r:id="rId17" display="https://podminky.urs.cz/item/CS_URS_2025_01/997013212"/>
    <hyperlink ref="F257" r:id="rId18" display="https://podminky.urs.cz/item/CS_URS_2025_01/997013501"/>
    <hyperlink ref="F259" r:id="rId19" display="https://podminky.urs.cz/item/CS_URS_2025_01/997013509"/>
    <hyperlink ref="F264" r:id="rId20" display="https://podminky.urs.cz/item/CS_URS_2025_01/997013631"/>
    <hyperlink ref="F267" r:id="rId21" display="https://podminky.urs.cz/item/CS_URS_2025_01/998018002"/>
    <hyperlink ref="F271" r:id="rId22" display="https://podminky.urs.cz/item/CS_URS_2025_01/764001911"/>
    <hyperlink ref="F278" r:id="rId23" display="https://podminky.urs.cz/item/CS_URS_2025_01/998764102"/>
    <hyperlink ref="F281" r:id="rId24" display="https://podminky.urs.cz/item/CS_URS_2025_01/766622216"/>
    <hyperlink ref="F288" r:id="rId25" display="https://podminky.urs.cz/item/CS_URS_2025_01/766642134"/>
    <hyperlink ref="F304" r:id="rId26" display="https://podminky.urs.cz/item/CS_URS_2025_01/766660461"/>
    <hyperlink ref="F314" r:id="rId27" display="https://podminky.urs.cz/item/CS_URS_2025_01/766691811"/>
    <hyperlink ref="F319" r:id="rId28" display="https://podminky.urs.cz/item/CS_URS_2025_01/766694116"/>
    <hyperlink ref="F328" r:id="rId29" display="https://podminky.urs.cz/item/CS_URS_2025_01/998766122"/>
    <hyperlink ref="F331" r:id="rId30" display="https://podminky.urs.cz/item/CS_URS_2025_01/767627306"/>
    <hyperlink ref="F339" r:id="rId31" display="https://podminky.urs.cz/item/CS_URS_2025_01/767627307"/>
    <hyperlink ref="F347" r:id="rId32" display="https://podminky.urs.cz/item/CS_URS_2025_01/767627310"/>
    <hyperlink ref="F355" r:id="rId33" display="https://podminky.urs.cz/item/CS_URS_2025_01/998767122"/>
    <hyperlink ref="F358" r:id="rId34" display="https://podminky.urs.cz/item/CS_URS_2025_01/784211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5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92" customWidth="1"/>
    <col min="2" max="2" width="1.667969" style="292" customWidth="1"/>
    <col min="3" max="4" width="5" style="292" customWidth="1"/>
    <col min="5" max="5" width="11.66016" style="292" customWidth="1"/>
    <col min="6" max="6" width="9.160156" style="292" customWidth="1"/>
    <col min="7" max="7" width="5" style="292" customWidth="1"/>
    <col min="8" max="8" width="77.83203" style="292" customWidth="1"/>
    <col min="9" max="10" width="20" style="292" customWidth="1"/>
    <col min="11" max="11" width="1.667969" style="292" customWidth="1"/>
  </cols>
  <sheetData>
    <row r="1" s="1" customFormat="1" ht="37.5" customHeight="1"/>
    <row r="2" s="1" customFormat="1" ht="7.5" customHeight="1">
      <c r="B2" s="293"/>
      <c r="C2" s="294"/>
      <c r="D2" s="294"/>
      <c r="E2" s="294"/>
      <c r="F2" s="294"/>
      <c r="G2" s="294"/>
      <c r="H2" s="294"/>
      <c r="I2" s="294"/>
      <c r="J2" s="294"/>
      <c r="K2" s="295"/>
    </row>
    <row r="3" s="17" customFormat="1" ht="45" customHeight="1">
      <c r="B3" s="296"/>
      <c r="C3" s="297" t="s">
        <v>570</v>
      </c>
      <c r="D3" s="297"/>
      <c r="E3" s="297"/>
      <c r="F3" s="297"/>
      <c r="G3" s="297"/>
      <c r="H3" s="297"/>
      <c r="I3" s="297"/>
      <c r="J3" s="297"/>
      <c r="K3" s="298"/>
    </row>
    <row r="4" s="1" customFormat="1" ht="25.5" customHeight="1">
      <c r="B4" s="299"/>
      <c r="C4" s="300" t="s">
        <v>571</v>
      </c>
      <c r="D4" s="300"/>
      <c r="E4" s="300"/>
      <c r="F4" s="300"/>
      <c r="G4" s="300"/>
      <c r="H4" s="300"/>
      <c r="I4" s="300"/>
      <c r="J4" s="300"/>
      <c r="K4" s="301"/>
    </row>
    <row r="5" s="1" customFormat="1" ht="5.25" customHeight="1">
      <c r="B5" s="299"/>
      <c r="C5" s="302"/>
      <c r="D5" s="302"/>
      <c r="E5" s="302"/>
      <c r="F5" s="302"/>
      <c r="G5" s="302"/>
      <c r="H5" s="302"/>
      <c r="I5" s="302"/>
      <c r="J5" s="302"/>
      <c r="K5" s="301"/>
    </row>
    <row r="6" s="1" customFormat="1" ht="15" customHeight="1">
      <c r="B6" s="299"/>
      <c r="C6" s="303" t="s">
        <v>572</v>
      </c>
      <c r="D6" s="303"/>
      <c r="E6" s="303"/>
      <c r="F6" s="303"/>
      <c r="G6" s="303"/>
      <c r="H6" s="303"/>
      <c r="I6" s="303"/>
      <c r="J6" s="303"/>
      <c r="K6" s="301"/>
    </row>
    <row r="7" s="1" customFormat="1" ht="15" customHeight="1">
      <c r="B7" s="304"/>
      <c r="C7" s="303" t="s">
        <v>573</v>
      </c>
      <c r="D7" s="303"/>
      <c r="E7" s="303"/>
      <c r="F7" s="303"/>
      <c r="G7" s="303"/>
      <c r="H7" s="303"/>
      <c r="I7" s="303"/>
      <c r="J7" s="303"/>
      <c r="K7" s="301"/>
    </row>
    <row r="8" s="1" customFormat="1" ht="12.75" customHeight="1">
      <c r="B8" s="304"/>
      <c r="C8" s="303"/>
      <c r="D8" s="303"/>
      <c r="E8" s="303"/>
      <c r="F8" s="303"/>
      <c r="G8" s="303"/>
      <c r="H8" s="303"/>
      <c r="I8" s="303"/>
      <c r="J8" s="303"/>
      <c r="K8" s="301"/>
    </row>
    <row r="9" s="1" customFormat="1" ht="15" customHeight="1">
      <c r="B9" s="304"/>
      <c r="C9" s="303" t="s">
        <v>574</v>
      </c>
      <c r="D9" s="303"/>
      <c r="E9" s="303"/>
      <c r="F9" s="303"/>
      <c r="G9" s="303"/>
      <c r="H9" s="303"/>
      <c r="I9" s="303"/>
      <c r="J9" s="303"/>
      <c r="K9" s="301"/>
    </row>
    <row r="10" s="1" customFormat="1" ht="15" customHeight="1">
      <c r="B10" s="304"/>
      <c r="C10" s="303"/>
      <c r="D10" s="303" t="s">
        <v>575</v>
      </c>
      <c r="E10" s="303"/>
      <c r="F10" s="303"/>
      <c r="G10" s="303"/>
      <c r="H10" s="303"/>
      <c r="I10" s="303"/>
      <c r="J10" s="303"/>
      <c r="K10" s="301"/>
    </row>
    <row r="11" s="1" customFormat="1" ht="15" customHeight="1">
      <c r="B11" s="304"/>
      <c r="C11" s="305"/>
      <c r="D11" s="303" t="s">
        <v>576</v>
      </c>
      <c r="E11" s="303"/>
      <c r="F11" s="303"/>
      <c r="G11" s="303"/>
      <c r="H11" s="303"/>
      <c r="I11" s="303"/>
      <c r="J11" s="303"/>
      <c r="K11" s="301"/>
    </row>
    <row r="12" s="1" customFormat="1" ht="15" customHeight="1">
      <c r="B12" s="304"/>
      <c r="C12" s="305"/>
      <c r="D12" s="303"/>
      <c r="E12" s="303"/>
      <c r="F12" s="303"/>
      <c r="G12" s="303"/>
      <c r="H12" s="303"/>
      <c r="I12" s="303"/>
      <c r="J12" s="303"/>
      <c r="K12" s="301"/>
    </row>
    <row r="13" s="1" customFormat="1" ht="15" customHeight="1">
      <c r="B13" s="304"/>
      <c r="C13" s="305"/>
      <c r="D13" s="306" t="s">
        <v>577</v>
      </c>
      <c r="E13" s="303"/>
      <c r="F13" s="303"/>
      <c r="G13" s="303"/>
      <c r="H13" s="303"/>
      <c r="I13" s="303"/>
      <c r="J13" s="303"/>
      <c r="K13" s="301"/>
    </row>
    <row r="14" s="1" customFormat="1" ht="12.75" customHeight="1">
      <c r="B14" s="304"/>
      <c r="C14" s="305"/>
      <c r="D14" s="305"/>
      <c r="E14" s="305"/>
      <c r="F14" s="305"/>
      <c r="G14" s="305"/>
      <c r="H14" s="305"/>
      <c r="I14" s="305"/>
      <c r="J14" s="305"/>
      <c r="K14" s="301"/>
    </row>
    <row r="15" s="1" customFormat="1" ht="15" customHeight="1">
      <c r="B15" s="304"/>
      <c r="C15" s="305"/>
      <c r="D15" s="303" t="s">
        <v>578</v>
      </c>
      <c r="E15" s="303"/>
      <c r="F15" s="303"/>
      <c r="G15" s="303"/>
      <c r="H15" s="303"/>
      <c r="I15" s="303"/>
      <c r="J15" s="303"/>
      <c r="K15" s="301"/>
    </row>
    <row r="16" s="1" customFormat="1" ht="15" customHeight="1">
      <c r="B16" s="304"/>
      <c r="C16" s="305"/>
      <c r="D16" s="303" t="s">
        <v>579</v>
      </c>
      <c r="E16" s="303"/>
      <c r="F16" s="303"/>
      <c r="G16" s="303"/>
      <c r="H16" s="303"/>
      <c r="I16" s="303"/>
      <c r="J16" s="303"/>
      <c r="K16" s="301"/>
    </row>
    <row r="17" s="1" customFormat="1" ht="15" customHeight="1">
      <c r="B17" s="304"/>
      <c r="C17" s="305"/>
      <c r="D17" s="303" t="s">
        <v>580</v>
      </c>
      <c r="E17" s="303"/>
      <c r="F17" s="303"/>
      <c r="G17" s="303"/>
      <c r="H17" s="303"/>
      <c r="I17" s="303"/>
      <c r="J17" s="303"/>
      <c r="K17" s="301"/>
    </row>
    <row r="18" s="1" customFormat="1" ht="15" customHeight="1">
      <c r="B18" s="304"/>
      <c r="C18" s="305"/>
      <c r="D18" s="305"/>
      <c r="E18" s="307" t="s">
        <v>76</v>
      </c>
      <c r="F18" s="303" t="s">
        <v>581</v>
      </c>
      <c r="G18" s="303"/>
      <c r="H18" s="303"/>
      <c r="I18" s="303"/>
      <c r="J18" s="303"/>
      <c r="K18" s="301"/>
    </row>
    <row r="19" s="1" customFormat="1" ht="15" customHeight="1">
      <c r="B19" s="304"/>
      <c r="C19" s="305"/>
      <c r="D19" s="305"/>
      <c r="E19" s="307" t="s">
        <v>582</v>
      </c>
      <c r="F19" s="303" t="s">
        <v>583</v>
      </c>
      <c r="G19" s="303"/>
      <c r="H19" s="303"/>
      <c r="I19" s="303"/>
      <c r="J19" s="303"/>
      <c r="K19" s="301"/>
    </row>
    <row r="20" s="1" customFormat="1" ht="15" customHeight="1">
      <c r="B20" s="304"/>
      <c r="C20" s="305"/>
      <c r="D20" s="305"/>
      <c r="E20" s="307" t="s">
        <v>584</v>
      </c>
      <c r="F20" s="303" t="s">
        <v>585</v>
      </c>
      <c r="G20" s="303"/>
      <c r="H20" s="303"/>
      <c r="I20" s="303"/>
      <c r="J20" s="303"/>
      <c r="K20" s="301"/>
    </row>
    <row r="21" s="1" customFormat="1" ht="15" customHeight="1">
      <c r="B21" s="304"/>
      <c r="C21" s="305"/>
      <c r="D21" s="305"/>
      <c r="E21" s="307" t="s">
        <v>586</v>
      </c>
      <c r="F21" s="303" t="s">
        <v>587</v>
      </c>
      <c r="G21" s="303"/>
      <c r="H21" s="303"/>
      <c r="I21" s="303"/>
      <c r="J21" s="303"/>
      <c r="K21" s="301"/>
    </row>
    <row r="22" s="1" customFormat="1" ht="15" customHeight="1">
      <c r="B22" s="304"/>
      <c r="C22" s="305"/>
      <c r="D22" s="305"/>
      <c r="E22" s="307" t="s">
        <v>588</v>
      </c>
      <c r="F22" s="303" t="s">
        <v>589</v>
      </c>
      <c r="G22" s="303"/>
      <c r="H22" s="303"/>
      <c r="I22" s="303"/>
      <c r="J22" s="303"/>
      <c r="K22" s="301"/>
    </row>
    <row r="23" s="1" customFormat="1" ht="15" customHeight="1">
      <c r="B23" s="304"/>
      <c r="C23" s="305"/>
      <c r="D23" s="305"/>
      <c r="E23" s="307" t="s">
        <v>82</v>
      </c>
      <c r="F23" s="303" t="s">
        <v>590</v>
      </c>
      <c r="G23" s="303"/>
      <c r="H23" s="303"/>
      <c r="I23" s="303"/>
      <c r="J23" s="303"/>
      <c r="K23" s="301"/>
    </row>
    <row r="24" s="1" customFormat="1" ht="12.75" customHeight="1">
      <c r="B24" s="304"/>
      <c r="C24" s="305"/>
      <c r="D24" s="305"/>
      <c r="E24" s="305"/>
      <c r="F24" s="305"/>
      <c r="G24" s="305"/>
      <c r="H24" s="305"/>
      <c r="I24" s="305"/>
      <c r="J24" s="305"/>
      <c r="K24" s="301"/>
    </row>
    <row r="25" s="1" customFormat="1" ht="15" customHeight="1">
      <c r="B25" s="304"/>
      <c r="C25" s="303" t="s">
        <v>591</v>
      </c>
      <c r="D25" s="303"/>
      <c r="E25" s="303"/>
      <c r="F25" s="303"/>
      <c r="G25" s="303"/>
      <c r="H25" s="303"/>
      <c r="I25" s="303"/>
      <c r="J25" s="303"/>
      <c r="K25" s="301"/>
    </row>
    <row r="26" s="1" customFormat="1" ht="15" customHeight="1">
      <c r="B26" s="304"/>
      <c r="C26" s="303" t="s">
        <v>592</v>
      </c>
      <c r="D26" s="303"/>
      <c r="E26" s="303"/>
      <c r="F26" s="303"/>
      <c r="G26" s="303"/>
      <c r="H26" s="303"/>
      <c r="I26" s="303"/>
      <c r="J26" s="303"/>
      <c r="K26" s="301"/>
    </row>
    <row r="27" s="1" customFormat="1" ht="15" customHeight="1">
      <c r="B27" s="304"/>
      <c r="C27" s="303"/>
      <c r="D27" s="303" t="s">
        <v>593</v>
      </c>
      <c r="E27" s="303"/>
      <c r="F27" s="303"/>
      <c r="G27" s="303"/>
      <c r="H27" s="303"/>
      <c r="I27" s="303"/>
      <c r="J27" s="303"/>
      <c r="K27" s="301"/>
    </row>
    <row r="28" s="1" customFormat="1" ht="15" customHeight="1">
      <c r="B28" s="304"/>
      <c r="C28" s="305"/>
      <c r="D28" s="303" t="s">
        <v>594</v>
      </c>
      <c r="E28" s="303"/>
      <c r="F28" s="303"/>
      <c r="G28" s="303"/>
      <c r="H28" s="303"/>
      <c r="I28" s="303"/>
      <c r="J28" s="303"/>
      <c r="K28" s="301"/>
    </row>
    <row r="29" s="1" customFormat="1" ht="12.75" customHeight="1">
      <c r="B29" s="304"/>
      <c r="C29" s="305"/>
      <c r="D29" s="305"/>
      <c r="E29" s="305"/>
      <c r="F29" s="305"/>
      <c r="G29" s="305"/>
      <c r="H29" s="305"/>
      <c r="I29" s="305"/>
      <c r="J29" s="305"/>
      <c r="K29" s="301"/>
    </row>
    <row r="30" s="1" customFormat="1" ht="15" customHeight="1">
      <c r="B30" s="304"/>
      <c r="C30" s="305"/>
      <c r="D30" s="303" t="s">
        <v>595</v>
      </c>
      <c r="E30" s="303"/>
      <c r="F30" s="303"/>
      <c r="G30" s="303"/>
      <c r="H30" s="303"/>
      <c r="I30" s="303"/>
      <c r="J30" s="303"/>
      <c r="K30" s="301"/>
    </row>
    <row r="31" s="1" customFormat="1" ht="15" customHeight="1">
      <c r="B31" s="304"/>
      <c r="C31" s="305"/>
      <c r="D31" s="303" t="s">
        <v>596</v>
      </c>
      <c r="E31" s="303"/>
      <c r="F31" s="303"/>
      <c r="G31" s="303"/>
      <c r="H31" s="303"/>
      <c r="I31" s="303"/>
      <c r="J31" s="303"/>
      <c r="K31" s="301"/>
    </row>
    <row r="32" s="1" customFormat="1" ht="12.75" customHeight="1">
      <c r="B32" s="304"/>
      <c r="C32" s="305"/>
      <c r="D32" s="305"/>
      <c r="E32" s="305"/>
      <c r="F32" s="305"/>
      <c r="G32" s="305"/>
      <c r="H32" s="305"/>
      <c r="I32" s="305"/>
      <c r="J32" s="305"/>
      <c r="K32" s="301"/>
    </row>
    <row r="33" s="1" customFormat="1" ht="15" customHeight="1">
      <c r="B33" s="304"/>
      <c r="C33" s="305"/>
      <c r="D33" s="303" t="s">
        <v>597</v>
      </c>
      <c r="E33" s="303"/>
      <c r="F33" s="303"/>
      <c r="G33" s="303"/>
      <c r="H33" s="303"/>
      <c r="I33" s="303"/>
      <c r="J33" s="303"/>
      <c r="K33" s="301"/>
    </row>
    <row r="34" s="1" customFormat="1" ht="15" customHeight="1">
      <c r="B34" s="304"/>
      <c r="C34" s="305"/>
      <c r="D34" s="303" t="s">
        <v>598</v>
      </c>
      <c r="E34" s="303"/>
      <c r="F34" s="303"/>
      <c r="G34" s="303"/>
      <c r="H34" s="303"/>
      <c r="I34" s="303"/>
      <c r="J34" s="303"/>
      <c r="K34" s="301"/>
    </row>
    <row r="35" s="1" customFormat="1" ht="15" customHeight="1">
      <c r="B35" s="304"/>
      <c r="C35" s="305"/>
      <c r="D35" s="303" t="s">
        <v>599</v>
      </c>
      <c r="E35" s="303"/>
      <c r="F35" s="303"/>
      <c r="G35" s="303"/>
      <c r="H35" s="303"/>
      <c r="I35" s="303"/>
      <c r="J35" s="303"/>
      <c r="K35" s="301"/>
    </row>
    <row r="36" s="1" customFormat="1" ht="15" customHeight="1">
      <c r="B36" s="304"/>
      <c r="C36" s="305"/>
      <c r="D36" s="303"/>
      <c r="E36" s="306" t="s">
        <v>149</v>
      </c>
      <c r="F36" s="303"/>
      <c r="G36" s="303" t="s">
        <v>600</v>
      </c>
      <c r="H36" s="303"/>
      <c r="I36" s="303"/>
      <c r="J36" s="303"/>
      <c r="K36" s="301"/>
    </row>
    <row r="37" s="1" customFormat="1" ht="30.75" customHeight="1">
      <c r="B37" s="304"/>
      <c r="C37" s="305"/>
      <c r="D37" s="303"/>
      <c r="E37" s="306" t="s">
        <v>601</v>
      </c>
      <c r="F37" s="303"/>
      <c r="G37" s="303" t="s">
        <v>602</v>
      </c>
      <c r="H37" s="303"/>
      <c r="I37" s="303"/>
      <c r="J37" s="303"/>
      <c r="K37" s="301"/>
    </row>
    <row r="38" s="1" customFormat="1" ht="15" customHeight="1">
      <c r="B38" s="304"/>
      <c r="C38" s="305"/>
      <c r="D38" s="303"/>
      <c r="E38" s="306" t="s">
        <v>51</v>
      </c>
      <c r="F38" s="303"/>
      <c r="G38" s="303" t="s">
        <v>603</v>
      </c>
      <c r="H38" s="303"/>
      <c r="I38" s="303"/>
      <c r="J38" s="303"/>
      <c r="K38" s="301"/>
    </row>
    <row r="39" s="1" customFormat="1" ht="15" customHeight="1">
      <c r="B39" s="304"/>
      <c r="C39" s="305"/>
      <c r="D39" s="303"/>
      <c r="E39" s="306" t="s">
        <v>52</v>
      </c>
      <c r="F39" s="303"/>
      <c r="G39" s="303" t="s">
        <v>604</v>
      </c>
      <c r="H39" s="303"/>
      <c r="I39" s="303"/>
      <c r="J39" s="303"/>
      <c r="K39" s="301"/>
    </row>
    <row r="40" s="1" customFormat="1" ht="15" customHeight="1">
      <c r="B40" s="304"/>
      <c r="C40" s="305"/>
      <c r="D40" s="303"/>
      <c r="E40" s="306" t="s">
        <v>150</v>
      </c>
      <c r="F40" s="303"/>
      <c r="G40" s="303" t="s">
        <v>605</v>
      </c>
      <c r="H40" s="303"/>
      <c r="I40" s="303"/>
      <c r="J40" s="303"/>
      <c r="K40" s="301"/>
    </row>
    <row r="41" s="1" customFormat="1" ht="15" customHeight="1">
      <c r="B41" s="304"/>
      <c r="C41" s="305"/>
      <c r="D41" s="303"/>
      <c r="E41" s="306" t="s">
        <v>151</v>
      </c>
      <c r="F41" s="303"/>
      <c r="G41" s="303" t="s">
        <v>606</v>
      </c>
      <c r="H41" s="303"/>
      <c r="I41" s="303"/>
      <c r="J41" s="303"/>
      <c r="K41" s="301"/>
    </row>
    <row r="42" s="1" customFormat="1" ht="15" customHeight="1">
      <c r="B42" s="304"/>
      <c r="C42" s="305"/>
      <c r="D42" s="303"/>
      <c r="E42" s="306" t="s">
        <v>607</v>
      </c>
      <c r="F42" s="303"/>
      <c r="G42" s="303" t="s">
        <v>608</v>
      </c>
      <c r="H42" s="303"/>
      <c r="I42" s="303"/>
      <c r="J42" s="303"/>
      <c r="K42" s="301"/>
    </row>
    <row r="43" s="1" customFormat="1" ht="15" customHeight="1">
      <c r="B43" s="304"/>
      <c r="C43" s="305"/>
      <c r="D43" s="303"/>
      <c r="E43" s="306"/>
      <c r="F43" s="303"/>
      <c r="G43" s="303" t="s">
        <v>609</v>
      </c>
      <c r="H43" s="303"/>
      <c r="I43" s="303"/>
      <c r="J43" s="303"/>
      <c r="K43" s="301"/>
    </row>
    <row r="44" s="1" customFormat="1" ht="15" customHeight="1">
      <c r="B44" s="304"/>
      <c r="C44" s="305"/>
      <c r="D44" s="303"/>
      <c r="E44" s="306" t="s">
        <v>610</v>
      </c>
      <c r="F44" s="303"/>
      <c r="G44" s="303" t="s">
        <v>611</v>
      </c>
      <c r="H44" s="303"/>
      <c r="I44" s="303"/>
      <c r="J44" s="303"/>
      <c r="K44" s="301"/>
    </row>
    <row r="45" s="1" customFormat="1" ht="15" customHeight="1">
      <c r="B45" s="304"/>
      <c r="C45" s="305"/>
      <c r="D45" s="303"/>
      <c r="E45" s="306" t="s">
        <v>153</v>
      </c>
      <c r="F45" s="303"/>
      <c r="G45" s="303" t="s">
        <v>612</v>
      </c>
      <c r="H45" s="303"/>
      <c r="I45" s="303"/>
      <c r="J45" s="303"/>
      <c r="K45" s="301"/>
    </row>
    <row r="46" s="1" customFormat="1" ht="12.75" customHeight="1">
      <c r="B46" s="304"/>
      <c r="C46" s="305"/>
      <c r="D46" s="303"/>
      <c r="E46" s="303"/>
      <c r="F46" s="303"/>
      <c r="G46" s="303"/>
      <c r="H46" s="303"/>
      <c r="I46" s="303"/>
      <c r="J46" s="303"/>
      <c r="K46" s="301"/>
    </row>
    <row r="47" s="1" customFormat="1" ht="15" customHeight="1">
      <c r="B47" s="304"/>
      <c r="C47" s="305"/>
      <c r="D47" s="303" t="s">
        <v>613</v>
      </c>
      <c r="E47" s="303"/>
      <c r="F47" s="303"/>
      <c r="G47" s="303"/>
      <c r="H47" s="303"/>
      <c r="I47" s="303"/>
      <c r="J47" s="303"/>
      <c r="K47" s="301"/>
    </row>
    <row r="48" s="1" customFormat="1" ht="15" customHeight="1">
      <c r="B48" s="304"/>
      <c r="C48" s="305"/>
      <c r="D48" s="305"/>
      <c r="E48" s="303" t="s">
        <v>614</v>
      </c>
      <c r="F48" s="303"/>
      <c r="G48" s="303"/>
      <c r="H48" s="303"/>
      <c r="I48" s="303"/>
      <c r="J48" s="303"/>
      <c r="K48" s="301"/>
    </row>
    <row r="49" s="1" customFormat="1" ht="15" customHeight="1">
      <c r="B49" s="304"/>
      <c r="C49" s="305"/>
      <c r="D49" s="305"/>
      <c r="E49" s="303" t="s">
        <v>615</v>
      </c>
      <c r="F49" s="303"/>
      <c r="G49" s="303"/>
      <c r="H49" s="303"/>
      <c r="I49" s="303"/>
      <c r="J49" s="303"/>
      <c r="K49" s="301"/>
    </row>
    <row r="50" s="1" customFormat="1" ht="15" customHeight="1">
      <c r="B50" s="304"/>
      <c r="C50" s="305"/>
      <c r="D50" s="305"/>
      <c r="E50" s="303" t="s">
        <v>616</v>
      </c>
      <c r="F50" s="303"/>
      <c r="G50" s="303"/>
      <c r="H50" s="303"/>
      <c r="I50" s="303"/>
      <c r="J50" s="303"/>
      <c r="K50" s="301"/>
    </row>
    <row r="51" s="1" customFormat="1" ht="15" customHeight="1">
      <c r="B51" s="304"/>
      <c r="C51" s="305"/>
      <c r="D51" s="303" t="s">
        <v>617</v>
      </c>
      <c r="E51" s="303"/>
      <c r="F51" s="303"/>
      <c r="G51" s="303"/>
      <c r="H51" s="303"/>
      <c r="I51" s="303"/>
      <c r="J51" s="303"/>
      <c r="K51" s="301"/>
    </row>
    <row r="52" s="1" customFormat="1" ht="25.5" customHeight="1">
      <c r="B52" s="299"/>
      <c r="C52" s="300" t="s">
        <v>618</v>
      </c>
      <c r="D52" s="300"/>
      <c r="E52" s="300"/>
      <c r="F52" s="300"/>
      <c r="G52" s="300"/>
      <c r="H52" s="300"/>
      <c r="I52" s="300"/>
      <c r="J52" s="300"/>
      <c r="K52" s="301"/>
    </row>
    <row r="53" s="1" customFormat="1" ht="5.25" customHeight="1">
      <c r="B53" s="299"/>
      <c r="C53" s="302"/>
      <c r="D53" s="302"/>
      <c r="E53" s="302"/>
      <c r="F53" s="302"/>
      <c r="G53" s="302"/>
      <c r="H53" s="302"/>
      <c r="I53" s="302"/>
      <c r="J53" s="302"/>
      <c r="K53" s="301"/>
    </row>
    <row r="54" s="1" customFormat="1" ht="15" customHeight="1">
      <c r="B54" s="299"/>
      <c r="C54" s="303" t="s">
        <v>619</v>
      </c>
      <c r="D54" s="303"/>
      <c r="E54" s="303"/>
      <c r="F54" s="303"/>
      <c r="G54" s="303"/>
      <c r="H54" s="303"/>
      <c r="I54" s="303"/>
      <c r="J54" s="303"/>
      <c r="K54" s="301"/>
    </row>
    <row r="55" s="1" customFormat="1" ht="15" customHeight="1">
      <c r="B55" s="299"/>
      <c r="C55" s="303" t="s">
        <v>620</v>
      </c>
      <c r="D55" s="303"/>
      <c r="E55" s="303"/>
      <c r="F55" s="303"/>
      <c r="G55" s="303"/>
      <c r="H55" s="303"/>
      <c r="I55" s="303"/>
      <c r="J55" s="303"/>
      <c r="K55" s="301"/>
    </row>
    <row r="56" s="1" customFormat="1" ht="12.75" customHeight="1">
      <c r="B56" s="299"/>
      <c r="C56" s="303"/>
      <c r="D56" s="303"/>
      <c r="E56" s="303"/>
      <c r="F56" s="303"/>
      <c r="G56" s="303"/>
      <c r="H56" s="303"/>
      <c r="I56" s="303"/>
      <c r="J56" s="303"/>
      <c r="K56" s="301"/>
    </row>
    <row r="57" s="1" customFormat="1" ht="15" customHeight="1">
      <c r="B57" s="299"/>
      <c r="C57" s="303" t="s">
        <v>621</v>
      </c>
      <c r="D57" s="303"/>
      <c r="E57" s="303"/>
      <c r="F57" s="303"/>
      <c r="G57" s="303"/>
      <c r="H57" s="303"/>
      <c r="I57" s="303"/>
      <c r="J57" s="303"/>
      <c r="K57" s="301"/>
    </row>
    <row r="58" s="1" customFormat="1" ht="15" customHeight="1">
      <c r="B58" s="299"/>
      <c r="C58" s="305"/>
      <c r="D58" s="303" t="s">
        <v>622</v>
      </c>
      <c r="E58" s="303"/>
      <c r="F58" s="303"/>
      <c r="G58" s="303"/>
      <c r="H58" s="303"/>
      <c r="I58" s="303"/>
      <c r="J58" s="303"/>
      <c r="K58" s="301"/>
    </row>
    <row r="59" s="1" customFormat="1" ht="15" customHeight="1">
      <c r="B59" s="299"/>
      <c r="C59" s="305"/>
      <c r="D59" s="303" t="s">
        <v>623</v>
      </c>
      <c r="E59" s="303"/>
      <c r="F59" s="303"/>
      <c r="G59" s="303"/>
      <c r="H59" s="303"/>
      <c r="I59" s="303"/>
      <c r="J59" s="303"/>
      <c r="K59" s="301"/>
    </row>
    <row r="60" s="1" customFormat="1" ht="15" customHeight="1">
      <c r="B60" s="299"/>
      <c r="C60" s="305"/>
      <c r="D60" s="303" t="s">
        <v>624</v>
      </c>
      <c r="E60" s="303"/>
      <c r="F60" s="303"/>
      <c r="G60" s="303"/>
      <c r="H60" s="303"/>
      <c r="I60" s="303"/>
      <c r="J60" s="303"/>
      <c r="K60" s="301"/>
    </row>
    <row r="61" s="1" customFormat="1" ht="15" customHeight="1">
      <c r="B61" s="299"/>
      <c r="C61" s="305"/>
      <c r="D61" s="303" t="s">
        <v>625</v>
      </c>
      <c r="E61" s="303"/>
      <c r="F61" s="303"/>
      <c r="G61" s="303"/>
      <c r="H61" s="303"/>
      <c r="I61" s="303"/>
      <c r="J61" s="303"/>
      <c r="K61" s="301"/>
    </row>
    <row r="62" s="1" customFormat="1" ht="15" customHeight="1">
      <c r="B62" s="299"/>
      <c r="C62" s="305"/>
      <c r="D62" s="308" t="s">
        <v>626</v>
      </c>
      <c r="E62" s="308"/>
      <c r="F62" s="308"/>
      <c r="G62" s="308"/>
      <c r="H62" s="308"/>
      <c r="I62" s="308"/>
      <c r="J62" s="308"/>
      <c r="K62" s="301"/>
    </row>
    <row r="63" s="1" customFormat="1" ht="15" customHeight="1">
      <c r="B63" s="299"/>
      <c r="C63" s="305"/>
      <c r="D63" s="303" t="s">
        <v>627</v>
      </c>
      <c r="E63" s="303"/>
      <c r="F63" s="303"/>
      <c r="G63" s="303"/>
      <c r="H63" s="303"/>
      <c r="I63" s="303"/>
      <c r="J63" s="303"/>
      <c r="K63" s="301"/>
    </row>
    <row r="64" s="1" customFormat="1" ht="12.75" customHeight="1">
      <c r="B64" s="299"/>
      <c r="C64" s="305"/>
      <c r="D64" s="305"/>
      <c r="E64" s="309"/>
      <c r="F64" s="305"/>
      <c r="G64" s="305"/>
      <c r="H64" s="305"/>
      <c r="I64" s="305"/>
      <c r="J64" s="305"/>
      <c r="K64" s="301"/>
    </row>
    <row r="65" s="1" customFormat="1" ht="15" customHeight="1">
      <c r="B65" s="299"/>
      <c r="C65" s="305"/>
      <c r="D65" s="303" t="s">
        <v>628</v>
      </c>
      <c r="E65" s="303"/>
      <c r="F65" s="303"/>
      <c r="G65" s="303"/>
      <c r="H65" s="303"/>
      <c r="I65" s="303"/>
      <c r="J65" s="303"/>
      <c r="K65" s="301"/>
    </row>
    <row r="66" s="1" customFormat="1" ht="15" customHeight="1">
      <c r="B66" s="299"/>
      <c r="C66" s="305"/>
      <c r="D66" s="308" t="s">
        <v>629</v>
      </c>
      <c r="E66" s="308"/>
      <c r="F66" s="308"/>
      <c r="G66" s="308"/>
      <c r="H66" s="308"/>
      <c r="I66" s="308"/>
      <c r="J66" s="308"/>
      <c r="K66" s="301"/>
    </row>
    <row r="67" s="1" customFormat="1" ht="15" customHeight="1">
      <c r="B67" s="299"/>
      <c r="C67" s="305"/>
      <c r="D67" s="303" t="s">
        <v>630</v>
      </c>
      <c r="E67" s="303"/>
      <c r="F67" s="303"/>
      <c r="G67" s="303"/>
      <c r="H67" s="303"/>
      <c r="I67" s="303"/>
      <c r="J67" s="303"/>
      <c r="K67" s="301"/>
    </row>
    <row r="68" s="1" customFormat="1" ht="15" customHeight="1">
      <c r="B68" s="299"/>
      <c r="C68" s="305"/>
      <c r="D68" s="303" t="s">
        <v>631</v>
      </c>
      <c r="E68" s="303"/>
      <c r="F68" s="303"/>
      <c r="G68" s="303"/>
      <c r="H68" s="303"/>
      <c r="I68" s="303"/>
      <c r="J68" s="303"/>
      <c r="K68" s="301"/>
    </row>
    <row r="69" s="1" customFormat="1" ht="15" customHeight="1">
      <c r="B69" s="299"/>
      <c r="C69" s="305"/>
      <c r="D69" s="303" t="s">
        <v>632</v>
      </c>
      <c r="E69" s="303"/>
      <c r="F69" s="303"/>
      <c r="G69" s="303"/>
      <c r="H69" s="303"/>
      <c r="I69" s="303"/>
      <c r="J69" s="303"/>
      <c r="K69" s="301"/>
    </row>
    <row r="70" s="1" customFormat="1" ht="15" customHeight="1">
      <c r="B70" s="299"/>
      <c r="C70" s="305"/>
      <c r="D70" s="303" t="s">
        <v>633</v>
      </c>
      <c r="E70" s="303"/>
      <c r="F70" s="303"/>
      <c r="G70" s="303"/>
      <c r="H70" s="303"/>
      <c r="I70" s="303"/>
      <c r="J70" s="303"/>
      <c r="K70" s="301"/>
    </row>
    <row r="71" s="1" customFormat="1" ht="12.75" customHeight="1">
      <c r="B71" s="310"/>
      <c r="C71" s="311"/>
      <c r="D71" s="311"/>
      <c r="E71" s="311"/>
      <c r="F71" s="311"/>
      <c r="G71" s="311"/>
      <c r="H71" s="311"/>
      <c r="I71" s="311"/>
      <c r="J71" s="311"/>
      <c r="K71" s="312"/>
    </row>
    <row r="72" s="1" customFormat="1" ht="18.75" customHeight="1">
      <c r="B72" s="313"/>
      <c r="C72" s="313"/>
      <c r="D72" s="313"/>
      <c r="E72" s="313"/>
      <c r="F72" s="313"/>
      <c r="G72" s="313"/>
      <c r="H72" s="313"/>
      <c r="I72" s="313"/>
      <c r="J72" s="313"/>
      <c r="K72" s="314"/>
    </row>
    <row r="73" s="1" customFormat="1" ht="18.75" customHeight="1">
      <c r="B73" s="314"/>
      <c r="C73" s="314"/>
      <c r="D73" s="314"/>
      <c r="E73" s="314"/>
      <c r="F73" s="314"/>
      <c r="G73" s="314"/>
      <c r="H73" s="314"/>
      <c r="I73" s="314"/>
      <c r="J73" s="314"/>
      <c r="K73" s="314"/>
    </row>
    <row r="74" s="1" customFormat="1" ht="7.5" customHeight="1">
      <c r="B74" s="315"/>
      <c r="C74" s="316"/>
      <c r="D74" s="316"/>
      <c r="E74" s="316"/>
      <c r="F74" s="316"/>
      <c r="G74" s="316"/>
      <c r="H74" s="316"/>
      <c r="I74" s="316"/>
      <c r="J74" s="316"/>
      <c r="K74" s="317"/>
    </row>
    <row r="75" s="1" customFormat="1" ht="45" customHeight="1">
      <c r="B75" s="318"/>
      <c r="C75" s="319" t="s">
        <v>634</v>
      </c>
      <c r="D75" s="319"/>
      <c r="E75" s="319"/>
      <c r="F75" s="319"/>
      <c r="G75" s="319"/>
      <c r="H75" s="319"/>
      <c r="I75" s="319"/>
      <c r="J75" s="319"/>
      <c r="K75" s="320"/>
    </row>
    <row r="76" s="1" customFormat="1" ht="17.25" customHeight="1">
      <c r="B76" s="318"/>
      <c r="C76" s="321" t="s">
        <v>635</v>
      </c>
      <c r="D76" s="321"/>
      <c r="E76" s="321"/>
      <c r="F76" s="321" t="s">
        <v>636</v>
      </c>
      <c r="G76" s="322"/>
      <c r="H76" s="321" t="s">
        <v>52</v>
      </c>
      <c r="I76" s="321" t="s">
        <v>55</v>
      </c>
      <c r="J76" s="321" t="s">
        <v>637</v>
      </c>
      <c r="K76" s="320"/>
    </row>
    <row r="77" s="1" customFormat="1" ht="17.25" customHeight="1">
      <c r="B77" s="318"/>
      <c r="C77" s="323" t="s">
        <v>638</v>
      </c>
      <c r="D77" s="323"/>
      <c r="E77" s="323"/>
      <c r="F77" s="324" t="s">
        <v>639</v>
      </c>
      <c r="G77" s="325"/>
      <c r="H77" s="323"/>
      <c r="I77" s="323"/>
      <c r="J77" s="323" t="s">
        <v>640</v>
      </c>
      <c r="K77" s="320"/>
    </row>
    <row r="78" s="1" customFormat="1" ht="5.25" customHeight="1">
      <c r="B78" s="318"/>
      <c r="C78" s="326"/>
      <c r="D78" s="326"/>
      <c r="E78" s="326"/>
      <c r="F78" s="326"/>
      <c r="G78" s="327"/>
      <c r="H78" s="326"/>
      <c r="I78" s="326"/>
      <c r="J78" s="326"/>
      <c r="K78" s="320"/>
    </row>
    <row r="79" s="1" customFormat="1" ht="15" customHeight="1">
      <c r="B79" s="318"/>
      <c r="C79" s="306" t="s">
        <v>51</v>
      </c>
      <c r="D79" s="328"/>
      <c r="E79" s="328"/>
      <c r="F79" s="329" t="s">
        <v>641</v>
      </c>
      <c r="G79" s="330"/>
      <c r="H79" s="306" t="s">
        <v>642</v>
      </c>
      <c r="I79" s="306" t="s">
        <v>643</v>
      </c>
      <c r="J79" s="306">
        <v>20</v>
      </c>
      <c r="K79" s="320"/>
    </row>
    <row r="80" s="1" customFormat="1" ht="15" customHeight="1">
      <c r="B80" s="318"/>
      <c r="C80" s="306" t="s">
        <v>644</v>
      </c>
      <c r="D80" s="306"/>
      <c r="E80" s="306"/>
      <c r="F80" s="329" t="s">
        <v>641</v>
      </c>
      <c r="G80" s="330"/>
      <c r="H80" s="306" t="s">
        <v>645</v>
      </c>
      <c r="I80" s="306" t="s">
        <v>643</v>
      </c>
      <c r="J80" s="306">
        <v>120</v>
      </c>
      <c r="K80" s="320"/>
    </row>
    <row r="81" s="1" customFormat="1" ht="15" customHeight="1">
      <c r="B81" s="331"/>
      <c r="C81" s="306" t="s">
        <v>646</v>
      </c>
      <c r="D81" s="306"/>
      <c r="E81" s="306"/>
      <c r="F81" s="329" t="s">
        <v>647</v>
      </c>
      <c r="G81" s="330"/>
      <c r="H81" s="306" t="s">
        <v>648</v>
      </c>
      <c r="I81" s="306" t="s">
        <v>643</v>
      </c>
      <c r="J81" s="306">
        <v>50</v>
      </c>
      <c r="K81" s="320"/>
    </row>
    <row r="82" s="1" customFormat="1" ht="15" customHeight="1">
      <c r="B82" s="331"/>
      <c r="C82" s="306" t="s">
        <v>649</v>
      </c>
      <c r="D82" s="306"/>
      <c r="E82" s="306"/>
      <c r="F82" s="329" t="s">
        <v>641</v>
      </c>
      <c r="G82" s="330"/>
      <c r="H82" s="306" t="s">
        <v>650</v>
      </c>
      <c r="I82" s="306" t="s">
        <v>651</v>
      </c>
      <c r="J82" s="306"/>
      <c r="K82" s="320"/>
    </row>
    <row r="83" s="1" customFormat="1" ht="15" customHeight="1">
      <c r="B83" s="331"/>
      <c r="C83" s="332" t="s">
        <v>652</v>
      </c>
      <c r="D83" s="332"/>
      <c r="E83" s="332"/>
      <c r="F83" s="333" t="s">
        <v>647</v>
      </c>
      <c r="G83" s="332"/>
      <c r="H83" s="332" t="s">
        <v>653</v>
      </c>
      <c r="I83" s="332" t="s">
        <v>643</v>
      </c>
      <c r="J83" s="332">
        <v>15</v>
      </c>
      <c r="K83" s="320"/>
    </row>
    <row r="84" s="1" customFormat="1" ht="15" customHeight="1">
      <c r="B84" s="331"/>
      <c r="C84" s="332" t="s">
        <v>654</v>
      </c>
      <c r="D84" s="332"/>
      <c r="E84" s="332"/>
      <c r="F84" s="333" t="s">
        <v>647</v>
      </c>
      <c r="G84" s="332"/>
      <c r="H84" s="332" t="s">
        <v>655</v>
      </c>
      <c r="I84" s="332" t="s">
        <v>643</v>
      </c>
      <c r="J84" s="332">
        <v>15</v>
      </c>
      <c r="K84" s="320"/>
    </row>
    <row r="85" s="1" customFormat="1" ht="15" customHeight="1">
      <c r="B85" s="331"/>
      <c r="C85" s="332" t="s">
        <v>656</v>
      </c>
      <c r="D85" s="332"/>
      <c r="E85" s="332"/>
      <c r="F85" s="333" t="s">
        <v>647</v>
      </c>
      <c r="G85" s="332"/>
      <c r="H85" s="332" t="s">
        <v>657</v>
      </c>
      <c r="I85" s="332" t="s">
        <v>643</v>
      </c>
      <c r="J85" s="332">
        <v>20</v>
      </c>
      <c r="K85" s="320"/>
    </row>
    <row r="86" s="1" customFormat="1" ht="15" customHeight="1">
      <c r="B86" s="331"/>
      <c r="C86" s="332" t="s">
        <v>658</v>
      </c>
      <c r="D86" s="332"/>
      <c r="E86" s="332"/>
      <c r="F86" s="333" t="s">
        <v>647</v>
      </c>
      <c r="G86" s="332"/>
      <c r="H86" s="332" t="s">
        <v>659</v>
      </c>
      <c r="I86" s="332" t="s">
        <v>643</v>
      </c>
      <c r="J86" s="332">
        <v>20</v>
      </c>
      <c r="K86" s="320"/>
    </row>
    <row r="87" s="1" customFormat="1" ht="15" customHeight="1">
      <c r="B87" s="331"/>
      <c r="C87" s="306" t="s">
        <v>660</v>
      </c>
      <c r="D87" s="306"/>
      <c r="E87" s="306"/>
      <c r="F87" s="329" t="s">
        <v>647</v>
      </c>
      <c r="G87" s="330"/>
      <c r="H87" s="306" t="s">
        <v>661</v>
      </c>
      <c r="I87" s="306" t="s">
        <v>643</v>
      </c>
      <c r="J87" s="306">
        <v>50</v>
      </c>
      <c r="K87" s="320"/>
    </row>
    <row r="88" s="1" customFormat="1" ht="15" customHeight="1">
      <c r="B88" s="331"/>
      <c r="C88" s="306" t="s">
        <v>662</v>
      </c>
      <c r="D88" s="306"/>
      <c r="E88" s="306"/>
      <c r="F88" s="329" t="s">
        <v>647</v>
      </c>
      <c r="G88" s="330"/>
      <c r="H88" s="306" t="s">
        <v>663</v>
      </c>
      <c r="I88" s="306" t="s">
        <v>643</v>
      </c>
      <c r="J88" s="306">
        <v>20</v>
      </c>
      <c r="K88" s="320"/>
    </row>
    <row r="89" s="1" customFormat="1" ht="15" customHeight="1">
      <c r="B89" s="331"/>
      <c r="C89" s="306" t="s">
        <v>664</v>
      </c>
      <c r="D89" s="306"/>
      <c r="E89" s="306"/>
      <c r="F89" s="329" t="s">
        <v>647</v>
      </c>
      <c r="G89" s="330"/>
      <c r="H89" s="306" t="s">
        <v>665</v>
      </c>
      <c r="I89" s="306" t="s">
        <v>643</v>
      </c>
      <c r="J89" s="306">
        <v>20</v>
      </c>
      <c r="K89" s="320"/>
    </row>
    <row r="90" s="1" customFormat="1" ht="15" customHeight="1">
      <c r="B90" s="331"/>
      <c r="C90" s="306" t="s">
        <v>666</v>
      </c>
      <c r="D90" s="306"/>
      <c r="E90" s="306"/>
      <c r="F90" s="329" t="s">
        <v>647</v>
      </c>
      <c r="G90" s="330"/>
      <c r="H90" s="306" t="s">
        <v>667</v>
      </c>
      <c r="I90" s="306" t="s">
        <v>643</v>
      </c>
      <c r="J90" s="306">
        <v>50</v>
      </c>
      <c r="K90" s="320"/>
    </row>
    <row r="91" s="1" customFormat="1" ht="15" customHeight="1">
      <c r="B91" s="331"/>
      <c r="C91" s="306" t="s">
        <v>668</v>
      </c>
      <c r="D91" s="306"/>
      <c r="E91" s="306"/>
      <c r="F91" s="329" t="s">
        <v>647</v>
      </c>
      <c r="G91" s="330"/>
      <c r="H91" s="306" t="s">
        <v>668</v>
      </c>
      <c r="I91" s="306" t="s">
        <v>643</v>
      </c>
      <c r="J91" s="306">
        <v>50</v>
      </c>
      <c r="K91" s="320"/>
    </row>
    <row r="92" s="1" customFormat="1" ht="15" customHeight="1">
      <c r="B92" s="331"/>
      <c r="C92" s="306" t="s">
        <v>669</v>
      </c>
      <c r="D92" s="306"/>
      <c r="E92" s="306"/>
      <c r="F92" s="329" t="s">
        <v>647</v>
      </c>
      <c r="G92" s="330"/>
      <c r="H92" s="306" t="s">
        <v>670</v>
      </c>
      <c r="I92" s="306" t="s">
        <v>643</v>
      </c>
      <c r="J92" s="306">
        <v>255</v>
      </c>
      <c r="K92" s="320"/>
    </row>
    <row r="93" s="1" customFormat="1" ht="15" customHeight="1">
      <c r="B93" s="331"/>
      <c r="C93" s="306" t="s">
        <v>671</v>
      </c>
      <c r="D93" s="306"/>
      <c r="E93" s="306"/>
      <c r="F93" s="329" t="s">
        <v>641</v>
      </c>
      <c r="G93" s="330"/>
      <c r="H93" s="306" t="s">
        <v>672</v>
      </c>
      <c r="I93" s="306" t="s">
        <v>673</v>
      </c>
      <c r="J93" s="306"/>
      <c r="K93" s="320"/>
    </row>
    <row r="94" s="1" customFormat="1" ht="15" customHeight="1">
      <c r="B94" s="331"/>
      <c r="C94" s="306" t="s">
        <v>674</v>
      </c>
      <c r="D94" s="306"/>
      <c r="E94" s="306"/>
      <c r="F94" s="329" t="s">
        <v>641</v>
      </c>
      <c r="G94" s="330"/>
      <c r="H94" s="306" t="s">
        <v>675</v>
      </c>
      <c r="I94" s="306" t="s">
        <v>676</v>
      </c>
      <c r="J94" s="306"/>
      <c r="K94" s="320"/>
    </row>
    <row r="95" s="1" customFormat="1" ht="15" customHeight="1">
      <c r="B95" s="331"/>
      <c r="C95" s="306" t="s">
        <v>677</v>
      </c>
      <c r="D95" s="306"/>
      <c r="E95" s="306"/>
      <c r="F95" s="329" t="s">
        <v>641</v>
      </c>
      <c r="G95" s="330"/>
      <c r="H95" s="306" t="s">
        <v>677</v>
      </c>
      <c r="I95" s="306" t="s">
        <v>676</v>
      </c>
      <c r="J95" s="306"/>
      <c r="K95" s="320"/>
    </row>
    <row r="96" s="1" customFormat="1" ht="15" customHeight="1">
      <c r="B96" s="331"/>
      <c r="C96" s="306" t="s">
        <v>36</v>
      </c>
      <c r="D96" s="306"/>
      <c r="E96" s="306"/>
      <c r="F96" s="329" t="s">
        <v>641</v>
      </c>
      <c r="G96" s="330"/>
      <c r="H96" s="306" t="s">
        <v>678</v>
      </c>
      <c r="I96" s="306" t="s">
        <v>676</v>
      </c>
      <c r="J96" s="306"/>
      <c r="K96" s="320"/>
    </row>
    <row r="97" s="1" customFormat="1" ht="15" customHeight="1">
      <c r="B97" s="331"/>
      <c r="C97" s="306" t="s">
        <v>46</v>
      </c>
      <c r="D97" s="306"/>
      <c r="E97" s="306"/>
      <c r="F97" s="329" t="s">
        <v>641</v>
      </c>
      <c r="G97" s="330"/>
      <c r="H97" s="306" t="s">
        <v>679</v>
      </c>
      <c r="I97" s="306" t="s">
        <v>676</v>
      </c>
      <c r="J97" s="306"/>
      <c r="K97" s="320"/>
    </row>
    <row r="98" s="1" customFormat="1" ht="15" customHeight="1">
      <c r="B98" s="334"/>
      <c r="C98" s="335"/>
      <c r="D98" s="335"/>
      <c r="E98" s="335"/>
      <c r="F98" s="335"/>
      <c r="G98" s="335"/>
      <c r="H98" s="335"/>
      <c r="I98" s="335"/>
      <c r="J98" s="335"/>
      <c r="K98" s="336"/>
    </row>
    <row r="99" s="1" customFormat="1" ht="18.75" customHeight="1">
      <c r="B99" s="337"/>
      <c r="C99" s="338"/>
      <c r="D99" s="338"/>
      <c r="E99" s="338"/>
      <c r="F99" s="338"/>
      <c r="G99" s="338"/>
      <c r="H99" s="338"/>
      <c r="I99" s="338"/>
      <c r="J99" s="338"/>
      <c r="K99" s="337"/>
    </row>
    <row r="100" s="1" customFormat="1" ht="18.75" customHeight="1">
      <c r="B100" s="314"/>
      <c r="C100" s="314"/>
      <c r="D100" s="314"/>
      <c r="E100" s="314"/>
      <c r="F100" s="314"/>
      <c r="G100" s="314"/>
      <c r="H100" s="314"/>
      <c r="I100" s="314"/>
      <c r="J100" s="314"/>
      <c r="K100" s="314"/>
    </row>
    <row r="101" s="1" customFormat="1" ht="7.5" customHeight="1">
      <c r="B101" s="315"/>
      <c r="C101" s="316"/>
      <c r="D101" s="316"/>
      <c r="E101" s="316"/>
      <c r="F101" s="316"/>
      <c r="G101" s="316"/>
      <c r="H101" s="316"/>
      <c r="I101" s="316"/>
      <c r="J101" s="316"/>
      <c r="K101" s="317"/>
    </row>
    <row r="102" s="1" customFormat="1" ht="45" customHeight="1">
      <c r="B102" s="318"/>
      <c r="C102" s="319" t="s">
        <v>680</v>
      </c>
      <c r="D102" s="319"/>
      <c r="E102" s="319"/>
      <c r="F102" s="319"/>
      <c r="G102" s="319"/>
      <c r="H102" s="319"/>
      <c r="I102" s="319"/>
      <c r="J102" s="319"/>
      <c r="K102" s="320"/>
    </row>
    <row r="103" s="1" customFormat="1" ht="17.25" customHeight="1">
      <c r="B103" s="318"/>
      <c r="C103" s="321" t="s">
        <v>635</v>
      </c>
      <c r="D103" s="321"/>
      <c r="E103" s="321"/>
      <c r="F103" s="321" t="s">
        <v>636</v>
      </c>
      <c r="G103" s="322"/>
      <c r="H103" s="321" t="s">
        <v>52</v>
      </c>
      <c r="I103" s="321" t="s">
        <v>55</v>
      </c>
      <c r="J103" s="321" t="s">
        <v>637</v>
      </c>
      <c r="K103" s="320"/>
    </row>
    <row r="104" s="1" customFormat="1" ht="17.25" customHeight="1">
      <c r="B104" s="318"/>
      <c r="C104" s="323" t="s">
        <v>638</v>
      </c>
      <c r="D104" s="323"/>
      <c r="E104" s="323"/>
      <c r="F104" s="324" t="s">
        <v>639</v>
      </c>
      <c r="G104" s="325"/>
      <c r="H104" s="323"/>
      <c r="I104" s="323"/>
      <c r="J104" s="323" t="s">
        <v>640</v>
      </c>
      <c r="K104" s="320"/>
    </row>
    <row r="105" s="1" customFormat="1" ht="5.25" customHeight="1">
      <c r="B105" s="318"/>
      <c r="C105" s="321"/>
      <c r="D105" s="321"/>
      <c r="E105" s="321"/>
      <c r="F105" s="321"/>
      <c r="G105" s="339"/>
      <c r="H105" s="321"/>
      <c r="I105" s="321"/>
      <c r="J105" s="321"/>
      <c r="K105" s="320"/>
    </row>
    <row r="106" s="1" customFormat="1" ht="15" customHeight="1">
      <c r="B106" s="318"/>
      <c r="C106" s="306" t="s">
        <v>51</v>
      </c>
      <c r="D106" s="328"/>
      <c r="E106" s="328"/>
      <c r="F106" s="329" t="s">
        <v>641</v>
      </c>
      <c r="G106" s="306"/>
      <c r="H106" s="306" t="s">
        <v>681</v>
      </c>
      <c r="I106" s="306" t="s">
        <v>643</v>
      </c>
      <c r="J106" s="306">
        <v>20</v>
      </c>
      <c r="K106" s="320"/>
    </row>
    <row r="107" s="1" customFormat="1" ht="15" customHeight="1">
      <c r="B107" s="318"/>
      <c r="C107" s="306" t="s">
        <v>644</v>
      </c>
      <c r="D107" s="306"/>
      <c r="E107" s="306"/>
      <c r="F107" s="329" t="s">
        <v>641</v>
      </c>
      <c r="G107" s="306"/>
      <c r="H107" s="306" t="s">
        <v>681</v>
      </c>
      <c r="I107" s="306" t="s">
        <v>643</v>
      </c>
      <c r="J107" s="306">
        <v>120</v>
      </c>
      <c r="K107" s="320"/>
    </row>
    <row r="108" s="1" customFormat="1" ht="15" customHeight="1">
      <c r="B108" s="331"/>
      <c r="C108" s="306" t="s">
        <v>646</v>
      </c>
      <c r="D108" s="306"/>
      <c r="E108" s="306"/>
      <c r="F108" s="329" t="s">
        <v>647</v>
      </c>
      <c r="G108" s="306"/>
      <c r="H108" s="306" t="s">
        <v>681</v>
      </c>
      <c r="I108" s="306" t="s">
        <v>643</v>
      </c>
      <c r="J108" s="306">
        <v>50</v>
      </c>
      <c r="K108" s="320"/>
    </row>
    <row r="109" s="1" customFormat="1" ht="15" customHeight="1">
      <c r="B109" s="331"/>
      <c r="C109" s="306" t="s">
        <v>649</v>
      </c>
      <c r="D109" s="306"/>
      <c r="E109" s="306"/>
      <c r="F109" s="329" t="s">
        <v>641</v>
      </c>
      <c r="G109" s="306"/>
      <c r="H109" s="306" t="s">
        <v>681</v>
      </c>
      <c r="I109" s="306" t="s">
        <v>651</v>
      </c>
      <c r="J109" s="306"/>
      <c r="K109" s="320"/>
    </row>
    <row r="110" s="1" customFormat="1" ht="15" customHeight="1">
      <c r="B110" s="331"/>
      <c r="C110" s="306" t="s">
        <v>660</v>
      </c>
      <c r="D110" s="306"/>
      <c r="E110" s="306"/>
      <c r="F110" s="329" t="s">
        <v>647</v>
      </c>
      <c r="G110" s="306"/>
      <c r="H110" s="306" t="s">
        <v>681</v>
      </c>
      <c r="I110" s="306" t="s">
        <v>643</v>
      </c>
      <c r="J110" s="306">
        <v>50</v>
      </c>
      <c r="K110" s="320"/>
    </row>
    <row r="111" s="1" customFormat="1" ht="15" customHeight="1">
      <c r="B111" s="331"/>
      <c r="C111" s="306" t="s">
        <v>668</v>
      </c>
      <c r="D111" s="306"/>
      <c r="E111" s="306"/>
      <c r="F111" s="329" t="s">
        <v>647</v>
      </c>
      <c r="G111" s="306"/>
      <c r="H111" s="306" t="s">
        <v>681</v>
      </c>
      <c r="I111" s="306" t="s">
        <v>643</v>
      </c>
      <c r="J111" s="306">
        <v>50</v>
      </c>
      <c r="K111" s="320"/>
    </row>
    <row r="112" s="1" customFormat="1" ht="15" customHeight="1">
      <c r="B112" s="331"/>
      <c r="C112" s="306" t="s">
        <v>666</v>
      </c>
      <c r="D112" s="306"/>
      <c r="E112" s="306"/>
      <c r="F112" s="329" t="s">
        <v>647</v>
      </c>
      <c r="G112" s="306"/>
      <c r="H112" s="306" t="s">
        <v>681</v>
      </c>
      <c r="I112" s="306" t="s">
        <v>643</v>
      </c>
      <c r="J112" s="306">
        <v>50</v>
      </c>
      <c r="K112" s="320"/>
    </row>
    <row r="113" s="1" customFormat="1" ht="15" customHeight="1">
      <c r="B113" s="331"/>
      <c r="C113" s="306" t="s">
        <v>51</v>
      </c>
      <c r="D113" s="306"/>
      <c r="E113" s="306"/>
      <c r="F113" s="329" t="s">
        <v>641</v>
      </c>
      <c r="G113" s="306"/>
      <c r="H113" s="306" t="s">
        <v>682</v>
      </c>
      <c r="I113" s="306" t="s">
        <v>643</v>
      </c>
      <c r="J113" s="306">
        <v>20</v>
      </c>
      <c r="K113" s="320"/>
    </row>
    <row r="114" s="1" customFormat="1" ht="15" customHeight="1">
      <c r="B114" s="331"/>
      <c r="C114" s="306" t="s">
        <v>683</v>
      </c>
      <c r="D114" s="306"/>
      <c r="E114" s="306"/>
      <c r="F114" s="329" t="s">
        <v>641</v>
      </c>
      <c r="G114" s="306"/>
      <c r="H114" s="306" t="s">
        <v>684</v>
      </c>
      <c r="I114" s="306" t="s">
        <v>643</v>
      </c>
      <c r="J114" s="306">
        <v>120</v>
      </c>
      <c r="K114" s="320"/>
    </row>
    <row r="115" s="1" customFormat="1" ht="15" customHeight="1">
      <c r="B115" s="331"/>
      <c r="C115" s="306" t="s">
        <v>36</v>
      </c>
      <c r="D115" s="306"/>
      <c r="E115" s="306"/>
      <c r="F115" s="329" t="s">
        <v>641</v>
      </c>
      <c r="G115" s="306"/>
      <c r="H115" s="306" t="s">
        <v>685</v>
      </c>
      <c r="I115" s="306" t="s">
        <v>676</v>
      </c>
      <c r="J115" s="306"/>
      <c r="K115" s="320"/>
    </row>
    <row r="116" s="1" customFormat="1" ht="15" customHeight="1">
      <c r="B116" s="331"/>
      <c r="C116" s="306" t="s">
        <v>46</v>
      </c>
      <c r="D116" s="306"/>
      <c r="E116" s="306"/>
      <c r="F116" s="329" t="s">
        <v>641</v>
      </c>
      <c r="G116" s="306"/>
      <c r="H116" s="306" t="s">
        <v>686</v>
      </c>
      <c r="I116" s="306" t="s">
        <v>676</v>
      </c>
      <c r="J116" s="306"/>
      <c r="K116" s="320"/>
    </row>
    <row r="117" s="1" customFormat="1" ht="15" customHeight="1">
      <c r="B117" s="331"/>
      <c r="C117" s="306" t="s">
        <v>55</v>
      </c>
      <c r="D117" s="306"/>
      <c r="E117" s="306"/>
      <c r="F117" s="329" t="s">
        <v>641</v>
      </c>
      <c r="G117" s="306"/>
      <c r="H117" s="306" t="s">
        <v>687</v>
      </c>
      <c r="I117" s="306" t="s">
        <v>688</v>
      </c>
      <c r="J117" s="306"/>
      <c r="K117" s="320"/>
    </row>
    <row r="118" s="1" customFormat="1" ht="15" customHeight="1">
      <c r="B118" s="334"/>
      <c r="C118" s="340"/>
      <c r="D118" s="340"/>
      <c r="E118" s="340"/>
      <c r="F118" s="340"/>
      <c r="G118" s="340"/>
      <c r="H118" s="340"/>
      <c r="I118" s="340"/>
      <c r="J118" s="340"/>
      <c r="K118" s="336"/>
    </row>
    <row r="119" s="1" customFormat="1" ht="18.75" customHeight="1">
      <c r="B119" s="341"/>
      <c r="C119" s="342"/>
      <c r="D119" s="342"/>
      <c r="E119" s="342"/>
      <c r="F119" s="343"/>
      <c r="G119" s="342"/>
      <c r="H119" s="342"/>
      <c r="I119" s="342"/>
      <c r="J119" s="342"/>
      <c r="K119" s="341"/>
    </row>
    <row r="120" s="1" customFormat="1" ht="18.75" customHeight="1">
      <c r="B120" s="314"/>
      <c r="C120" s="314"/>
      <c r="D120" s="314"/>
      <c r="E120" s="314"/>
      <c r="F120" s="314"/>
      <c r="G120" s="314"/>
      <c r="H120" s="314"/>
      <c r="I120" s="314"/>
      <c r="J120" s="314"/>
      <c r="K120" s="314"/>
    </row>
    <row r="121" s="1" customFormat="1" ht="7.5" customHeight="1">
      <c r="B121" s="344"/>
      <c r="C121" s="345"/>
      <c r="D121" s="345"/>
      <c r="E121" s="345"/>
      <c r="F121" s="345"/>
      <c r="G121" s="345"/>
      <c r="H121" s="345"/>
      <c r="I121" s="345"/>
      <c r="J121" s="345"/>
      <c r="K121" s="346"/>
    </row>
    <row r="122" s="1" customFormat="1" ht="45" customHeight="1">
      <c r="B122" s="347"/>
      <c r="C122" s="297" t="s">
        <v>689</v>
      </c>
      <c r="D122" s="297"/>
      <c r="E122" s="297"/>
      <c r="F122" s="297"/>
      <c r="G122" s="297"/>
      <c r="H122" s="297"/>
      <c r="I122" s="297"/>
      <c r="J122" s="297"/>
      <c r="K122" s="348"/>
    </row>
    <row r="123" s="1" customFormat="1" ht="17.25" customHeight="1">
      <c r="B123" s="349"/>
      <c r="C123" s="321" t="s">
        <v>635</v>
      </c>
      <c r="D123" s="321"/>
      <c r="E123" s="321"/>
      <c r="F123" s="321" t="s">
        <v>636</v>
      </c>
      <c r="G123" s="322"/>
      <c r="H123" s="321" t="s">
        <v>52</v>
      </c>
      <c r="I123" s="321" t="s">
        <v>55</v>
      </c>
      <c r="J123" s="321" t="s">
        <v>637</v>
      </c>
      <c r="K123" s="350"/>
    </row>
    <row r="124" s="1" customFormat="1" ht="17.25" customHeight="1">
      <c r="B124" s="349"/>
      <c r="C124" s="323" t="s">
        <v>638</v>
      </c>
      <c r="D124" s="323"/>
      <c r="E124" s="323"/>
      <c r="F124" s="324" t="s">
        <v>639</v>
      </c>
      <c r="G124" s="325"/>
      <c r="H124" s="323"/>
      <c r="I124" s="323"/>
      <c r="J124" s="323" t="s">
        <v>640</v>
      </c>
      <c r="K124" s="350"/>
    </row>
    <row r="125" s="1" customFormat="1" ht="5.25" customHeight="1">
      <c r="B125" s="351"/>
      <c r="C125" s="326"/>
      <c r="D125" s="326"/>
      <c r="E125" s="326"/>
      <c r="F125" s="326"/>
      <c r="G125" s="352"/>
      <c r="H125" s="326"/>
      <c r="I125" s="326"/>
      <c r="J125" s="326"/>
      <c r="K125" s="353"/>
    </row>
    <row r="126" s="1" customFormat="1" ht="15" customHeight="1">
      <c r="B126" s="351"/>
      <c r="C126" s="306" t="s">
        <v>644</v>
      </c>
      <c r="D126" s="328"/>
      <c r="E126" s="328"/>
      <c r="F126" s="329" t="s">
        <v>641</v>
      </c>
      <c r="G126" s="306"/>
      <c r="H126" s="306" t="s">
        <v>681</v>
      </c>
      <c r="I126" s="306" t="s">
        <v>643</v>
      </c>
      <c r="J126" s="306">
        <v>120</v>
      </c>
      <c r="K126" s="354"/>
    </row>
    <row r="127" s="1" customFormat="1" ht="15" customHeight="1">
      <c r="B127" s="351"/>
      <c r="C127" s="306" t="s">
        <v>690</v>
      </c>
      <c r="D127" s="306"/>
      <c r="E127" s="306"/>
      <c r="F127" s="329" t="s">
        <v>641</v>
      </c>
      <c r="G127" s="306"/>
      <c r="H127" s="306" t="s">
        <v>691</v>
      </c>
      <c r="I127" s="306" t="s">
        <v>643</v>
      </c>
      <c r="J127" s="306" t="s">
        <v>692</v>
      </c>
      <c r="K127" s="354"/>
    </row>
    <row r="128" s="1" customFormat="1" ht="15" customHeight="1">
      <c r="B128" s="351"/>
      <c r="C128" s="306" t="s">
        <v>82</v>
      </c>
      <c r="D128" s="306"/>
      <c r="E128" s="306"/>
      <c r="F128" s="329" t="s">
        <v>641</v>
      </c>
      <c r="G128" s="306"/>
      <c r="H128" s="306" t="s">
        <v>693</v>
      </c>
      <c r="I128" s="306" t="s">
        <v>643</v>
      </c>
      <c r="J128" s="306" t="s">
        <v>692</v>
      </c>
      <c r="K128" s="354"/>
    </row>
    <row r="129" s="1" customFormat="1" ht="15" customHeight="1">
      <c r="B129" s="351"/>
      <c r="C129" s="306" t="s">
        <v>652</v>
      </c>
      <c r="D129" s="306"/>
      <c r="E129" s="306"/>
      <c r="F129" s="329" t="s">
        <v>647</v>
      </c>
      <c r="G129" s="306"/>
      <c r="H129" s="306" t="s">
        <v>653</v>
      </c>
      <c r="I129" s="306" t="s">
        <v>643</v>
      </c>
      <c r="J129" s="306">
        <v>15</v>
      </c>
      <c r="K129" s="354"/>
    </row>
    <row r="130" s="1" customFormat="1" ht="15" customHeight="1">
      <c r="B130" s="351"/>
      <c r="C130" s="332" t="s">
        <v>654</v>
      </c>
      <c r="D130" s="332"/>
      <c r="E130" s="332"/>
      <c r="F130" s="333" t="s">
        <v>647</v>
      </c>
      <c r="G130" s="332"/>
      <c r="H130" s="332" t="s">
        <v>655</v>
      </c>
      <c r="I130" s="332" t="s">
        <v>643</v>
      </c>
      <c r="J130" s="332">
        <v>15</v>
      </c>
      <c r="K130" s="354"/>
    </row>
    <row r="131" s="1" customFormat="1" ht="15" customHeight="1">
      <c r="B131" s="351"/>
      <c r="C131" s="332" t="s">
        <v>656</v>
      </c>
      <c r="D131" s="332"/>
      <c r="E131" s="332"/>
      <c r="F131" s="333" t="s">
        <v>647</v>
      </c>
      <c r="G131" s="332"/>
      <c r="H131" s="332" t="s">
        <v>657</v>
      </c>
      <c r="I131" s="332" t="s">
        <v>643</v>
      </c>
      <c r="J131" s="332">
        <v>20</v>
      </c>
      <c r="K131" s="354"/>
    </row>
    <row r="132" s="1" customFormat="1" ht="15" customHeight="1">
      <c r="B132" s="351"/>
      <c r="C132" s="332" t="s">
        <v>658</v>
      </c>
      <c r="D132" s="332"/>
      <c r="E132" s="332"/>
      <c r="F132" s="333" t="s">
        <v>647</v>
      </c>
      <c r="G132" s="332"/>
      <c r="H132" s="332" t="s">
        <v>659</v>
      </c>
      <c r="I132" s="332" t="s">
        <v>643</v>
      </c>
      <c r="J132" s="332">
        <v>20</v>
      </c>
      <c r="K132" s="354"/>
    </row>
    <row r="133" s="1" customFormat="1" ht="15" customHeight="1">
      <c r="B133" s="351"/>
      <c r="C133" s="306" t="s">
        <v>646</v>
      </c>
      <c r="D133" s="306"/>
      <c r="E133" s="306"/>
      <c r="F133" s="329" t="s">
        <v>647</v>
      </c>
      <c r="G133" s="306"/>
      <c r="H133" s="306" t="s">
        <v>681</v>
      </c>
      <c r="I133" s="306" t="s">
        <v>643</v>
      </c>
      <c r="J133" s="306">
        <v>50</v>
      </c>
      <c r="K133" s="354"/>
    </row>
    <row r="134" s="1" customFormat="1" ht="15" customHeight="1">
      <c r="B134" s="351"/>
      <c r="C134" s="306" t="s">
        <v>660</v>
      </c>
      <c r="D134" s="306"/>
      <c r="E134" s="306"/>
      <c r="F134" s="329" t="s">
        <v>647</v>
      </c>
      <c r="G134" s="306"/>
      <c r="H134" s="306" t="s">
        <v>681</v>
      </c>
      <c r="I134" s="306" t="s">
        <v>643</v>
      </c>
      <c r="J134" s="306">
        <v>50</v>
      </c>
      <c r="K134" s="354"/>
    </row>
    <row r="135" s="1" customFormat="1" ht="15" customHeight="1">
      <c r="B135" s="351"/>
      <c r="C135" s="306" t="s">
        <v>666</v>
      </c>
      <c r="D135" s="306"/>
      <c r="E135" s="306"/>
      <c r="F135" s="329" t="s">
        <v>647</v>
      </c>
      <c r="G135" s="306"/>
      <c r="H135" s="306" t="s">
        <v>681</v>
      </c>
      <c r="I135" s="306" t="s">
        <v>643</v>
      </c>
      <c r="J135" s="306">
        <v>50</v>
      </c>
      <c r="K135" s="354"/>
    </row>
    <row r="136" s="1" customFormat="1" ht="15" customHeight="1">
      <c r="B136" s="351"/>
      <c r="C136" s="306" t="s">
        <v>668</v>
      </c>
      <c r="D136" s="306"/>
      <c r="E136" s="306"/>
      <c r="F136" s="329" t="s">
        <v>647</v>
      </c>
      <c r="G136" s="306"/>
      <c r="H136" s="306" t="s">
        <v>681</v>
      </c>
      <c r="I136" s="306" t="s">
        <v>643</v>
      </c>
      <c r="J136" s="306">
        <v>50</v>
      </c>
      <c r="K136" s="354"/>
    </row>
    <row r="137" s="1" customFormat="1" ht="15" customHeight="1">
      <c r="B137" s="351"/>
      <c r="C137" s="306" t="s">
        <v>669</v>
      </c>
      <c r="D137" s="306"/>
      <c r="E137" s="306"/>
      <c r="F137" s="329" t="s">
        <v>647</v>
      </c>
      <c r="G137" s="306"/>
      <c r="H137" s="306" t="s">
        <v>694</v>
      </c>
      <c r="I137" s="306" t="s">
        <v>643</v>
      </c>
      <c r="J137" s="306">
        <v>255</v>
      </c>
      <c r="K137" s="354"/>
    </row>
    <row r="138" s="1" customFormat="1" ht="15" customHeight="1">
      <c r="B138" s="351"/>
      <c r="C138" s="306" t="s">
        <v>671</v>
      </c>
      <c r="D138" s="306"/>
      <c r="E138" s="306"/>
      <c r="F138" s="329" t="s">
        <v>641</v>
      </c>
      <c r="G138" s="306"/>
      <c r="H138" s="306" t="s">
        <v>695</v>
      </c>
      <c r="I138" s="306" t="s">
        <v>673</v>
      </c>
      <c r="J138" s="306"/>
      <c r="K138" s="354"/>
    </row>
    <row r="139" s="1" customFormat="1" ht="15" customHeight="1">
      <c r="B139" s="351"/>
      <c r="C139" s="306" t="s">
        <v>674</v>
      </c>
      <c r="D139" s="306"/>
      <c r="E139" s="306"/>
      <c r="F139" s="329" t="s">
        <v>641</v>
      </c>
      <c r="G139" s="306"/>
      <c r="H139" s="306" t="s">
        <v>696</v>
      </c>
      <c r="I139" s="306" t="s">
        <v>676</v>
      </c>
      <c r="J139" s="306"/>
      <c r="K139" s="354"/>
    </row>
    <row r="140" s="1" customFormat="1" ht="15" customHeight="1">
      <c r="B140" s="351"/>
      <c r="C140" s="306" t="s">
        <v>677</v>
      </c>
      <c r="D140" s="306"/>
      <c r="E140" s="306"/>
      <c r="F140" s="329" t="s">
        <v>641</v>
      </c>
      <c r="G140" s="306"/>
      <c r="H140" s="306" t="s">
        <v>677</v>
      </c>
      <c r="I140" s="306" t="s">
        <v>676</v>
      </c>
      <c r="J140" s="306"/>
      <c r="K140" s="354"/>
    </row>
    <row r="141" s="1" customFormat="1" ht="15" customHeight="1">
      <c r="B141" s="351"/>
      <c r="C141" s="306" t="s">
        <v>36</v>
      </c>
      <c r="D141" s="306"/>
      <c r="E141" s="306"/>
      <c r="F141" s="329" t="s">
        <v>641</v>
      </c>
      <c r="G141" s="306"/>
      <c r="H141" s="306" t="s">
        <v>697</v>
      </c>
      <c r="I141" s="306" t="s">
        <v>676</v>
      </c>
      <c r="J141" s="306"/>
      <c r="K141" s="354"/>
    </row>
    <row r="142" s="1" customFormat="1" ht="15" customHeight="1">
      <c r="B142" s="351"/>
      <c r="C142" s="306" t="s">
        <v>698</v>
      </c>
      <c r="D142" s="306"/>
      <c r="E142" s="306"/>
      <c r="F142" s="329" t="s">
        <v>641</v>
      </c>
      <c r="G142" s="306"/>
      <c r="H142" s="306" t="s">
        <v>699</v>
      </c>
      <c r="I142" s="306" t="s">
        <v>676</v>
      </c>
      <c r="J142" s="306"/>
      <c r="K142" s="354"/>
    </row>
    <row r="143" s="1" customFormat="1" ht="15" customHeight="1">
      <c r="B143" s="355"/>
      <c r="C143" s="356"/>
      <c r="D143" s="356"/>
      <c r="E143" s="356"/>
      <c r="F143" s="356"/>
      <c r="G143" s="356"/>
      <c r="H143" s="356"/>
      <c r="I143" s="356"/>
      <c r="J143" s="356"/>
      <c r="K143" s="357"/>
    </row>
    <row r="144" s="1" customFormat="1" ht="18.75" customHeight="1">
      <c r="B144" s="342"/>
      <c r="C144" s="342"/>
      <c r="D144" s="342"/>
      <c r="E144" s="342"/>
      <c r="F144" s="343"/>
      <c r="G144" s="342"/>
      <c r="H144" s="342"/>
      <c r="I144" s="342"/>
      <c r="J144" s="342"/>
      <c r="K144" s="342"/>
    </row>
    <row r="145" s="1" customFormat="1" ht="18.75" customHeight="1">
      <c r="B145" s="314"/>
      <c r="C145" s="314"/>
      <c r="D145" s="314"/>
      <c r="E145" s="314"/>
      <c r="F145" s="314"/>
      <c r="G145" s="314"/>
      <c r="H145" s="314"/>
      <c r="I145" s="314"/>
      <c r="J145" s="314"/>
      <c r="K145" s="314"/>
    </row>
    <row r="146" s="1" customFormat="1" ht="7.5" customHeight="1">
      <c r="B146" s="315"/>
      <c r="C146" s="316"/>
      <c r="D146" s="316"/>
      <c r="E146" s="316"/>
      <c r="F146" s="316"/>
      <c r="G146" s="316"/>
      <c r="H146" s="316"/>
      <c r="I146" s="316"/>
      <c r="J146" s="316"/>
      <c r="K146" s="317"/>
    </row>
    <row r="147" s="1" customFormat="1" ht="45" customHeight="1">
      <c r="B147" s="318"/>
      <c r="C147" s="319" t="s">
        <v>700</v>
      </c>
      <c r="D147" s="319"/>
      <c r="E147" s="319"/>
      <c r="F147" s="319"/>
      <c r="G147" s="319"/>
      <c r="H147" s="319"/>
      <c r="I147" s="319"/>
      <c r="J147" s="319"/>
      <c r="K147" s="320"/>
    </row>
    <row r="148" s="1" customFormat="1" ht="17.25" customHeight="1">
      <c r="B148" s="318"/>
      <c r="C148" s="321" t="s">
        <v>635</v>
      </c>
      <c r="D148" s="321"/>
      <c r="E148" s="321"/>
      <c r="F148" s="321" t="s">
        <v>636</v>
      </c>
      <c r="G148" s="322"/>
      <c r="H148" s="321" t="s">
        <v>52</v>
      </c>
      <c r="I148" s="321" t="s">
        <v>55</v>
      </c>
      <c r="J148" s="321" t="s">
        <v>637</v>
      </c>
      <c r="K148" s="320"/>
    </row>
    <row r="149" s="1" customFormat="1" ht="17.25" customHeight="1">
      <c r="B149" s="318"/>
      <c r="C149" s="323" t="s">
        <v>638</v>
      </c>
      <c r="D149" s="323"/>
      <c r="E149" s="323"/>
      <c r="F149" s="324" t="s">
        <v>639</v>
      </c>
      <c r="G149" s="325"/>
      <c r="H149" s="323"/>
      <c r="I149" s="323"/>
      <c r="J149" s="323" t="s">
        <v>640</v>
      </c>
      <c r="K149" s="320"/>
    </row>
    <row r="150" s="1" customFormat="1" ht="5.25" customHeight="1">
      <c r="B150" s="331"/>
      <c r="C150" s="326"/>
      <c r="D150" s="326"/>
      <c r="E150" s="326"/>
      <c r="F150" s="326"/>
      <c r="G150" s="327"/>
      <c r="H150" s="326"/>
      <c r="I150" s="326"/>
      <c r="J150" s="326"/>
      <c r="K150" s="354"/>
    </row>
    <row r="151" s="1" customFormat="1" ht="15" customHeight="1">
      <c r="B151" s="331"/>
      <c r="C151" s="358" t="s">
        <v>644</v>
      </c>
      <c r="D151" s="306"/>
      <c r="E151" s="306"/>
      <c r="F151" s="359" t="s">
        <v>641</v>
      </c>
      <c r="G151" s="306"/>
      <c r="H151" s="358" t="s">
        <v>681</v>
      </c>
      <c r="I151" s="358" t="s">
        <v>643</v>
      </c>
      <c r="J151" s="358">
        <v>120</v>
      </c>
      <c r="K151" s="354"/>
    </row>
    <row r="152" s="1" customFormat="1" ht="15" customHeight="1">
      <c r="B152" s="331"/>
      <c r="C152" s="358" t="s">
        <v>690</v>
      </c>
      <c r="D152" s="306"/>
      <c r="E152" s="306"/>
      <c r="F152" s="359" t="s">
        <v>641</v>
      </c>
      <c r="G152" s="306"/>
      <c r="H152" s="358" t="s">
        <v>701</v>
      </c>
      <c r="I152" s="358" t="s">
        <v>643</v>
      </c>
      <c r="J152" s="358" t="s">
        <v>692</v>
      </c>
      <c r="K152" s="354"/>
    </row>
    <row r="153" s="1" customFormat="1" ht="15" customHeight="1">
      <c r="B153" s="331"/>
      <c r="C153" s="358" t="s">
        <v>82</v>
      </c>
      <c r="D153" s="306"/>
      <c r="E153" s="306"/>
      <c r="F153" s="359" t="s">
        <v>641</v>
      </c>
      <c r="G153" s="306"/>
      <c r="H153" s="358" t="s">
        <v>702</v>
      </c>
      <c r="I153" s="358" t="s">
        <v>643</v>
      </c>
      <c r="J153" s="358" t="s">
        <v>692</v>
      </c>
      <c r="K153" s="354"/>
    </row>
    <row r="154" s="1" customFormat="1" ht="15" customHeight="1">
      <c r="B154" s="331"/>
      <c r="C154" s="358" t="s">
        <v>646</v>
      </c>
      <c r="D154" s="306"/>
      <c r="E154" s="306"/>
      <c r="F154" s="359" t="s">
        <v>647</v>
      </c>
      <c r="G154" s="306"/>
      <c r="H154" s="358" t="s">
        <v>681</v>
      </c>
      <c r="I154" s="358" t="s">
        <v>643</v>
      </c>
      <c r="J154" s="358">
        <v>50</v>
      </c>
      <c r="K154" s="354"/>
    </row>
    <row r="155" s="1" customFormat="1" ht="15" customHeight="1">
      <c r="B155" s="331"/>
      <c r="C155" s="358" t="s">
        <v>649</v>
      </c>
      <c r="D155" s="306"/>
      <c r="E155" s="306"/>
      <c r="F155" s="359" t="s">
        <v>641</v>
      </c>
      <c r="G155" s="306"/>
      <c r="H155" s="358" t="s">
        <v>681</v>
      </c>
      <c r="I155" s="358" t="s">
        <v>651</v>
      </c>
      <c r="J155" s="358"/>
      <c r="K155" s="354"/>
    </row>
    <row r="156" s="1" customFormat="1" ht="15" customHeight="1">
      <c r="B156" s="331"/>
      <c r="C156" s="358" t="s">
        <v>660</v>
      </c>
      <c r="D156" s="306"/>
      <c r="E156" s="306"/>
      <c r="F156" s="359" t="s">
        <v>647</v>
      </c>
      <c r="G156" s="306"/>
      <c r="H156" s="358" t="s">
        <v>681</v>
      </c>
      <c r="I156" s="358" t="s">
        <v>643</v>
      </c>
      <c r="J156" s="358">
        <v>50</v>
      </c>
      <c r="K156" s="354"/>
    </row>
    <row r="157" s="1" customFormat="1" ht="15" customHeight="1">
      <c r="B157" s="331"/>
      <c r="C157" s="358" t="s">
        <v>668</v>
      </c>
      <c r="D157" s="306"/>
      <c r="E157" s="306"/>
      <c r="F157" s="359" t="s">
        <v>647</v>
      </c>
      <c r="G157" s="306"/>
      <c r="H157" s="358" t="s">
        <v>681</v>
      </c>
      <c r="I157" s="358" t="s">
        <v>643</v>
      </c>
      <c r="J157" s="358">
        <v>50</v>
      </c>
      <c r="K157" s="354"/>
    </row>
    <row r="158" s="1" customFormat="1" ht="15" customHeight="1">
      <c r="B158" s="331"/>
      <c r="C158" s="358" t="s">
        <v>666</v>
      </c>
      <c r="D158" s="306"/>
      <c r="E158" s="306"/>
      <c r="F158" s="359" t="s">
        <v>647</v>
      </c>
      <c r="G158" s="306"/>
      <c r="H158" s="358" t="s">
        <v>681</v>
      </c>
      <c r="I158" s="358" t="s">
        <v>643</v>
      </c>
      <c r="J158" s="358">
        <v>50</v>
      </c>
      <c r="K158" s="354"/>
    </row>
    <row r="159" s="1" customFormat="1" ht="15" customHeight="1">
      <c r="B159" s="331"/>
      <c r="C159" s="358" t="s">
        <v>133</v>
      </c>
      <c r="D159" s="306"/>
      <c r="E159" s="306"/>
      <c r="F159" s="359" t="s">
        <v>641</v>
      </c>
      <c r="G159" s="306"/>
      <c r="H159" s="358" t="s">
        <v>703</v>
      </c>
      <c r="I159" s="358" t="s">
        <v>643</v>
      </c>
      <c r="J159" s="358" t="s">
        <v>704</v>
      </c>
      <c r="K159" s="354"/>
    </row>
    <row r="160" s="1" customFormat="1" ht="15" customHeight="1">
      <c r="B160" s="331"/>
      <c r="C160" s="358" t="s">
        <v>705</v>
      </c>
      <c r="D160" s="306"/>
      <c r="E160" s="306"/>
      <c r="F160" s="359" t="s">
        <v>641</v>
      </c>
      <c r="G160" s="306"/>
      <c r="H160" s="358" t="s">
        <v>706</v>
      </c>
      <c r="I160" s="358" t="s">
        <v>676</v>
      </c>
      <c r="J160" s="358"/>
      <c r="K160" s="354"/>
    </row>
    <row r="161" s="1" customFormat="1" ht="15" customHeight="1">
      <c r="B161" s="360"/>
      <c r="C161" s="340"/>
      <c r="D161" s="340"/>
      <c r="E161" s="340"/>
      <c r="F161" s="340"/>
      <c r="G161" s="340"/>
      <c r="H161" s="340"/>
      <c r="I161" s="340"/>
      <c r="J161" s="340"/>
      <c r="K161" s="361"/>
    </row>
    <row r="162" s="1" customFormat="1" ht="18.75" customHeight="1">
      <c r="B162" s="342"/>
      <c r="C162" s="352"/>
      <c r="D162" s="352"/>
      <c r="E162" s="352"/>
      <c r="F162" s="362"/>
      <c r="G162" s="352"/>
      <c r="H162" s="352"/>
      <c r="I162" s="352"/>
      <c r="J162" s="352"/>
      <c r="K162" s="342"/>
    </row>
    <row r="163" s="1" customFormat="1" ht="18.75" customHeight="1">
      <c r="B163" s="314"/>
      <c r="C163" s="314"/>
      <c r="D163" s="314"/>
      <c r="E163" s="314"/>
      <c r="F163" s="314"/>
      <c r="G163" s="314"/>
      <c r="H163" s="314"/>
      <c r="I163" s="314"/>
      <c r="J163" s="314"/>
      <c r="K163" s="314"/>
    </row>
    <row r="164" s="1" customFormat="1" ht="7.5" customHeight="1">
      <c r="B164" s="293"/>
      <c r="C164" s="294"/>
      <c r="D164" s="294"/>
      <c r="E164" s="294"/>
      <c r="F164" s="294"/>
      <c r="G164" s="294"/>
      <c r="H164" s="294"/>
      <c r="I164" s="294"/>
      <c r="J164" s="294"/>
      <c r="K164" s="295"/>
    </row>
    <row r="165" s="1" customFormat="1" ht="45" customHeight="1">
      <c r="B165" s="296"/>
      <c r="C165" s="297" t="s">
        <v>707</v>
      </c>
      <c r="D165" s="297"/>
      <c r="E165" s="297"/>
      <c r="F165" s="297"/>
      <c r="G165" s="297"/>
      <c r="H165" s="297"/>
      <c r="I165" s="297"/>
      <c r="J165" s="297"/>
      <c r="K165" s="298"/>
    </row>
    <row r="166" s="1" customFormat="1" ht="17.25" customHeight="1">
      <c r="B166" s="296"/>
      <c r="C166" s="321" t="s">
        <v>635</v>
      </c>
      <c r="D166" s="321"/>
      <c r="E166" s="321"/>
      <c r="F166" s="321" t="s">
        <v>636</v>
      </c>
      <c r="G166" s="363"/>
      <c r="H166" s="364" t="s">
        <v>52</v>
      </c>
      <c r="I166" s="364" t="s">
        <v>55</v>
      </c>
      <c r="J166" s="321" t="s">
        <v>637</v>
      </c>
      <c r="K166" s="298"/>
    </row>
    <row r="167" s="1" customFormat="1" ht="17.25" customHeight="1">
      <c r="B167" s="299"/>
      <c r="C167" s="323" t="s">
        <v>638</v>
      </c>
      <c r="D167" s="323"/>
      <c r="E167" s="323"/>
      <c r="F167" s="324" t="s">
        <v>639</v>
      </c>
      <c r="G167" s="365"/>
      <c r="H167" s="366"/>
      <c r="I167" s="366"/>
      <c r="J167" s="323" t="s">
        <v>640</v>
      </c>
      <c r="K167" s="301"/>
    </row>
    <row r="168" s="1" customFormat="1" ht="5.25" customHeight="1">
      <c r="B168" s="331"/>
      <c r="C168" s="326"/>
      <c r="D168" s="326"/>
      <c r="E168" s="326"/>
      <c r="F168" s="326"/>
      <c r="G168" s="327"/>
      <c r="H168" s="326"/>
      <c r="I168" s="326"/>
      <c r="J168" s="326"/>
      <c r="K168" s="354"/>
    </row>
    <row r="169" s="1" customFormat="1" ht="15" customHeight="1">
      <c r="B169" s="331"/>
      <c r="C169" s="306" t="s">
        <v>644</v>
      </c>
      <c r="D169" s="306"/>
      <c r="E169" s="306"/>
      <c r="F169" s="329" t="s">
        <v>641</v>
      </c>
      <c r="G169" s="306"/>
      <c r="H169" s="306" t="s">
        <v>681</v>
      </c>
      <c r="I169" s="306" t="s">
        <v>643</v>
      </c>
      <c r="J169" s="306">
        <v>120</v>
      </c>
      <c r="K169" s="354"/>
    </row>
    <row r="170" s="1" customFormat="1" ht="15" customHeight="1">
      <c r="B170" s="331"/>
      <c r="C170" s="306" t="s">
        <v>690</v>
      </c>
      <c r="D170" s="306"/>
      <c r="E170" s="306"/>
      <c r="F170" s="329" t="s">
        <v>641</v>
      </c>
      <c r="G170" s="306"/>
      <c r="H170" s="306" t="s">
        <v>691</v>
      </c>
      <c r="I170" s="306" t="s">
        <v>643</v>
      </c>
      <c r="J170" s="306" t="s">
        <v>692</v>
      </c>
      <c r="K170" s="354"/>
    </row>
    <row r="171" s="1" customFormat="1" ht="15" customHeight="1">
      <c r="B171" s="331"/>
      <c r="C171" s="306" t="s">
        <v>82</v>
      </c>
      <c r="D171" s="306"/>
      <c r="E171" s="306"/>
      <c r="F171" s="329" t="s">
        <v>641</v>
      </c>
      <c r="G171" s="306"/>
      <c r="H171" s="306" t="s">
        <v>708</v>
      </c>
      <c r="I171" s="306" t="s">
        <v>643</v>
      </c>
      <c r="J171" s="306" t="s">
        <v>692</v>
      </c>
      <c r="K171" s="354"/>
    </row>
    <row r="172" s="1" customFormat="1" ht="15" customHeight="1">
      <c r="B172" s="331"/>
      <c r="C172" s="306" t="s">
        <v>646</v>
      </c>
      <c r="D172" s="306"/>
      <c r="E172" s="306"/>
      <c r="F172" s="329" t="s">
        <v>647</v>
      </c>
      <c r="G172" s="306"/>
      <c r="H172" s="306" t="s">
        <v>708</v>
      </c>
      <c r="I172" s="306" t="s">
        <v>643</v>
      </c>
      <c r="J172" s="306">
        <v>50</v>
      </c>
      <c r="K172" s="354"/>
    </row>
    <row r="173" s="1" customFormat="1" ht="15" customHeight="1">
      <c r="B173" s="331"/>
      <c r="C173" s="306" t="s">
        <v>649</v>
      </c>
      <c r="D173" s="306"/>
      <c r="E173" s="306"/>
      <c r="F173" s="329" t="s">
        <v>641</v>
      </c>
      <c r="G173" s="306"/>
      <c r="H173" s="306" t="s">
        <v>708</v>
      </c>
      <c r="I173" s="306" t="s">
        <v>651</v>
      </c>
      <c r="J173" s="306"/>
      <c r="K173" s="354"/>
    </row>
    <row r="174" s="1" customFormat="1" ht="15" customHeight="1">
      <c r="B174" s="331"/>
      <c r="C174" s="306" t="s">
        <v>660</v>
      </c>
      <c r="D174" s="306"/>
      <c r="E174" s="306"/>
      <c r="F174" s="329" t="s">
        <v>647</v>
      </c>
      <c r="G174" s="306"/>
      <c r="H174" s="306" t="s">
        <v>708</v>
      </c>
      <c r="I174" s="306" t="s">
        <v>643</v>
      </c>
      <c r="J174" s="306">
        <v>50</v>
      </c>
      <c r="K174" s="354"/>
    </row>
    <row r="175" s="1" customFormat="1" ht="15" customHeight="1">
      <c r="B175" s="331"/>
      <c r="C175" s="306" t="s">
        <v>668</v>
      </c>
      <c r="D175" s="306"/>
      <c r="E175" s="306"/>
      <c r="F175" s="329" t="s">
        <v>647</v>
      </c>
      <c r="G175" s="306"/>
      <c r="H175" s="306" t="s">
        <v>708</v>
      </c>
      <c r="I175" s="306" t="s">
        <v>643</v>
      </c>
      <c r="J175" s="306">
        <v>50</v>
      </c>
      <c r="K175" s="354"/>
    </row>
    <row r="176" s="1" customFormat="1" ht="15" customHeight="1">
      <c r="B176" s="331"/>
      <c r="C176" s="306" t="s">
        <v>666</v>
      </c>
      <c r="D176" s="306"/>
      <c r="E176" s="306"/>
      <c r="F176" s="329" t="s">
        <v>647</v>
      </c>
      <c r="G176" s="306"/>
      <c r="H176" s="306" t="s">
        <v>708</v>
      </c>
      <c r="I176" s="306" t="s">
        <v>643</v>
      </c>
      <c r="J176" s="306">
        <v>50</v>
      </c>
      <c r="K176" s="354"/>
    </row>
    <row r="177" s="1" customFormat="1" ht="15" customHeight="1">
      <c r="B177" s="331"/>
      <c r="C177" s="306" t="s">
        <v>149</v>
      </c>
      <c r="D177" s="306"/>
      <c r="E177" s="306"/>
      <c r="F177" s="329" t="s">
        <v>641</v>
      </c>
      <c r="G177" s="306"/>
      <c r="H177" s="306" t="s">
        <v>709</v>
      </c>
      <c r="I177" s="306" t="s">
        <v>710</v>
      </c>
      <c r="J177" s="306"/>
      <c r="K177" s="354"/>
    </row>
    <row r="178" s="1" customFormat="1" ht="15" customHeight="1">
      <c r="B178" s="331"/>
      <c r="C178" s="306" t="s">
        <v>55</v>
      </c>
      <c r="D178" s="306"/>
      <c r="E178" s="306"/>
      <c r="F178" s="329" t="s">
        <v>641</v>
      </c>
      <c r="G178" s="306"/>
      <c r="H178" s="306" t="s">
        <v>711</v>
      </c>
      <c r="I178" s="306" t="s">
        <v>712</v>
      </c>
      <c r="J178" s="306">
        <v>1</v>
      </c>
      <c r="K178" s="354"/>
    </row>
    <row r="179" s="1" customFormat="1" ht="15" customHeight="1">
      <c r="B179" s="331"/>
      <c r="C179" s="306" t="s">
        <v>51</v>
      </c>
      <c r="D179" s="306"/>
      <c r="E179" s="306"/>
      <c r="F179" s="329" t="s">
        <v>641</v>
      </c>
      <c r="G179" s="306"/>
      <c r="H179" s="306" t="s">
        <v>713</v>
      </c>
      <c r="I179" s="306" t="s">
        <v>643</v>
      </c>
      <c r="J179" s="306">
        <v>20</v>
      </c>
      <c r="K179" s="354"/>
    </row>
    <row r="180" s="1" customFormat="1" ht="15" customHeight="1">
      <c r="B180" s="331"/>
      <c r="C180" s="306" t="s">
        <v>52</v>
      </c>
      <c r="D180" s="306"/>
      <c r="E180" s="306"/>
      <c r="F180" s="329" t="s">
        <v>641</v>
      </c>
      <c r="G180" s="306"/>
      <c r="H180" s="306" t="s">
        <v>714</v>
      </c>
      <c r="I180" s="306" t="s">
        <v>643</v>
      </c>
      <c r="J180" s="306">
        <v>255</v>
      </c>
      <c r="K180" s="354"/>
    </row>
    <row r="181" s="1" customFormat="1" ht="15" customHeight="1">
      <c r="B181" s="331"/>
      <c r="C181" s="306" t="s">
        <v>150</v>
      </c>
      <c r="D181" s="306"/>
      <c r="E181" s="306"/>
      <c r="F181" s="329" t="s">
        <v>641</v>
      </c>
      <c r="G181" s="306"/>
      <c r="H181" s="306" t="s">
        <v>605</v>
      </c>
      <c r="I181" s="306" t="s">
        <v>643</v>
      </c>
      <c r="J181" s="306">
        <v>10</v>
      </c>
      <c r="K181" s="354"/>
    </row>
    <row r="182" s="1" customFormat="1" ht="15" customHeight="1">
      <c r="B182" s="331"/>
      <c r="C182" s="306" t="s">
        <v>151</v>
      </c>
      <c r="D182" s="306"/>
      <c r="E182" s="306"/>
      <c r="F182" s="329" t="s">
        <v>641</v>
      </c>
      <c r="G182" s="306"/>
      <c r="H182" s="306" t="s">
        <v>715</v>
      </c>
      <c r="I182" s="306" t="s">
        <v>676</v>
      </c>
      <c r="J182" s="306"/>
      <c r="K182" s="354"/>
    </row>
    <row r="183" s="1" customFormat="1" ht="15" customHeight="1">
      <c r="B183" s="331"/>
      <c r="C183" s="306" t="s">
        <v>716</v>
      </c>
      <c r="D183" s="306"/>
      <c r="E183" s="306"/>
      <c r="F183" s="329" t="s">
        <v>641</v>
      </c>
      <c r="G183" s="306"/>
      <c r="H183" s="306" t="s">
        <v>717</v>
      </c>
      <c r="I183" s="306" t="s">
        <v>676</v>
      </c>
      <c r="J183" s="306"/>
      <c r="K183" s="354"/>
    </row>
    <row r="184" s="1" customFormat="1" ht="15" customHeight="1">
      <c r="B184" s="331"/>
      <c r="C184" s="306" t="s">
        <v>705</v>
      </c>
      <c r="D184" s="306"/>
      <c r="E184" s="306"/>
      <c r="F184" s="329" t="s">
        <v>641</v>
      </c>
      <c r="G184" s="306"/>
      <c r="H184" s="306" t="s">
        <v>718</v>
      </c>
      <c r="I184" s="306" t="s">
        <v>676</v>
      </c>
      <c r="J184" s="306"/>
      <c r="K184" s="354"/>
    </row>
    <row r="185" s="1" customFormat="1" ht="15" customHeight="1">
      <c r="B185" s="331"/>
      <c r="C185" s="306" t="s">
        <v>153</v>
      </c>
      <c r="D185" s="306"/>
      <c r="E185" s="306"/>
      <c r="F185" s="329" t="s">
        <v>647</v>
      </c>
      <c r="G185" s="306"/>
      <c r="H185" s="306" t="s">
        <v>719</v>
      </c>
      <c r="I185" s="306" t="s">
        <v>643</v>
      </c>
      <c r="J185" s="306">
        <v>50</v>
      </c>
      <c r="K185" s="354"/>
    </row>
    <row r="186" s="1" customFormat="1" ht="15" customHeight="1">
      <c r="B186" s="331"/>
      <c r="C186" s="306" t="s">
        <v>720</v>
      </c>
      <c r="D186" s="306"/>
      <c r="E186" s="306"/>
      <c r="F186" s="329" t="s">
        <v>647</v>
      </c>
      <c r="G186" s="306"/>
      <c r="H186" s="306" t="s">
        <v>721</v>
      </c>
      <c r="I186" s="306" t="s">
        <v>722</v>
      </c>
      <c r="J186" s="306"/>
      <c r="K186" s="354"/>
    </row>
    <row r="187" s="1" customFormat="1" ht="15" customHeight="1">
      <c r="B187" s="331"/>
      <c r="C187" s="306" t="s">
        <v>723</v>
      </c>
      <c r="D187" s="306"/>
      <c r="E187" s="306"/>
      <c r="F187" s="329" t="s">
        <v>647</v>
      </c>
      <c r="G187" s="306"/>
      <c r="H187" s="306" t="s">
        <v>724</v>
      </c>
      <c r="I187" s="306" t="s">
        <v>722</v>
      </c>
      <c r="J187" s="306"/>
      <c r="K187" s="354"/>
    </row>
    <row r="188" s="1" customFormat="1" ht="15" customHeight="1">
      <c r="B188" s="331"/>
      <c r="C188" s="306" t="s">
        <v>725</v>
      </c>
      <c r="D188" s="306"/>
      <c r="E188" s="306"/>
      <c r="F188" s="329" t="s">
        <v>647</v>
      </c>
      <c r="G188" s="306"/>
      <c r="H188" s="306" t="s">
        <v>726</v>
      </c>
      <c r="I188" s="306" t="s">
        <v>722</v>
      </c>
      <c r="J188" s="306"/>
      <c r="K188" s="354"/>
    </row>
    <row r="189" s="1" customFormat="1" ht="15" customHeight="1">
      <c r="B189" s="331"/>
      <c r="C189" s="367" t="s">
        <v>727</v>
      </c>
      <c r="D189" s="306"/>
      <c r="E189" s="306"/>
      <c r="F189" s="329" t="s">
        <v>647</v>
      </c>
      <c r="G189" s="306"/>
      <c r="H189" s="306" t="s">
        <v>728</v>
      </c>
      <c r="I189" s="306" t="s">
        <v>729</v>
      </c>
      <c r="J189" s="368" t="s">
        <v>730</v>
      </c>
      <c r="K189" s="354"/>
    </row>
    <row r="190" s="18" customFormat="1" ht="15" customHeight="1">
      <c r="B190" s="369"/>
      <c r="C190" s="370" t="s">
        <v>731</v>
      </c>
      <c r="D190" s="371"/>
      <c r="E190" s="371"/>
      <c r="F190" s="372" t="s">
        <v>647</v>
      </c>
      <c r="G190" s="371"/>
      <c r="H190" s="371" t="s">
        <v>732</v>
      </c>
      <c r="I190" s="371" t="s">
        <v>729</v>
      </c>
      <c r="J190" s="373" t="s">
        <v>730</v>
      </c>
      <c r="K190" s="374"/>
    </row>
    <row r="191" s="1" customFormat="1" ht="15" customHeight="1">
      <c r="B191" s="331"/>
      <c r="C191" s="367" t="s">
        <v>40</v>
      </c>
      <c r="D191" s="306"/>
      <c r="E191" s="306"/>
      <c r="F191" s="329" t="s">
        <v>641</v>
      </c>
      <c r="G191" s="306"/>
      <c r="H191" s="303" t="s">
        <v>733</v>
      </c>
      <c r="I191" s="306" t="s">
        <v>734</v>
      </c>
      <c r="J191" s="306"/>
      <c r="K191" s="354"/>
    </row>
    <row r="192" s="1" customFormat="1" ht="15" customHeight="1">
      <c r="B192" s="331"/>
      <c r="C192" s="367" t="s">
        <v>735</v>
      </c>
      <c r="D192" s="306"/>
      <c r="E192" s="306"/>
      <c r="F192" s="329" t="s">
        <v>641</v>
      </c>
      <c r="G192" s="306"/>
      <c r="H192" s="306" t="s">
        <v>736</v>
      </c>
      <c r="I192" s="306" t="s">
        <v>676</v>
      </c>
      <c r="J192" s="306"/>
      <c r="K192" s="354"/>
    </row>
    <row r="193" s="1" customFormat="1" ht="15" customHeight="1">
      <c r="B193" s="331"/>
      <c r="C193" s="367" t="s">
        <v>737</v>
      </c>
      <c r="D193" s="306"/>
      <c r="E193" s="306"/>
      <c r="F193" s="329" t="s">
        <v>641</v>
      </c>
      <c r="G193" s="306"/>
      <c r="H193" s="306" t="s">
        <v>738</v>
      </c>
      <c r="I193" s="306" t="s">
        <v>676</v>
      </c>
      <c r="J193" s="306"/>
      <c r="K193" s="354"/>
    </row>
    <row r="194" s="1" customFormat="1" ht="15" customHeight="1">
      <c r="B194" s="331"/>
      <c r="C194" s="367" t="s">
        <v>739</v>
      </c>
      <c r="D194" s="306"/>
      <c r="E194" s="306"/>
      <c r="F194" s="329" t="s">
        <v>647</v>
      </c>
      <c r="G194" s="306"/>
      <c r="H194" s="306" t="s">
        <v>740</v>
      </c>
      <c r="I194" s="306" t="s">
        <v>676</v>
      </c>
      <c r="J194" s="306"/>
      <c r="K194" s="354"/>
    </row>
    <row r="195" s="1" customFormat="1" ht="15" customHeight="1">
      <c r="B195" s="360"/>
      <c r="C195" s="375"/>
      <c r="D195" s="340"/>
      <c r="E195" s="340"/>
      <c r="F195" s="340"/>
      <c r="G195" s="340"/>
      <c r="H195" s="340"/>
      <c r="I195" s="340"/>
      <c r="J195" s="340"/>
      <c r="K195" s="361"/>
    </row>
    <row r="196" s="1" customFormat="1" ht="18.75" customHeight="1">
      <c r="B196" s="342"/>
      <c r="C196" s="352"/>
      <c r="D196" s="352"/>
      <c r="E196" s="352"/>
      <c r="F196" s="362"/>
      <c r="G196" s="352"/>
      <c r="H196" s="352"/>
      <c r="I196" s="352"/>
      <c r="J196" s="352"/>
      <c r="K196" s="342"/>
    </row>
    <row r="197" s="1" customFormat="1" ht="18.75" customHeight="1">
      <c r="B197" s="342"/>
      <c r="C197" s="352"/>
      <c r="D197" s="352"/>
      <c r="E197" s="352"/>
      <c r="F197" s="362"/>
      <c r="G197" s="352"/>
      <c r="H197" s="352"/>
      <c r="I197" s="352"/>
      <c r="J197" s="352"/>
      <c r="K197" s="342"/>
    </row>
    <row r="198" s="1" customFormat="1" ht="18.75" customHeight="1">
      <c r="B198" s="314"/>
      <c r="C198" s="314"/>
      <c r="D198" s="314"/>
      <c r="E198" s="314"/>
      <c r="F198" s="314"/>
      <c r="G198" s="314"/>
      <c r="H198" s="314"/>
      <c r="I198" s="314"/>
      <c r="J198" s="314"/>
      <c r="K198" s="314"/>
    </row>
    <row r="199" s="1" customFormat="1" ht="13.5">
      <c r="B199" s="293"/>
      <c r="C199" s="294"/>
      <c r="D199" s="294"/>
      <c r="E199" s="294"/>
      <c r="F199" s="294"/>
      <c r="G199" s="294"/>
      <c r="H199" s="294"/>
      <c r="I199" s="294"/>
      <c r="J199" s="294"/>
      <c r="K199" s="295"/>
    </row>
    <row r="200" s="1" customFormat="1" ht="21">
      <c r="B200" s="296"/>
      <c r="C200" s="297" t="s">
        <v>741</v>
      </c>
      <c r="D200" s="297"/>
      <c r="E200" s="297"/>
      <c r="F200" s="297"/>
      <c r="G200" s="297"/>
      <c r="H200" s="297"/>
      <c r="I200" s="297"/>
      <c r="J200" s="297"/>
      <c r="K200" s="298"/>
    </row>
    <row r="201" s="1" customFormat="1" ht="25.5" customHeight="1">
      <c r="B201" s="296"/>
      <c r="C201" s="376" t="s">
        <v>742</v>
      </c>
      <c r="D201" s="376"/>
      <c r="E201" s="376"/>
      <c r="F201" s="376" t="s">
        <v>743</v>
      </c>
      <c r="G201" s="377"/>
      <c r="H201" s="376" t="s">
        <v>744</v>
      </c>
      <c r="I201" s="376"/>
      <c r="J201" s="376"/>
      <c r="K201" s="298"/>
    </row>
    <row r="202" s="1" customFormat="1" ht="5.25" customHeight="1">
      <c r="B202" s="331"/>
      <c r="C202" s="326"/>
      <c r="D202" s="326"/>
      <c r="E202" s="326"/>
      <c r="F202" s="326"/>
      <c r="G202" s="352"/>
      <c r="H202" s="326"/>
      <c r="I202" s="326"/>
      <c r="J202" s="326"/>
      <c r="K202" s="354"/>
    </row>
    <row r="203" s="1" customFormat="1" ht="15" customHeight="1">
      <c r="B203" s="331"/>
      <c r="C203" s="306" t="s">
        <v>734</v>
      </c>
      <c r="D203" s="306"/>
      <c r="E203" s="306"/>
      <c r="F203" s="329" t="s">
        <v>41</v>
      </c>
      <c r="G203" s="306"/>
      <c r="H203" s="306" t="s">
        <v>745</v>
      </c>
      <c r="I203" s="306"/>
      <c r="J203" s="306"/>
      <c r="K203" s="354"/>
    </row>
    <row r="204" s="1" customFormat="1" ht="15" customHeight="1">
      <c r="B204" s="331"/>
      <c r="C204" s="306"/>
      <c r="D204" s="306"/>
      <c r="E204" s="306"/>
      <c r="F204" s="329" t="s">
        <v>42</v>
      </c>
      <c r="G204" s="306"/>
      <c r="H204" s="306" t="s">
        <v>746</v>
      </c>
      <c r="I204" s="306"/>
      <c r="J204" s="306"/>
      <c r="K204" s="354"/>
    </row>
    <row r="205" s="1" customFormat="1" ht="15" customHeight="1">
      <c r="B205" s="331"/>
      <c r="C205" s="306"/>
      <c r="D205" s="306"/>
      <c r="E205" s="306"/>
      <c r="F205" s="329" t="s">
        <v>45</v>
      </c>
      <c r="G205" s="306"/>
      <c r="H205" s="306" t="s">
        <v>747</v>
      </c>
      <c r="I205" s="306"/>
      <c r="J205" s="306"/>
      <c r="K205" s="354"/>
    </row>
    <row r="206" s="1" customFormat="1" ht="15" customHeight="1">
      <c r="B206" s="331"/>
      <c r="C206" s="306"/>
      <c r="D206" s="306"/>
      <c r="E206" s="306"/>
      <c r="F206" s="329" t="s">
        <v>43</v>
      </c>
      <c r="G206" s="306"/>
      <c r="H206" s="306" t="s">
        <v>748</v>
      </c>
      <c r="I206" s="306"/>
      <c r="J206" s="306"/>
      <c r="K206" s="354"/>
    </row>
    <row r="207" s="1" customFormat="1" ht="15" customHeight="1">
      <c r="B207" s="331"/>
      <c r="C207" s="306"/>
      <c r="D207" s="306"/>
      <c r="E207" s="306"/>
      <c r="F207" s="329" t="s">
        <v>44</v>
      </c>
      <c r="G207" s="306"/>
      <c r="H207" s="306" t="s">
        <v>749</v>
      </c>
      <c r="I207" s="306"/>
      <c r="J207" s="306"/>
      <c r="K207" s="354"/>
    </row>
    <row r="208" s="1" customFormat="1" ht="15" customHeight="1">
      <c r="B208" s="331"/>
      <c r="C208" s="306"/>
      <c r="D208" s="306"/>
      <c r="E208" s="306"/>
      <c r="F208" s="329"/>
      <c r="G208" s="306"/>
      <c r="H208" s="306"/>
      <c r="I208" s="306"/>
      <c r="J208" s="306"/>
      <c r="K208" s="354"/>
    </row>
    <row r="209" s="1" customFormat="1" ht="15" customHeight="1">
      <c r="B209" s="331"/>
      <c r="C209" s="306" t="s">
        <v>688</v>
      </c>
      <c r="D209" s="306"/>
      <c r="E209" s="306"/>
      <c r="F209" s="329" t="s">
        <v>76</v>
      </c>
      <c r="G209" s="306"/>
      <c r="H209" s="306" t="s">
        <v>750</v>
      </c>
      <c r="I209" s="306"/>
      <c r="J209" s="306"/>
      <c r="K209" s="354"/>
    </row>
    <row r="210" s="1" customFormat="1" ht="15" customHeight="1">
      <c r="B210" s="331"/>
      <c r="C210" s="306"/>
      <c r="D210" s="306"/>
      <c r="E210" s="306"/>
      <c r="F210" s="329" t="s">
        <v>584</v>
      </c>
      <c r="G210" s="306"/>
      <c r="H210" s="306" t="s">
        <v>585</v>
      </c>
      <c r="I210" s="306"/>
      <c r="J210" s="306"/>
      <c r="K210" s="354"/>
    </row>
    <row r="211" s="1" customFormat="1" ht="15" customHeight="1">
      <c r="B211" s="331"/>
      <c r="C211" s="306"/>
      <c r="D211" s="306"/>
      <c r="E211" s="306"/>
      <c r="F211" s="329" t="s">
        <v>582</v>
      </c>
      <c r="G211" s="306"/>
      <c r="H211" s="306" t="s">
        <v>751</v>
      </c>
      <c r="I211" s="306"/>
      <c r="J211" s="306"/>
      <c r="K211" s="354"/>
    </row>
    <row r="212" s="1" customFormat="1" ht="15" customHeight="1">
      <c r="B212" s="378"/>
      <c r="C212" s="306"/>
      <c r="D212" s="306"/>
      <c r="E212" s="306"/>
      <c r="F212" s="329" t="s">
        <v>586</v>
      </c>
      <c r="G212" s="367"/>
      <c r="H212" s="358" t="s">
        <v>587</v>
      </c>
      <c r="I212" s="358"/>
      <c r="J212" s="358"/>
      <c r="K212" s="379"/>
    </row>
    <row r="213" s="1" customFormat="1" ht="15" customHeight="1">
      <c r="B213" s="378"/>
      <c r="C213" s="306"/>
      <c r="D213" s="306"/>
      <c r="E213" s="306"/>
      <c r="F213" s="329" t="s">
        <v>588</v>
      </c>
      <c r="G213" s="367"/>
      <c r="H213" s="358" t="s">
        <v>752</v>
      </c>
      <c r="I213" s="358"/>
      <c r="J213" s="358"/>
      <c r="K213" s="379"/>
    </row>
    <row r="214" s="1" customFormat="1" ht="15" customHeight="1">
      <c r="B214" s="378"/>
      <c r="C214" s="306"/>
      <c r="D214" s="306"/>
      <c r="E214" s="306"/>
      <c r="F214" s="329"/>
      <c r="G214" s="367"/>
      <c r="H214" s="358"/>
      <c r="I214" s="358"/>
      <c r="J214" s="358"/>
      <c r="K214" s="379"/>
    </row>
    <row r="215" s="1" customFormat="1" ht="15" customHeight="1">
      <c r="B215" s="378"/>
      <c r="C215" s="306" t="s">
        <v>712</v>
      </c>
      <c r="D215" s="306"/>
      <c r="E215" s="306"/>
      <c r="F215" s="329">
        <v>1</v>
      </c>
      <c r="G215" s="367"/>
      <c r="H215" s="358" t="s">
        <v>753</v>
      </c>
      <c r="I215" s="358"/>
      <c r="J215" s="358"/>
      <c r="K215" s="379"/>
    </row>
    <row r="216" s="1" customFormat="1" ht="15" customHeight="1">
      <c r="B216" s="378"/>
      <c r="C216" s="306"/>
      <c r="D216" s="306"/>
      <c r="E216" s="306"/>
      <c r="F216" s="329">
        <v>2</v>
      </c>
      <c r="G216" s="367"/>
      <c r="H216" s="358" t="s">
        <v>754</v>
      </c>
      <c r="I216" s="358"/>
      <c r="J216" s="358"/>
      <c r="K216" s="379"/>
    </row>
    <row r="217" s="1" customFormat="1" ht="15" customHeight="1">
      <c r="B217" s="378"/>
      <c r="C217" s="306"/>
      <c r="D217" s="306"/>
      <c r="E217" s="306"/>
      <c r="F217" s="329">
        <v>3</v>
      </c>
      <c r="G217" s="367"/>
      <c r="H217" s="358" t="s">
        <v>755</v>
      </c>
      <c r="I217" s="358"/>
      <c r="J217" s="358"/>
      <c r="K217" s="379"/>
    </row>
    <row r="218" s="1" customFormat="1" ht="15" customHeight="1">
      <c r="B218" s="378"/>
      <c r="C218" s="306"/>
      <c r="D218" s="306"/>
      <c r="E218" s="306"/>
      <c r="F218" s="329">
        <v>4</v>
      </c>
      <c r="G218" s="367"/>
      <c r="H218" s="358" t="s">
        <v>756</v>
      </c>
      <c r="I218" s="358"/>
      <c r="J218" s="358"/>
      <c r="K218" s="379"/>
    </row>
    <row r="219" s="1" customFormat="1" ht="12.75" customHeight="1">
      <c r="B219" s="380"/>
      <c r="C219" s="381"/>
      <c r="D219" s="381"/>
      <c r="E219" s="381"/>
      <c r="F219" s="381"/>
      <c r="G219" s="381"/>
      <c r="H219" s="381"/>
      <c r="I219" s="381"/>
      <c r="J219" s="381"/>
      <c r="K219" s="382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129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ROUND((SUM(BE97:BE403)),  2)</f>
        <v>0</v>
      </c>
      <c r="G35" s="41"/>
      <c r="H35" s="41"/>
      <c r="I35" s="160">
        <v>0.20999999999999999</v>
      </c>
      <c r="J35" s="159">
        <f>ROUND(((SUM(BE97:BE403))*I35),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ROUND((SUM(BF97:BF403)),  2)</f>
        <v>0</v>
      </c>
      <c r="G36" s="41"/>
      <c r="H36" s="41"/>
      <c r="I36" s="160">
        <v>0.12</v>
      </c>
      <c r="J36" s="159">
        <f>ROUND(((SUM(BF97:BF403))*I36),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ROUND((SUM(BG97:BG403)),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ROUND((SUM(BH97:BH403)),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ROUND((SUM(BI97:BI403)),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129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041 - Bytová jednotka 1, byt 2+1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J207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J257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J269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J272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J273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J289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J337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J364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J378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J395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129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041 - Bytová jednotka 1, byt 2+1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P98+P272+P395</f>
        <v>0</v>
      </c>
      <c r="Q97" s="99"/>
      <c r="R97" s="196">
        <f>R98+R272+R395</f>
        <v>0.9054549300000001</v>
      </c>
      <c r="S97" s="99"/>
      <c r="T97" s="197">
        <f>T98+T272+T395</f>
        <v>1.0694524000000001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BK98+BK272+BK395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P99+P207+P257+P269</f>
        <v>0</v>
      </c>
      <c r="Q98" s="207"/>
      <c r="R98" s="208">
        <f>R99+R207+R257+R269</f>
        <v>0.39959726000000007</v>
      </c>
      <c r="S98" s="207"/>
      <c r="T98" s="209">
        <f>T99+T207+T257+T269</f>
        <v>1.0532524000000001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BK99+BK207+BK257+BK269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SUM(P100:P206)</f>
        <v>0</v>
      </c>
      <c r="Q99" s="207"/>
      <c r="R99" s="208">
        <f>SUM(R100:R206)</f>
        <v>0.39959726000000007</v>
      </c>
      <c r="S99" s="207"/>
      <c r="T99" s="209">
        <f>SUM(T100:T206)</f>
        <v>0.0067044000000000001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SUM(BK100:BK206)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9.1349999999999998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0.0400113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3" customFormat="1">
      <c r="A106" s="13"/>
      <c r="B106" s="233"/>
      <c r="C106" s="234"/>
      <c r="D106" s="235" t="s">
        <v>175</v>
      </c>
      <c r="E106" s="236" t="s">
        <v>19</v>
      </c>
      <c r="F106" s="237" t="s">
        <v>176</v>
      </c>
      <c r="G106" s="234"/>
      <c r="H106" s="238">
        <v>2.1480000000000001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83</v>
      </c>
      <c r="AV106" s="13" t="s">
        <v>83</v>
      </c>
      <c r="AW106" s="13" t="s">
        <v>32</v>
      </c>
      <c r="AX106" s="13" t="s">
        <v>70</v>
      </c>
      <c r="AY106" s="244" t="s">
        <v>163</v>
      </c>
    </row>
    <row r="107" s="14" customFormat="1">
      <c r="A107" s="14"/>
      <c r="B107" s="245"/>
      <c r="C107" s="246"/>
      <c r="D107" s="235" t="s">
        <v>175</v>
      </c>
      <c r="E107" s="247" t="s">
        <v>19</v>
      </c>
      <c r="F107" s="248" t="s">
        <v>179</v>
      </c>
      <c r="G107" s="246"/>
      <c r="H107" s="249">
        <v>9.1349999999999998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175</v>
      </c>
      <c r="AU107" s="255" t="s">
        <v>83</v>
      </c>
      <c r="AV107" s="14" t="s">
        <v>171</v>
      </c>
      <c r="AW107" s="14" t="s">
        <v>32</v>
      </c>
      <c r="AX107" s="14" t="s">
        <v>77</v>
      </c>
      <c r="AY107" s="255" t="s">
        <v>163</v>
      </c>
    </row>
    <row r="108" s="2" customFormat="1" ht="16.5" customHeight="1">
      <c r="A108" s="41"/>
      <c r="B108" s="42"/>
      <c r="C108" s="215" t="s">
        <v>83</v>
      </c>
      <c r="D108" s="215" t="s">
        <v>166</v>
      </c>
      <c r="E108" s="216" t="s">
        <v>180</v>
      </c>
      <c r="F108" s="217" t="s">
        <v>181</v>
      </c>
      <c r="G108" s="218" t="s">
        <v>169</v>
      </c>
      <c r="H108" s="219">
        <v>9.1349999999999998</v>
      </c>
      <c r="I108" s="220"/>
      <c r="J108" s="221">
        <f>ROUND(I108*H108,2)</f>
        <v>0</v>
      </c>
      <c r="K108" s="217" t="s">
        <v>170</v>
      </c>
      <c r="L108" s="47"/>
      <c r="M108" s="222" t="s">
        <v>19</v>
      </c>
      <c r="N108" s="223" t="s">
        <v>42</v>
      </c>
      <c r="O108" s="87"/>
      <c r="P108" s="224">
        <f>O108*H108</f>
        <v>0</v>
      </c>
      <c r="Q108" s="224">
        <v>0.034680000000000002</v>
      </c>
      <c r="R108" s="224">
        <f>Q108*H108</f>
        <v>0.31680180000000002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171</v>
      </c>
      <c r="AT108" s="226" t="s">
        <v>166</v>
      </c>
      <c r="AU108" s="226" t="s">
        <v>83</v>
      </c>
      <c r="AY108" s="20" t="s">
        <v>163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83</v>
      </c>
      <c r="BK108" s="227">
        <f>ROUND(I108*H108,2)</f>
        <v>0</v>
      </c>
      <c r="BL108" s="20" t="s">
        <v>171</v>
      </c>
      <c r="BM108" s="226" t="s">
        <v>182</v>
      </c>
    </row>
    <row r="109" s="2" customFormat="1">
      <c r="A109" s="41"/>
      <c r="B109" s="42"/>
      <c r="C109" s="43"/>
      <c r="D109" s="228" t="s">
        <v>173</v>
      </c>
      <c r="E109" s="43"/>
      <c r="F109" s="229" t="s">
        <v>183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173</v>
      </c>
      <c r="AU109" s="20" t="s">
        <v>83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176</v>
      </c>
      <c r="G111" s="234"/>
      <c r="H111" s="238">
        <v>2.1480000000000001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177</v>
      </c>
      <c r="G112" s="234"/>
      <c r="H112" s="238">
        <v>1.7609999999999999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178</v>
      </c>
      <c r="G113" s="234"/>
      <c r="H113" s="238">
        <v>0.93000000000000005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83</v>
      </c>
      <c r="AV113" s="13" t="s">
        <v>83</v>
      </c>
      <c r="AW113" s="13" t="s">
        <v>32</v>
      </c>
      <c r="AX113" s="13" t="s">
        <v>70</v>
      </c>
      <c r="AY113" s="244" t="s">
        <v>163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176</v>
      </c>
      <c r="G114" s="234"/>
      <c r="H114" s="238">
        <v>2.1480000000000001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83</v>
      </c>
      <c r="AV114" s="13" t="s">
        <v>83</v>
      </c>
      <c r="AW114" s="13" t="s">
        <v>32</v>
      </c>
      <c r="AX114" s="13" t="s">
        <v>70</v>
      </c>
      <c r="AY114" s="244" t="s">
        <v>163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179</v>
      </c>
      <c r="G115" s="246"/>
      <c r="H115" s="249">
        <v>9.1349999999999998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83</v>
      </c>
      <c r="AV115" s="14" t="s">
        <v>171</v>
      </c>
      <c r="AW115" s="14" t="s">
        <v>32</v>
      </c>
      <c r="AX115" s="14" t="s">
        <v>77</v>
      </c>
      <c r="AY115" s="255" t="s">
        <v>163</v>
      </c>
    </row>
    <row r="116" s="2" customFormat="1" ht="16.5" customHeight="1">
      <c r="A116" s="41"/>
      <c r="B116" s="42"/>
      <c r="C116" s="215" t="s">
        <v>184</v>
      </c>
      <c r="D116" s="215" t="s">
        <v>166</v>
      </c>
      <c r="E116" s="216" t="s">
        <v>185</v>
      </c>
      <c r="F116" s="217" t="s">
        <v>186</v>
      </c>
      <c r="G116" s="218" t="s">
        <v>169</v>
      </c>
      <c r="H116" s="219">
        <v>100</v>
      </c>
      <c r="I116" s="220"/>
      <c r="J116" s="221">
        <f>ROUND(I116*H116,2)</f>
        <v>0</v>
      </c>
      <c r="K116" s="217" t="s">
        <v>170</v>
      </c>
      <c r="L116" s="47"/>
      <c r="M116" s="222" t="s">
        <v>19</v>
      </c>
      <c r="N116" s="223" t="s">
        <v>42</v>
      </c>
      <c r="O116" s="87"/>
      <c r="P116" s="224">
        <f>O116*H116</f>
        <v>0</v>
      </c>
      <c r="Q116" s="224">
        <v>4.0000000000000003E-05</v>
      </c>
      <c r="R116" s="224">
        <f>Q116*H116</f>
        <v>0.0040000000000000001</v>
      </c>
      <c r="S116" s="224">
        <v>6.0000000000000002E-05</v>
      </c>
      <c r="T116" s="225">
        <f>S116*H116</f>
        <v>0.0060000000000000001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171</v>
      </c>
      <c r="AT116" s="226" t="s">
        <v>166</v>
      </c>
      <c r="AU116" s="226" t="s">
        <v>83</v>
      </c>
      <c r="AY116" s="20" t="s">
        <v>163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83</v>
      </c>
      <c r="BK116" s="227">
        <f>ROUND(I116*H116,2)</f>
        <v>0</v>
      </c>
      <c r="BL116" s="20" t="s">
        <v>171</v>
      </c>
      <c r="BM116" s="226" t="s">
        <v>187</v>
      </c>
    </row>
    <row r="117" s="2" customFormat="1">
      <c r="A117" s="41"/>
      <c r="B117" s="42"/>
      <c r="C117" s="43"/>
      <c r="D117" s="228" t="s">
        <v>173</v>
      </c>
      <c r="E117" s="43"/>
      <c r="F117" s="229" t="s">
        <v>188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173</v>
      </c>
      <c r="AU117" s="20" t="s">
        <v>83</v>
      </c>
    </row>
    <row r="118" s="13" customFormat="1">
      <c r="A118" s="13"/>
      <c r="B118" s="233"/>
      <c r="C118" s="234"/>
      <c r="D118" s="235" t="s">
        <v>175</v>
      </c>
      <c r="E118" s="236" t="s">
        <v>19</v>
      </c>
      <c r="F118" s="237" t="s">
        <v>189</v>
      </c>
      <c r="G118" s="234"/>
      <c r="H118" s="238">
        <v>100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83</v>
      </c>
      <c r="AV118" s="13" t="s">
        <v>83</v>
      </c>
      <c r="AW118" s="13" t="s">
        <v>32</v>
      </c>
      <c r="AX118" s="13" t="s">
        <v>70</v>
      </c>
      <c r="AY118" s="244" t="s">
        <v>163</v>
      </c>
    </row>
    <row r="119" s="14" customFormat="1">
      <c r="A119" s="14"/>
      <c r="B119" s="245"/>
      <c r="C119" s="246"/>
      <c r="D119" s="235" t="s">
        <v>175</v>
      </c>
      <c r="E119" s="247" t="s">
        <v>19</v>
      </c>
      <c r="F119" s="248" t="s">
        <v>179</v>
      </c>
      <c r="G119" s="246"/>
      <c r="H119" s="249">
        <v>100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175</v>
      </c>
      <c r="AU119" s="255" t="s">
        <v>83</v>
      </c>
      <c r="AV119" s="14" t="s">
        <v>171</v>
      </c>
      <c r="AW119" s="14" t="s">
        <v>32</v>
      </c>
      <c r="AX119" s="14" t="s">
        <v>77</v>
      </c>
      <c r="AY119" s="255" t="s">
        <v>163</v>
      </c>
    </row>
    <row r="120" s="2" customFormat="1" ht="21.75" customHeight="1">
      <c r="A120" s="41"/>
      <c r="B120" s="42"/>
      <c r="C120" s="215" t="s">
        <v>171</v>
      </c>
      <c r="D120" s="215" t="s">
        <v>166</v>
      </c>
      <c r="E120" s="216" t="s">
        <v>190</v>
      </c>
      <c r="F120" s="217" t="s">
        <v>191</v>
      </c>
      <c r="G120" s="218" t="s">
        <v>169</v>
      </c>
      <c r="H120" s="219">
        <v>11.74</v>
      </c>
      <c r="I120" s="220"/>
      <c r="J120" s="221">
        <f>ROUND(I120*H120,2)</f>
        <v>0</v>
      </c>
      <c r="K120" s="217" t="s">
        <v>170</v>
      </c>
      <c r="L120" s="47"/>
      <c r="M120" s="222" t="s">
        <v>19</v>
      </c>
      <c r="N120" s="223" t="s">
        <v>42</v>
      </c>
      <c r="O120" s="87"/>
      <c r="P120" s="224">
        <f>O120*H120</f>
        <v>0</v>
      </c>
      <c r="Q120" s="224">
        <v>9.0000000000000006E-05</v>
      </c>
      <c r="R120" s="224">
        <f>Q120*H120</f>
        <v>0.0010566</v>
      </c>
      <c r="S120" s="224">
        <v>6.0000000000000002E-05</v>
      </c>
      <c r="T120" s="225">
        <f>S120*H120</f>
        <v>0.00070439999999999999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171</v>
      </c>
      <c r="AT120" s="226" t="s">
        <v>166</v>
      </c>
      <c r="AU120" s="226" t="s">
        <v>83</v>
      </c>
      <c r="AY120" s="20" t="s">
        <v>163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83</v>
      </c>
      <c r="BK120" s="227">
        <f>ROUND(I120*H120,2)</f>
        <v>0</v>
      </c>
      <c r="BL120" s="20" t="s">
        <v>171</v>
      </c>
      <c r="BM120" s="226" t="s">
        <v>192</v>
      </c>
    </row>
    <row r="121" s="2" customFormat="1">
      <c r="A121" s="41"/>
      <c r="B121" s="42"/>
      <c r="C121" s="43"/>
      <c r="D121" s="228" t="s">
        <v>173</v>
      </c>
      <c r="E121" s="43"/>
      <c r="F121" s="229" t="s">
        <v>193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173</v>
      </c>
      <c r="AU121" s="20" t="s">
        <v>83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194</v>
      </c>
      <c r="G122" s="234"/>
      <c r="H122" s="238">
        <v>3.1139999999999999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194</v>
      </c>
      <c r="G123" s="234"/>
      <c r="H123" s="238">
        <v>3.1139999999999999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195</v>
      </c>
      <c r="G124" s="234"/>
      <c r="H124" s="238">
        <v>1.7969999999999999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83</v>
      </c>
      <c r="AV124" s="13" t="s">
        <v>83</v>
      </c>
      <c r="AW124" s="13" t="s">
        <v>32</v>
      </c>
      <c r="AX124" s="13" t="s">
        <v>70</v>
      </c>
      <c r="AY124" s="244" t="s">
        <v>163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196</v>
      </c>
      <c r="G125" s="234"/>
      <c r="H125" s="238">
        <v>0.60099999999999998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83</v>
      </c>
      <c r="AV125" s="13" t="s">
        <v>83</v>
      </c>
      <c r="AW125" s="13" t="s">
        <v>32</v>
      </c>
      <c r="AX125" s="13" t="s">
        <v>70</v>
      </c>
      <c r="AY125" s="244" t="s">
        <v>163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194</v>
      </c>
      <c r="G126" s="234"/>
      <c r="H126" s="238">
        <v>3.1139999999999999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83</v>
      </c>
      <c r="AV126" s="13" t="s">
        <v>83</v>
      </c>
      <c r="AW126" s="13" t="s">
        <v>32</v>
      </c>
      <c r="AX126" s="13" t="s">
        <v>70</v>
      </c>
      <c r="AY126" s="244" t="s">
        <v>163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179</v>
      </c>
      <c r="G127" s="246"/>
      <c r="H127" s="249">
        <v>11.740000000000002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83</v>
      </c>
      <c r="AV127" s="14" t="s">
        <v>171</v>
      </c>
      <c r="AW127" s="14" t="s">
        <v>32</v>
      </c>
      <c r="AX127" s="14" t="s">
        <v>77</v>
      </c>
      <c r="AY127" s="255" t="s">
        <v>163</v>
      </c>
    </row>
    <row r="128" s="2" customFormat="1" ht="16.5" customHeight="1">
      <c r="A128" s="41"/>
      <c r="B128" s="42"/>
      <c r="C128" s="215" t="s">
        <v>197</v>
      </c>
      <c r="D128" s="215" t="s">
        <v>166</v>
      </c>
      <c r="E128" s="216" t="s">
        <v>198</v>
      </c>
      <c r="F128" s="217" t="s">
        <v>199</v>
      </c>
      <c r="G128" s="218" t="s">
        <v>169</v>
      </c>
      <c r="H128" s="219">
        <v>3.3809999999999998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42</v>
      </c>
      <c r="O128" s="87"/>
      <c r="P128" s="224">
        <f>O128*H128</f>
        <v>0</v>
      </c>
      <c r="Q128" s="224">
        <v>0.00025999999999999998</v>
      </c>
      <c r="R128" s="224">
        <f>Q128*H128</f>
        <v>0.00087905999999999987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83</v>
      </c>
      <c r="AY128" s="20" t="s">
        <v>163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83</v>
      </c>
      <c r="BK128" s="227">
        <f>ROUND(I128*H128,2)</f>
        <v>0</v>
      </c>
      <c r="BL128" s="20" t="s">
        <v>171</v>
      </c>
      <c r="BM128" s="226" t="s">
        <v>200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201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83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202</v>
      </c>
      <c r="G130" s="234"/>
      <c r="H130" s="238">
        <v>0.76100000000000001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202</v>
      </c>
      <c r="G131" s="234"/>
      <c r="H131" s="238">
        <v>0.76100000000000001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83</v>
      </c>
      <c r="AV131" s="13" t="s">
        <v>83</v>
      </c>
      <c r="AW131" s="13" t="s">
        <v>32</v>
      </c>
      <c r="AX131" s="13" t="s">
        <v>70</v>
      </c>
      <c r="AY131" s="244" t="s">
        <v>163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203</v>
      </c>
      <c r="G132" s="234"/>
      <c r="H132" s="238">
        <v>0.75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83</v>
      </c>
      <c r="AV132" s="13" t="s">
        <v>83</v>
      </c>
      <c r="AW132" s="13" t="s">
        <v>32</v>
      </c>
      <c r="AX132" s="13" t="s">
        <v>70</v>
      </c>
      <c r="AY132" s="244" t="s">
        <v>163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204</v>
      </c>
      <c r="G133" s="234"/>
      <c r="H133" s="238">
        <v>0.34799999999999998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83</v>
      </c>
      <c r="AV133" s="13" t="s">
        <v>83</v>
      </c>
      <c r="AW133" s="13" t="s">
        <v>32</v>
      </c>
      <c r="AX133" s="13" t="s">
        <v>70</v>
      </c>
      <c r="AY133" s="244" t="s">
        <v>163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4" customFormat="1">
      <c r="A135" s="14"/>
      <c r="B135" s="245"/>
      <c r="C135" s="246"/>
      <c r="D135" s="235" t="s">
        <v>175</v>
      </c>
      <c r="E135" s="247" t="s">
        <v>19</v>
      </c>
      <c r="F135" s="248" t="s">
        <v>179</v>
      </c>
      <c r="G135" s="246"/>
      <c r="H135" s="249">
        <v>3.3810000000000002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175</v>
      </c>
      <c r="AU135" s="255" t="s">
        <v>83</v>
      </c>
      <c r="AV135" s="14" t="s">
        <v>171</v>
      </c>
      <c r="AW135" s="14" t="s">
        <v>32</v>
      </c>
      <c r="AX135" s="14" t="s">
        <v>77</v>
      </c>
      <c r="AY135" s="255" t="s">
        <v>163</v>
      </c>
    </row>
    <row r="136" s="2" customFormat="1" ht="21.75" customHeight="1">
      <c r="A136" s="41"/>
      <c r="B136" s="42"/>
      <c r="C136" s="215" t="s">
        <v>164</v>
      </c>
      <c r="D136" s="215" t="s">
        <v>166</v>
      </c>
      <c r="E136" s="216" t="s">
        <v>205</v>
      </c>
      <c r="F136" s="217" t="s">
        <v>206</v>
      </c>
      <c r="G136" s="218" t="s">
        <v>169</v>
      </c>
      <c r="H136" s="219">
        <v>3.3809999999999998</v>
      </c>
      <c r="I136" s="220"/>
      <c r="J136" s="221">
        <f>ROUND(I136*H136,2)</f>
        <v>0</v>
      </c>
      <c r="K136" s="217" t="s">
        <v>170</v>
      </c>
      <c r="L136" s="47"/>
      <c r="M136" s="222" t="s">
        <v>19</v>
      </c>
      <c r="N136" s="223" t="s">
        <v>42</v>
      </c>
      <c r="O136" s="87"/>
      <c r="P136" s="224">
        <f>O136*H136</f>
        <v>0</v>
      </c>
      <c r="Q136" s="224">
        <v>0.0043800000000000002</v>
      </c>
      <c r="R136" s="224">
        <f>Q136*H136</f>
        <v>0.014808780000000001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171</v>
      </c>
      <c r="AT136" s="226" t="s">
        <v>166</v>
      </c>
      <c r="AU136" s="226" t="s">
        <v>83</v>
      </c>
      <c r="AY136" s="20" t="s">
        <v>163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83</v>
      </c>
      <c r="BK136" s="227">
        <f>ROUND(I136*H136,2)</f>
        <v>0</v>
      </c>
      <c r="BL136" s="20" t="s">
        <v>171</v>
      </c>
      <c r="BM136" s="226" t="s">
        <v>207</v>
      </c>
    </row>
    <row r="137" s="2" customFormat="1">
      <c r="A137" s="41"/>
      <c r="B137" s="42"/>
      <c r="C137" s="43"/>
      <c r="D137" s="228" t="s">
        <v>173</v>
      </c>
      <c r="E137" s="43"/>
      <c r="F137" s="229" t="s">
        <v>208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173</v>
      </c>
      <c r="AU137" s="20" t="s">
        <v>83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202</v>
      </c>
      <c r="G138" s="234"/>
      <c r="H138" s="238">
        <v>0.76100000000000001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83</v>
      </c>
      <c r="AV138" s="13" t="s">
        <v>83</v>
      </c>
      <c r="AW138" s="13" t="s">
        <v>32</v>
      </c>
      <c r="AX138" s="13" t="s">
        <v>70</v>
      </c>
      <c r="AY138" s="244" t="s">
        <v>163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202</v>
      </c>
      <c r="G139" s="234"/>
      <c r="H139" s="238">
        <v>0.76100000000000001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83</v>
      </c>
      <c r="AV139" s="13" t="s">
        <v>83</v>
      </c>
      <c r="AW139" s="13" t="s">
        <v>32</v>
      </c>
      <c r="AX139" s="13" t="s">
        <v>70</v>
      </c>
      <c r="AY139" s="244" t="s">
        <v>163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203</v>
      </c>
      <c r="G140" s="234"/>
      <c r="H140" s="238">
        <v>0.75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83</v>
      </c>
      <c r="AV140" s="13" t="s">
        <v>83</v>
      </c>
      <c r="AW140" s="13" t="s">
        <v>32</v>
      </c>
      <c r="AX140" s="13" t="s">
        <v>70</v>
      </c>
      <c r="AY140" s="244" t="s">
        <v>163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204</v>
      </c>
      <c r="G141" s="234"/>
      <c r="H141" s="238">
        <v>0.34799999999999998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202</v>
      </c>
      <c r="G142" s="234"/>
      <c r="H142" s="238">
        <v>0.76100000000000001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179</v>
      </c>
      <c r="G143" s="246"/>
      <c r="H143" s="249">
        <v>3.3810000000000002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83</v>
      </c>
      <c r="AV143" s="14" t="s">
        <v>171</v>
      </c>
      <c r="AW143" s="14" t="s">
        <v>32</v>
      </c>
      <c r="AX143" s="14" t="s">
        <v>77</v>
      </c>
      <c r="AY143" s="255" t="s">
        <v>163</v>
      </c>
    </row>
    <row r="144" s="2" customFormat="1" ht="24.15" customHeight="1">
      <c r="A144" s="41"/>
      <c r="B144" s="42"/>
      <c r="C144" s="215" t="s">
        <v>209</v>
      </c>
      <c r="D144" s="215" t="s">
        <v>166</v>
      </c>
      <c r="E144" s="216" t="s">
        <v>210</v>
      </c>
      <c r="F144" s="217" t="s">
        <v>211</v>
      </c>
      <c r="G144" s="218" t="s">
        <v>212</v>
      </c>
      <c r="H144" s="219">
        <v>22.530000000000001</v>
      </c>
      <c r="I144" s="220"/>
      <c r="J144" s="221">
        <f>ROUND(I144*H144,2)</f>
        <v>0</v>
      </c>
      <c r="K144" s="217" t="s">
        <v>170</v>
      </c>
      <c r="L144" s="47"/>
      <c r="M144" s="222" t="s">
        <v>19</v>
      </c>
      <c r="N144" s="223" t="s">
        <v>42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83</v>
      </c>
      <c r="AY144" s="20" t="s">
        <v>163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83</v>
      </c>
      <c r="BK144" s="227">
        <f>ROUND(I144*H144,2)</f>
        <v>0</v>
      </c>
      <c r="BL144" s="20" t="s">
        <v>171</v>
      </c>
      <c r="BM144" s="226" t="s">
        <v>213</v>
      </c>
    </row>
    <row r="145" s="2" customFormat="1">
      <c r="A145" s="41"/>
      <c r="B145" s="42"/>
      <c r="C145" s="43"/>
      <c r="D145" s="228" t="s">
        <v>173</v>
      </c>
      <c r="E145" s="43"/>
      <c r="F145" s="229" t="s">
        <v>214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173</v>
      </c>
      <c r="AU145" s="20" t="s">
        <v>83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215</v>
      </c>
      <c r="G146" s="234"/>
      <c r="H146" s="238">
        <v>5.0700000000000003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83</v>
      </c>
      <c r="AV146" s="13" t="s">
        <v>83</v>
      </c>
      <c r="AW146" s="13" t="s">
        <v>32</v>
      </c>
      <c r="AX146" s="13" t="s">
        <v>70</v>
      </c>
      <c r="AY146" s="244" t="s">
        <v>163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216</v>
      </c>
      <c r="G148" s="234"/>
      <c r="H148" s="238">
        <v>5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217</v>
      </c>
      <c r="G149" s="234"/>
      <c r="H149" s="238">
        <v>2.3199999999999998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215</v>
      </c>
      <c r="G150" s="234"/>
      <c r="H150" s="238">
        <v>5.0700000000000003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22.530000000000001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2" customFormat="1" ht="16.5" customHeight="1">
      <c r="A152" s="41"/>
      <c r="B152" s="42"/>
      <c r="C152" s="256" t="s">
        <v>218</v>
      </c>
      <c r="D152" s="256" t="s">
        <v>219</v>
      </c>
      <c r="E152" s="257" t="s">
        <v>220</v>
      </c>
      <c r="F152" s="258" t="s">
        <v>221</v>
      </c>
      <c r="G152" s="259" t="s">
        <v>212</v>
      </c>
      <c r="H152" s="260">
        <v>23.657</v>
      </c>
      <c r="I152" s="261"/>
      <c r="J152" s="262">
        <f>ROUND(I152*H152,2)</f>
        <v>0</v>
      </c>
      <c r="K152" s="258" t="s">
        <v>170</v>
      </c>
      <c r="L152" s="263"/>
      <c r="M152" s="264" t="s">
        <v>19</v>
      </c>
      <c r="N152" s="265" t="s">
        <v>42</v>
      </c>
      <c r="O152" s="87"/>
      <c r="P152" s="224">
        <f>O152*H152</f>
        <v>0</v>
      </c>
      <c r="Q152" s="224">
        <v>0.00010000000000000001</v>
      </c>
      <c r="R152" s="224">
        <f>Q152*H152</f>
        <v>0.0023657000000000001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218</v>
      </c>
      <c r="AT152" s="226" t="s">
        <v>219</v>
      </c>
      <c r="AU152" s="226" t="s">
        <v>83</v>
      </c>
      <c r="AY152" s="20" t="s">
        <v>163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83</v>
      </c>
      <c r="BK152" s="227">
        <f>ROUND(I152*H152,2)</f>
        <v>0</v>
      </c>
      <c r="BL152" s="20" t="s">
        <v>171</v>
      </c>
      <c r="BM152" s="226" t="s">
        <v>222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215</v>
      </c>
      <c r="G153" s="234"/>
      <c r="H153" s="238">
        <v>5.0700000000000003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83</v>
      </c>
      <c r="AV153" s="13" t="s">
        <v>83</v>
      </c>
      <c r="AW153" s="13" t="s">
        <v>32</v>
      </c>
      <c r="AX153" s="13" t="s">
        <v>70</v>
      </c>
      <c r="AY153" s="244" t="s">
        <v>163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215</v>
      </c>
      <c r="G154" s="234"/>
      <c r="H154" s="238">
        <v>5.0700000000000003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83</v>
      </c>
      <c r="AV154" s="13" t="s">
        <v>83</v>
      </c>
      <c r="AW154" s="13" t="s">
        <v>32</v>
      </c>
      <c r="AX154" s="13" t="s">
        <v>70</v>
      </c>
      <c r="AY154" s="244" t="s">
        <v>163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216</v>
      </c>
      <c r="G155" s="234"/>
      <c r="H155" s="238">
        <v>5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217</v>
      </c>
      <c r="G156" s="234"/>
      <c r="H156" s="238">
        <v>2.3199999999999998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215</v>
      </c>
      <c r="G157" s="234"/>
      <c r="H157" s="238">
        <v>5.0700000000000003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179</v>
      </c>
      <c r="G158" s="246"/>
      <c r="H158" s="249">
        <v>22.530000000000001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83</v>
      </c>
      <c r="AV158" s="14" t="s">
        <v>171</v>
      </c>
      <c r="AW158" s="14" t="s">
        <v>32</v>
      </c>
      <c r="AX158" s="14" t="s">
        <v>77</v>
      </c>
      <c r="AY158" s="255" t="s">
        <v>163</v>
      </c>
    </row>
    <row r="159" s="13" customFormat="1">
      <c r="A159" s="13"/>
      <c r="B159" s="233"/>
      <c r="C159" s="234"/>
      <c r="D159" s="235" t="s">
        <v>175</v>
      </c>
      <c r="E159" s="234"/>
      <c r="F159" s="237" t="s">
        <v>223</v>
      </c>
      <c r="G159" s="234"/>
      <c r="H159" s="238">
        <v>23.657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83</v>
      </c>
      <c r="AV159" s="13" t="s">
        <v>83</v>
      </c>
      <c r="AW159" s="13" t="s">
        <v>4</v>
      </c>
      <c r="AX159" s="13" t="s">
        <v>77</v>
      </c>
      <c r="AY159" s="244" t="s">
        <v>163</v>
      </c>
    </row>
    <row r="160" s="2" customFormat="1" ht="33" customHeight="1">
      <c r="A160" s="41"/>
      <c r="B160" s="42"/>
      <c r="C160" s="215" t="s">
        <v>224</v>
      </c>
      <c r="D160" s="215" t="s">
        <v>166</v>
      </c>
      <c r="E160" s="216" t="s">
        <v>225</v>
      </c>
      <c r="F160" s="217" t="s">
        <v>226</v>
      </c>
      <c r="G160" s="218" t="s">
        <v>212</v>
      </c>
      <c r="H160" s="219">
        <v>45.060000000000002</v>
      </c>
      <c r="I160" s="220"/>
      <c r="J160" s="221">
        <f>ROUND(I160*H160,2)</f>
        <v>0</v>
      </c>
      <c r="K160" s="217" t="s">
        <v>170</v>
      </c>
      <c r="L160" s="47"/>
      <c r="M160" s="222" t="s">
        <v>19</v>
      </c>
      <c r="N160" s="223" t="s">
        <v>42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171</v>
      </c>
      <c r="AT160" s="226" t="s">
        <v>166</v>
      </c>
      <c r="AU160" s="226" t="s">
        <v>83</v>
      </c>
      <c r="AY160" s="20" t="s">
        <v>163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83</v>
      </c>
      <c r="BK160" s="227">
        <f>ROUND(I160*H160,2)</f>
        <v>0</v>
      </c>
      <c r="BL160" s="20" t="s">
        <v>171</v>
      </c>
      <c r="BM160" s="226" t="s">
        <v>227</v>
      </c>
    </row>
    <row r="161" s="2" customFormat="1">
      <c r="A161" s="41"/>
      <c r="B161" s="42"/>
      <c r="C161" s="43"/>
      <c r="D161" s="228" t="s">
        <v>173</v>
      </c>
      <c r="E161" s="43"/>
      <c r="F161" s="229" t="s">
        <v>228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173</v>
      </c>
      <c r="AU161" s="20" t="s">
        <v>83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215</v>
      </c>
      <c r="G162" s="234"/>
      <c r="H162" s="238">
        <v>5.0700000000000003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215</v>
      </c>
      <c r="G163" s="234"/>
      <c r="H163" s="238">
        <v>5.0700000000000003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216</v>
      </c>
      <c r="G164" s="234"/>
      <c r="H164" s="238">
        <v>5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83</v>
      </c>
      <c r="AV164" s="13" t="s">
        <v>83</v>
      </c>
      <c r="AW164" s="13" t="s">
        <v>32</v>
      </c>
      <c r="AX164" s="13" t="s">
        <v>70</v>
      </c>
      <c r="AY164" s="244" t="s">
        <v>163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217</v>
      </c>
      <c r="G165" s="234"/>
      <c r="H165" s="238">
        <v>2.3199999999999998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83</v>
      </c>
      <c r="AV165" s="13" t="s">
        <v>83</v>
      </c>
      <c r="AW165" s="13" t="s">
        <v>32</v>
      </c>
      <c r="AX165" s="13" t="s">
        <v>70</v>
      </c>
      <c r="AY165" s="244" t="s">
        <v>163</v>
      </c>
    </row>
    <row r="166" s="13" customFormat="1">
      <c r="A166" s="13"/>
      <c r="B166" s="233"/>
      <c r="C166" s="234"/>
      <c r="D166" s="235" t="s">
        <v>175</v>
      </c>
      <c r="E166" s="236" t="s">
        <v>19</v>
      </c>
      <c r="F166" s="237" t="s">
        <v>215</v>
      </c>
      <c r="G166" s="234"/>
      <c r="H166" s="238">
        <v>5.0700000000000003</v>
      </c>
      <c r="I166" s="239"/>
      <c r="J166" s="234"/>
      <c r="K166" s="234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175</v>
      </c>
      <c r="AU166" s="244" t="s">
        <v>83</v>
      </c>
      <c r="AV166" s="13" t="s">
        <v>83</v>
      </c>
      <c r="AW166" s="13" t="s">
        <v>32</v>
      </c>
      <c r="AX166" s="13" t="s">
        <v>70</v>
      </c>
      <c r="AY166" s="244" t="s">
        <v>163</v>
      </c>
    </row>
    <row r="167" s="15" customFormat="1">
      <c r="A167" s="15"/>
      <c r="B167" s="266"/>
      <c r="C167" s="267"/>
      <c r="D167" s="235" t="s">
        <v>175</v>
      </c>
      <c r="E167" s="268" t="s">
        <v>19</v>
      </c>
      <c r="F167" s="269" t="s">
        <v>229</v>
      </c>
      <c r="G167" s="267"/>
      <c r="H167" s="270">
        <v>22.530000000000001</v>
      </c>
      <c r="I167" s="271"/>
      <c r="J167" s="267"/>
      <c r="K167" s="267"/>
      <c r="L167" s="272"/>
      <c r="M167" s="273"/>
      <c r="N167" s="274"/>
      <c r="O167" s="274"/>
      <c r="P167" s="274"/>
      <c r="Q167" s="274"/>
      <c r="R167" s="274"/>
      <c r="S167" s="274"/>
      <c r="T167" s="27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6" t="s">
        <v>175</v>
      </c>
      <c r="AU167" s="276" t="s">
        <v>83</v>
      </c>
      <c r="AV167" s="15" t="s">
        <v>184</v>
      </c>
      <c r="AW167" s="15" t="s">
        <v>32</v>
      </c>
      <c r="AX167" s="15" t="s">
        <v>70</v>
      </c>
      <c r="AY167" s="276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215</v>
      </c>
      <c r="G169" s="234"/>
      <c r="H169" s="238">
        <v>5.0700000000000003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216</v>
      </c>
      <c r="G170" s="234"/>
      <c r="H170" s="238">
        <v>5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217</v>
      </c>
      <c r="G171" s="234"/>
      <c r="H171" s="238">
        <v>2.3199999999999998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83</v>
      </c>
      <c r="AV171" s="13" t="s">
        <v>83</v>
      </c>
      <c r="AW171" s="13" t="s">
        <v>32</v>
      </c>
      <c r="AX171" s="13" t="s">
        <v>70</v>
      </c>
      <c r="AY171" s="244" t="s">
        <v>163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215</v>
      </c>
      <c r="G172" s="234"/>
      <c r="H172" s="238">
        <v>5.0700000000000003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32</v>
      </c>
      <c r="AX172" s="13" t="s">
        <v>70</v>
      </c>
      <c r="AY172" s="244" t="s">
        <v>163</v>
      </c>
    </row>
    <row r="173" s="15" customFormat="1">
      <c r="A173" s="15"/>
      <c r="B173" s="266"/>
      <c r="C173" s="267"/>
      <c r="D173" s="235" t="s">
        <v>175</v>
      </c>
      <c r="E173" s="268" t="s">
        <v>19</v>
      </c>
      <c r="F173" s="269" t="s">
        <v>229</v>
      </c>
      <c r="G173" s="267"/>
      <c r="H173" s="270">
        <v>22.530000000000001</v>
      </c>
      <c r="I173" s="271"/>
      <c r="J173" s="267"/>
      <c r="K173" s="267"/>
      <c r="L173" s="272"/>
      <c r="M173" s="273"/>
      <c r="N173" s="274"/>
      <c r="O173" s="274"/>
      <c r="P173" s="274"/>
      <c r="Q173" s="274"/>
      <c r="R173" s="274"/>
      <c r="S173" s="274"/>
      <c r="T173" s="27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6" t="s">
        <v>175</v>
      </c>
      <c r="AU173" s="276" t="s">
        <v>83</v>
      </c>
      <c r="AV173" s="15" t="s">
        <v>184</v>
      </c>
      <c r="AW173" s="15" t="s">
        <v>32</v>
      </c>
      <c r="AX173" s="15" t="s">
        <v>70</v>
      </c>
      <c r="AY173" s="276" t="s">
        <v>163</v>
      </c>
    </row>
    <row r="174" s="14" customFormat="1">
      <c r="A174" s="14"/>
      <c r="B174" s="245"/>
      <c r="C174" s="246"/>
      <c r="D174" s="235" t="s">
        <v>175</v>
      </c>
      <c r="E174" s="247" t="s">
        <v>19</v>
      </c>
      <c r="F174" s="248" t="s">
        <v>179</v>
      </c>
      <c r="G174" s="246"/>
      <c r="H174" s="249">
        <v>45.060000000000002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175</v>
      </c>
      <c r="AU174" s="255" t="s">
        <v>83</v>
      </c>
      <c r="AV174" s="14" t="s">
        <v>171</v>
      </c>
      <c r="AW174" s="14" t="s">
        <v>32</v>
      </c>
      <c r="AX174" s="14" t="s">
        <v>77</v>
      </c>
      <c r="AY174" s="255" t="s">
        <v>163</v>
      </c>
    </row>
    <row r="175" s="2" customFormat="1" ht="16.5" customHeight="1">
      <c r="A175" s="41"/>
      <c r="B175" s="42"/>
      <c r="C175" s="256" t="s">
        <v>230</v>
      </c>
      <c r="D175" s="256" t="s">
        <v>219</v>
      </c>
      <c r="E175" s="257" t="s">
        <v>231</v>
      </c>
      <c r="F175" s="258" t="s">
        <v>232</v>
      </c>
      <c r="G175" s="259" t="s">
        <v>212</v>
      </c>
      <c r="H175" s="260">
        <v>23.657</v>
      </c>
      <c r="I175" s="261"/>
      <c r="J175" s="262">
        <f>ROUND(I175*H175,2)</f>
        <v>0</v>
      </c>
      <c r="K175" s="258" t="s">
        <v>170</v>
      </c>
      <c r="L175" s="263"/>
      <c r="M175" s="264" t="s">
        <v>19</v>
      </c>
      <c r="N175" s="265" t="s">
        <v>42</v>
      </c>
      <c r="O175" s="87"/>
      <c r="P175" s="224">
        <f>O175*H175</f>
        <v>0</v>
      </c>
      <c r="Q175" s="224">
        <v>4.0000000000000003E-05</v>
      </c>
      <c r="R175" s="224">
        <f>Q175*H175</f>
        <v>0.00094628000000000008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218</v>
      </c>
      <c r="AT175" s="226" t="s">
        <v>219</v>
      </c>
      <c r="AU175" s="226" t="s">
        <v>83</v>
      </c>
      <c r="AY175" s="20" t="s">
        <v>163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83</v>
      </c>
      <c r="BK175" s="227">
        <f>ROUND(I175*H175,2)</f>
        <v>0</v>
      </c>
      <c r="BL175" s="20" t="s">
        <v>171</v>
      </c>
      <c r="BM175" s="226" t="s">
        <v>233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215</v>
      </c>
      <c r="G176" s="234"/>
      <c r="H176" s="238">
        <v>5.0700000000000003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215</v>
      </c>
      <c r="G177" s="234"/>
      <c r="H177" s="238">
        <v>5.0700000000000003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216</v>
      </c>
      <c r="G178" s="234"/>
      <c r="H178" s="238">
        <v>5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83</v>
      </c>
      <c r="AV178" s="13" t="s">
        <v>83</v>
      </c>
      <c r="AW178" s="13" t="s">
        <v>32</v>
      </c>
      <c r="AX178" s="13" t="s">
        <v>70</v>
      </c>
      <c r="AY178" s="244" t="s">
        <v>163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217</v>
      </c>
      <c r="G179" s="234"/>
      <c r="H179" s="238">
        <v>2.3199999999999998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32</v>
      </c>
      <c r="AX179" s="13" t="s">
        <v>70</v>
      </c>
      <c r="AY179" s="244" t="s">
        <v>163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215</v>
      </c>
      <c r="G180" s="234"/>
      <c r="H180" s="238">
        <v>5.0700000000000003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83</v>
      </c>
      <c r="AV180" s="13" t="s">
        <v>83</v>
      </c>
      <c r="AW180" s="13" t="s">
        <v>32</v>
      </c>
      <c r="AX180" s="13" t="s">
        <v>70</v>
      </c>
      <c r="AY180" s="244" t="s">
        <v>163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179</v>
      </c>
      <c r="G181" s="246"/>
      <c r="H181" s="249">
        <v>22.530000000000001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83</v>
      </c>
      <c r="AV181" s="14" t="s">
        <v>171</v>
      </c>
      <c r="AW181" s="14" t="s">
        <v>32</v>
      </c>
      <c r="AX181" s="14" t="s">
        <v>77</v>
      </c>
      <c r="AY181" s="255" t="s">
        <v>163</v>
      </c>
    </row>
    <row r="182" s="13" customFormat="1">
      <c r="A182" s="13"/>
      <c r="B182" s="233"/>
      <c r="C182" s="234"/>
      <c r="D182" s="235" t="s">
        <v>175</v>
      </c>
      <c r="E182" s="234"/>
      <c r="F182" s="237" t="s">
        <v>223</v>
      </c>
      <c r="G182" s="234"/>
      <c r="H182" s="238">
        <v>23.657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4</v>
      </c>
      <c r="AX182" s="13" t="s">
        <v>77</v>
      </c>
      <c r="AY182" s="244" t="s">
        <v>163</v>
      </c>
    </row>
    <row r="183" s="2" customFormat="1" ht="16.5" customHeight="1">
      <c r="A183" s="41"/>
      <c r="B183" s="42"/>
      <c r="C183" s="256" t="s">
        <v>234</v>
      </c>
      <c r="D183" s="256" t="s">
        <v>219</v>
      </c>
      <c r="E183" s="257" t="s">
        <v>235</v>
      </c>
      <c r="F183" s="258" t="s">
        <v>236</v>
      </c>
      <c r="G183" s="259" t="s">
        <v>212</v>
      </c>
      <c r="H183" s="260">
        <v>23.657</v>
      </c>
      <c r="I183" s="261"/>
      <c r="J183" s="262">
        <f>ROUND(I183*H183,2)</f>
        <v>0</v>
      </c>
      <c r="K183" s="258" t="s">
        <v>170</v>
      </c>
      <c r="L183" s="263"/>
      <c r="M183" s="264" t="s">
        <v>19</v>
      </c>
      <c r="N183" s="265" t="s">
        <v>42</v>
      </c>
      <c r="O183" s="87"/>
      <c r="P183" s="224">
        <f>O183*H183</f>
        <v>0</v>
      </c>
      <c r="Q183" s="224">
        <v>0.00029999999999999997</v>
      </c>
      <c r="R183" s="224">
        <f>Q183*H183</f>
        <v>0.0070970999999999994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218</v>
      </c>
      <c r="AT183" s="226" t="s">
        <v>219</v>
      </c>
      <c r="AU183" s="226" t="s">
        <v>83</v>
      </c>
      <c r="AY183" s="20" t="s">
        <v>163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83</v>
      </c>
      <c r="BK183" s="227">
        <f>ROUND(I183*H183,2)</f>
        <v>0</v>
      </c>
      <c r="BL183" s="20" t="s">
        <v>171</v>
      </c>
      <c r="BM183" s="226" t="s">
        <v>237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215</v>
      </c>
      <c r="G184" s="234"/>
      <c r="H184" s="238">
        <v>5.0700000000000003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215</v>
      </c>
      <c r="G185" s="234"/>
      <c r="H185" s="238">
        <v>5.0700000000000003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216</v>
      </c>
      <c r="G186" s="234"/>
      <c r="H186" s="238">
        <v>5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83</v>
      </c>
      <c r="AV186" s="13" t="s">
        <v>83</v>
      </c>
      <c r="AW186" s="13" t="s">
        <v>32</v>
      </c>
      <c r="AX186" s="13" t="s">
        <v>70</v>
      </c>
      <c r="AY186" s="244" t="s">
        <v>163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217</v>
      </c>
      <c r="G187" s="234"/>
      <c r="H187" s="238">
        <v>2.3199999999999998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83</v>
      </c>
      <c r="AV187" s="13" t="s">
        <v>83</v>
      </c>
      <c r="AW187" s="13" t="s">
        <v>32</v>
      </c>
      <c r="AX187" s="13" t="s">
        <v>70</v>
      </c>
      <c r="AY187" s="244" t="s">
        <v>163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215</v>
      </c>
      <c r="G188" s="234"/>
      <c r="H188" s="238">
        <v>5.0700000000000003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83</v>
      </c>
      <c r="AV188" s="13" t="s">
        <v>83</v>
      </c>
      <c r="AW188" s="13" t="s">
        <v>32</v>
      </c>
      <c r="AX188" s="13" t="s">
        <v>70</v>
      </c>
      <c r="AY188" s="244" t="s">
        <v>163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179</v>
      </c>
      <c r="G189" s="246"/>
      <c r="H189" s="249">
        <v>22.530000000000001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83</v>
      </c>
      <c r="AV189" s="14" t="s">
        <v>171</v>
      </c>
      <c r="AW189" s="14" t="s">
        <v>32</v>
      </c>
      <c r="AX189" s="14" t="s">
        <v>77</v>
      </c>
      <c r="AY189" s="255" t="s">
        <v>163</v>
      </c>
    </row>
    <row r="190" s="13" customFormat="1">
      <c r="A190" s="13"/>
      <c r="B190" s="233"/>
      <c r="C190" s="234"/>
      <c r="D190" s="235" t="s">
        <v>175</v>
      </c>
      <c r="E190" s="234"/>
      <c r="F190" s="237" t="s">
        <v>223</v>
      </c>
      <c r="G190" s="234"/>
      <c r="H190" s="238">
        <v>23.657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4</v>
      </c>
      <c r="AX190" s="13" t="s">
        <v>77</v>
      </c>
      <c r="AY190" s="244" t="s">
        <v>163</v>
      </c>
    </row>
    <row r="191" s="2" customFormat="1" ht="16.5" customHeight="1">
      <c r="A191" s="41"/>
      <c r="B191" s="42"/>
      <c r="C191" s="215" t="s">
        <v>8</v>
      </c>
      <c r="D191" s="215" t="s">
        <v>166</v>
      </c>
      <c r="E191" s="216" t="s">
        <v>238</v>
      </c>
      <c r="F191" s="217" t="s">
        <v>239</v>
      </c>
      <c r="G191" s="218" t="s">
        <v>169</v>
      </c>
      <c r="H191" s="219">
        <v>3.3809999999999998</v>
      </c>
      <c r="I191" s="220"/>
      <c r="J191" s="221">
        <f>ROUND(I191*H191,2)</f>
        <v>0</v>
      </c>
      <c r="K191" s="217" t="s">
        <v>170</v>
      </c>
      <c r="L191" s="47"/>
      <c r="M191" s="222" t="s">
        <v>19</v>
      </c>
      <c r="N191" s="223" t="s">
        <v>42</v>
      </c>
      <c r="O191" s="87"/>
      <c r="P191" s="224">
        <f>O191*H191</f>
        <v>0</v>
      </c>
      <c r="Q191" s="224">
        <v>0.00013999999999999999</v>
      </c>
      <c r="R191" s="224">
        <f>Q191*H191</f>
        <v>0.00047333999999999994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171</v>
      </c>
      <c r="AT191" s="226" t="s">
        <v>166</v>
      </c>
      <c r="AU191" s="226" t="s">
        <v>83</v>
      </c>
      <c r="AY191" s="20" t="s">
        <v>163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83</v>
      </c>
      <c r="BK191" s="227">
        <f>ROUND(I191*H191,2)</f>
        <v>0</v>
      </c>
      <c r="BL191" s="20" t="s">
        <v>171</v>
      </c>
      <c r="BM191" s="226" t="s">
        <v>240</v>
      </c>
    </row>
    <row r="192" s="2" customFormat="1">
      <c r="A192" s="41"/>
      <c r="B192" s="42"/>
      <c r="C192" s="43"/>
      <c r="D192" s="228" t="s">
        <v>173</v>
      </c>
      <c r="E192" s="43"/>
      <c r="F192" s="229" t="s">
        <v>241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173</v>
      </c>
      <c r="AU192" s="20" t="s">
        <v>83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202</v>
      </c>
      <c r="G193" s="234"/>
      <c r="H193" s="238">
        <v>0.76100000000000001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83</v>
      </c>
      <c r="AV193" s="13" t="s">
        <v>83</v>
      </c>
      <c r="AW193" s="13" t="s">
        <v>32</v>
      </c>
      <c r="AX193" s="13" t="s">
        <v>70</v>
      </c>
      <c r="AY193" s="244" t="s">
        <v>163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202</v>
      </c>
      <c r="G194" s="234"/>
      <c r="H194" s="238">
        <v>0.76100000000000001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83</v>
      </c>
      <c r="AV194" s="13" t="s">
        <v>83</v>
      </c>
      <c r="AW194" s="13" t="s">
        <v>32</v>
      </c>
      <c r="AX194" s="13" t="s">
        <v>70</v>
      </c>
      <c r="AY194" s="244" t="s">
        <v>163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203</v>
      </c>
      <c r="G195" s="234"/>
      <c r="H195" s="238">
        <v>0.75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83</v>
      </c>
      <c r="AV195" s="13" t="s">
        <v>83</v>
      </c>
      <c r="AW195" s="13" t="s">
        <v>32</v>
      </c>
      <c r="AX195" s="13" t="s">
        <v>70</v>
      </c>
      <c r="AY195" s="244" t="s">
        <v>163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204</v>
      </c>
      <c r="G196" s="234"/>
      <c r="H196" s="238">
        <v>0.34799999999999998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83</v>
      </c>
      <c r="AV196" s="13" t="s">
        <v>83</v>
      </c>
      <c r="AW196" s="13" t="s">
        <v>32</v>
      </c>
      <c r="AX196" s="13" t="s">
        <v>70</v>
      </c>
      <c r="AY196" s="244" t="s">
        <v>163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202</v>
      </c>
      <c r="G197" s="234"/>
      <c r="H197" s="238">
        <v>0.76100000000000001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4" customFormat="1">
      <c r="A198" s="14"/>
      <c r="B198" s="245"/>
      <c r="C198" s="246"/>
      <c r="D198" s="235" t="s">
        <v>175</v>
      </c>
      <c r="E198" s="247" t="s">
        <v>19</v>
      </c>
      <c r="F198" s="248" t="s">
        <v>179</v>
      </c>
      <c r="G198" s="246"/>
      <c r="H198" s="249">
        <v>3.3810000000000002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175</v>
      </c>
      <c r="AU198" s="255" t="s">
        <v>83</v>
      </c>
      <c r="AV198" s="14" t="s">
        <v>171</v>
      </c>
      <c r="AW198" s="14" t="s">
        <v>32</v>
      </c>
      <c r="AX198" s="14" t="s">
        <v>77</v>
      </c>
      <c r="AY198" s="255" t="s">
        <v>163</v>
      </c>
    </row>
    <row r="199" s="2" customFormat="1" ht="24.15" customHeight="1">
      <c r="A199" s="41"/>
      <c r="B199" s="42"/>
      <c r="C199" s="215" t="s">
        <v>242</v>
      </c>
      <c r="D199" s="215" t="s">
        <v>166</v>
      </c>
      <c r="E199" s="216" t="s">
        <v>243</v>
      </c>
      <c r="F199" s="217" t="s">
        <v>244</v>
      </c>
      <c r="G199" s="218" t="s">
        <v>169</v>
      </c>
      <c r="H199" s="219">
        <v>3.3809999999999998</v>
      </c>
      <c r="I199" s="220"/>
      <c r="J199" s="221">
        <f>ROUND(I199*H199,2)</f>
        <v>0</v>
      </c>
      <c r="K199" s="217" t="s">
        <v>170</v>
      </c>
      <c r="L199" s="47"/>
      <c r="M199" s="222" t="s">
        <v>19</v>
      </c>
      <c r="N199" s="223" t="s">
        <v>42</v>
      </c>
      <c r="O199" s="87"/>
      <c r="P199" s="224">
        <f>O199*H199</f>
        <v>0</v>
      </c>
      <c r="Q199" s="224">
        <v>0.0033</v>
      </c>
      <c r="R199" s="224">
        <f>Q199*H199</f>
        <v>0.011157299999999999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171</v>
      </c>
      <c r="AT199" s="226" t="s">
        <v>166</v>
      </c>
      <c r="AU199" s="226" t="s">
        <v>83</v>
      </c>
      <c r="AY199" s="20" t="s">
        <v>163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83</v>
      </c>
      <c r="BK199" s="227">
        <f>ROUND(I199*H199,2)</f>
        <v>0</v>
      </c>
      <c r="BL199" s="20" t="s">
        <v>171</v>
      </c>
      <c r="BM199" s="226" t="s">
        <v>245</v>
      </c>
    </row>
    <row r="200" s="2" customFormat="1">
      <c r="A200" s="41"/>
      <c r="B200" s="42"/>
      <c r="C200" s="43"/>
      <c r="D200" s="228" t="s">
        <v>173</v>
      </c>
      <c r="E200" s="43"/>
      <c r="F200" s="229" t="s">
        <v>246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173</v>
      </c>
      <c r="AU200" s="20" t="s">
        <v>83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202</v>
      </c>
      <c r="G201" s="234"/>
      <c r="H201" s="238">
        <v>0.76100000000000001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83</v>
      </c>
      <c r="AV201" s="13" t="s">
        <v>83</v>
      </c>
      <c r="AW201" s="13" t="s">
        <v>32</v>
      </c>
      <c r="AX201" s="13" t="s">
        <v>70</v>
      </c>
      <c r="AY201" s="244" t="s">
        <v>163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202</v>
      </c>
      <c r="G202" s="234"/>
      <c r="H202" s="238">
        <v>0.76100000000000001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83</v>
      </c>
      <c r="AV202" s="13" t="s">
        <v>83</v>
      </c>
      <c r="AW202" s="13" t="s">
        <v>32</v>
      </c>
      <c r="AX202" s="13" t="s">
        <v>70</v>
      </c>
      <c r="AY202" s="244" t="s">
        <v>163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203</v>
      </c>
      <c r="G203" s="234"/>
      <c r="H203" s="238">
        <v>0.75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83</v>
      </c>
      <c r="AV203" s="13" t="s">
        <v>83</v>
      </c>
      <c r="AW203" s="13" t="s">
        <v>32</v>
      </c>
      <c r="AX203" s="13" t="s">
        <v>70</v>
      </c>
      <c r="AY203" s="244" t="s">
        <v>163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204</v>
      </c>
      <c r="G204" s="234"/>
      <c r="H204" s="238">
        <v>0.34799999999999998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3" customFormat="1">
      <c r="A205" s="13"/>
      <c r="B205" s="233"/>
      <c r="C205" s="234"/>
      <c r="D205" s="235" t="s">
        <v>175</v>
      </c>
      <c r="E205" s="236" t="s">
        <v>19</v>
      </c>
      <c r="F205" s="237" t="s">
        <v>202</v>
      </c>
      <c r="G205" s="234"/>
      <c r="H205" s="238">
        <v>0.76100000000000001</v>
      </c>
      <c r="I205" s="239"/>
      <c r="J205" s="234"/>
      <c r="K205" s="234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175</v>
      </c>
      <c r="AU205" s="244" t="s">
        <v>83</v>
      </c>
      <c r="AV205" s="13" t="s">
        <v>83</v>
      </c>
      <c r="AW205" s="13" t="s">
        <v>32</v>
      </c>
      <c r="AX205" s="13" t="s">
        <v>70</v>
      </c>
      <c r="AY205" s="244" t="s">
        <v>163</v>
      </c>
    </row>
    <row r="206" s="14" customFormat="1">
      <c r="A206" s="14"/>
      <c r="B206" s="245"/>
      <c r="C206" s="246"/>
      <c r="D206" s="235" t="s">
        <v>175</v>
      </c>
      <c r="E206" s="247" t="s">
        <v>19</v>
      </c>
      <c r="F206" s="248" t="s">
        <v>179</v>
      </c>
      <c r="G206" s="246"/>
      <c r="H206" s="249">
        <v>3.3810000000000002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175</v>
      </c>
      <c r="AU206" s="255" t="s">
        <v>83</v>
      </c>
      <c r="AV206" s="14" t="s">
        <v>171</v>
      </c>
      <c r="AW206" s="14" t="s">
        <v>32</v>
      </c>
      <c r="AX206" s="14" t="s">
        <v>77</v>
      </c>
      <c r="AY206" s="255" t="s">
        <v>163</v>
      </c>
    </row>
    <row r="207" s="12" customFormat="1" ht="22.8" customHeight="1">
      <c r="A207" s="12"/>
      <c r="B207" s="199"/>
      <c r="C207" s="200"/>
      <c r="D207" s="201" t="s">
        <v>69</v>
      </c>
      <c r="E207" s="213" t="s">
        <v>224</v>
      </c>
      <c r="F207" s="213" t="s">
        <v>247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SUM(P208:P256)</f>
        <v>0</v>
      </c>
      <c r="Q207" s="207"/>
      <c r="R207" s="208">
        <f>SUM(R208:R256)</f>
        <v>0</v>
      </c>
      <c r="S207" s="207"/>
      <c r="T207" s="209">
        <f>SUM(T208:T256)</f>
        <v>1.046548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77</v>
      </c>
      <c r="AT207" s="211" t="s">
        <v>69</v>
      </c>
      <c r="AU207" s="211" t="s">
        <v>77</v>
      </c>
      <c r="AY207" s="210" t="s">
        <v>163</v>
      </c>
      <c r="BK207" s="212">
        <f>SUM(BK208:BK256)</f>
        <v>0</v>
      </c>
    </row>
    <row r="208" s="2" customFormat="1" ht="24.15" customHeight="1">
      <c r="A208" s="41"/>
      <c r="B208" s="42"/>
      <c r="C208" s="215" t="s">
        <v>248</v>
      </c>
      <c r="D208" s="215" t="s">
        <v>166</v>
      </c>
      <c r="E208" s="216" t="s">
        <v>249</v>
      </c>
      <c r="F208" s="217" t="s">
        <v>250</v>
      </c>
      <c r="G208" s="218" t="s">
        <v>169</v>
      </c>
      <c r="H208" s="219">
        <v>11.880000000000001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83</v>
      </c>
      <c r="AY208" s="20" t="s">
        <v>163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83</v>
      </c>
      <c r="BK208" s="227">
        <f>ROUND(I208*H208,2)</f>
        <v>0</v>
      </c>
      <c r="BL208" s="20" t="s">
        <v>171</v>
      </c>
      <c r="BM208" s="226" t="s">
        <v>251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252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83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253</v>
      </c>
      <c r="G210" s="234"/>
      <c r="H210" s="238">
        <v>3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83</v>
      </c>
      <c r="AV210" s="13" t="s">
        <v>83</v>
      </c>
      <c r="AW210" s="13" t="s">
        <v>32</v>
      </c>
      <c r="AX210" s="13" t="s">
        <v>70</v>
      </c>
      <c r="AY210" s="244" t="s">
        <v>163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253</v>
      </c>
      <c r="G211" s="234"/>
      <c r="H211" s="238">
        <v>3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83</v>
      </c>
      <c r="AV211" s="13" t="s">
        <v>83</v>
      </c>
      <c r="AW211" s="13" t="s">
        <v>32</v>
      </c>
      <c r="AX211" s="13" t="s">
        <v>70</v>
      </c>
      <c r="AY211" s="244" t="s">
        <v>163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254</v>
      </c>
      <c r="G212" s="234"/>
      <c r="H212" s="238">
        <v>1.44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83</v>
      </c>
      <c r="AV212" s="13" t="s">
        <v>83</v>
      </c>
      <c r="AW212" s="13" t="s">
        <v>32</v>
      </c>
      <c r="AX212" s="13" t="s">
        <v>70</v>
      </c>
      <c r="AY212" s="244" t="s">
        <v>163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254</v>
      </c>
      <c r="G213" s="234"/>
      <c r="H213" s="238">
        <v>1.44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253</v>
      </c>
      <c r="G214" s="234"/>
      <c r="H214" s="238">
        <v>3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11.879999999999999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1.75" customHeight="1">
      <c r="A216" s="41"/>
      <c r="B216" s="42"/>
      <c r="C216" s="215" t="s">
        <v>255</v>
      </c>
      <c r="D216" s="215" t="s">
        <v>166</v>
      </c>
      <c r="E216" s="216" t="s">
        <v>256</v>
      </c>
      <c r="F216" s="217" t="s">
        <v>257</v>
      </c>
      <c r="G216" s="218" t="s">
        <v>169</v>
      </c>
      <c r="H216" s="219">
        <v>0.60099999999999998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0.072999999999999995</v>
      </c>
      <c r="T216" s="225">
        <f>S216*H216</f>
        <v>0.043872999999999995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258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259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196</v>
      </c>
      <c r="G218" s="234"/>
      <c r="H218" s="238">
        <v>0.60099999999999998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4" customFormat="1">
      <c r="A219" s="14"/>
      <c r="B219" s="245"/>
      <c r="C219" s="246"/>
      <c r="D219" s="235" t="s">
        <v>175</v>
      </c>
      <c r="E219" s="247" t="s">
        <v>19</v>
      </c>
      <c r="F219" s="248" t="s">
        <v>179</v>
      </c>
      <c r="G219" s="246"/>
      <c r="H219" s="249">
        <v>0.60099999999999998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175</v>
      </c>
      <c r="AU219" s="255" t="s">
        <v>83</v>
      </c>
      <c r="AV219" s="14" t="s">
        <v>171</v>
      </c>
      <c r="AW219" s="14" t="s">
        <v>32</v>
      </c>
      <c r="AX219" s="14" t="s">
        <v>77</v>
      </c>
      <c r="AY219" s="255" t="s">
        <v>163</v>
      </c>
    </row>
    <row r="220" s="2" customFormat="1" ht="21.75" customHeight="1">
      <c r="A220" s="41"/>
      <c r="B220" s="42"/>
      <c r="C220" s="215" t="s">
        <v>260</v>
      </c>
      <c r="D220" s="215" t="s">
        <v>166</v>
      </c>
      <c r="E220" s="216" t="s">
        <v>261</v>
      </c>
      <c r="F220" s="217" t="s">
        <v>262</v>
      </c>
      <c r="G220" s="218" t="s">
        <v>169</v>
      </c>
      <c r="H220" s="219">
        <v>1.7969999999999999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0.058999999999999997</v>
      </c>
      <c r="T220" s="225">
        <f>S220*H220</f>
        <v>0.10602299999999999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83</v>
      </c>
      <c r="AY220" s="20" t="s">
        <v>163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83</v>
      </c>
      <c r="BK220" s="227">
        <f>ROUND(I220*H220,2)</f>
        <v>0</v>
      </c>
      <c r="BL220" s="20" t="s">
        <v>171</v>
      </c>
      <c r="BM220" s="226" t="s">
        <v>263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264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83</v>
      </c>
    </row>
    <row r="222" s="16" customFormat="1">
      <c r="A222" s="16"/>
      <c r="B222" s="277"/>
      <c r="C222" s="278"/>
      <c r="D222" s="235" t="s">
        <v>175</v>
      </c>
      <c r="E222" s="279" t="s">
        <v>19</v>
      </c>
      <c r="F222" s="280" t="s">
        <v>265</v>
      </c>
      <c r="G222" s="278"/>
      <c r="H222" s="279" t="s">
        <v>19</v>
      </c>
      <c r="I222" s="281"/>
      <c r="J222" s="278"/>
      <c r="K222" s="278"/>
      <c r="L222" s="282"/>
      <c r="M222" s="283"/>
      <c r="N222" s="284"/>
      <c r="O222" s="284"/>
      <c r="P222" s="284"/>
      <c r="Q222" s="284"/>
      <c r="R222" s="284"/>
      <c r="S222" s="284"/>
      <c r="T222" s="285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T222" s="286" t="s">
        <v>175</v>
      </c>
      <c r="AU222" s="286" t="s">
        <v>83</v>
      </c>
      <c r="AV222" s="16" t="s">
        <v>77</v>
      </c>
      <c r="AW222" s="16" t="s">
        <v>32</v>
      </c>
      <c r="AX222" s="16" t="s">
        <v>70</v>
      </c>
      <c r="AY222" s="286" t="s">
        <v>163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195</v>
      </c>
      <c r="G223" s="234"/>
      <c r="H223" s="238">
        <v>1.7969999999999999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83</v>
      </c>
      <c r="AV223" s="13" t="s">
        <v>83</v>
      </c>
      <c r="AW223" s="13" t="s">
        <v>32</v>
      </c>
      <c r="AX223" s="13" t="s">
        <v>70</v>
      </c>
      <c r="AY223" s="244" t="s">
        <v>163</v>
      </c>
    </row>
    <row r="224" s="14" customFormat="1">
      <c r="A224" s="14"/>
      <c r="B224" s="245"/>
      <c r="C224" s="246"/>
      <c r="D224" s="235" t="s">
        <v>175</v>
      </c>
      <c r="E224" s="247" t="s">
        <v>19</v>
      </c>
      <c r="F224" s="248" t="s">
        <v>179</v>
      </c>
      <c r="G224" s="246"/>
      <c r="H224" s="249">
        <v>1.7969999999999999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175</v>
      </c>
      <c r="AU224" s="255" t="s">
        <v>83</v>
      </c>
      <c r="AV224" s="14" t="s">
        <v>171</v>
      </c>
      <c r="AW224" s="14" t="s">
        <v>32</v>
      </c>
      <c r="AX224" s="14" t="s">
        <v>77</v>
      </c>
      <c r="AY224" s="255" t="s">
        <v>163</v>
      </c>
    </row>
    <row r="225" s="2" customFormat="1" ht="21.75" customHeight="1">
      <c r="A225" s="41"/>
      <c r="B225" s="42"/>
      <c r="C225" s="215" t="s">
        <v>266</v>
      </c>
      <c r="D225" s="215" t="s">
        <v>166</v>
      </c>
      <c r="E225" s="216" t="s">
        <v>267</v>
      </c>
      <c r="F225" s="217" t="s">
        <v>268</v>
      </c>
      <c r="G225" s="218" t="s">
        <v>169</v>
      </c>
      <c r="H225" s="219">
        <v>9.3420000000000005</v>
      </c>
      <c r="I225" s="220"/>
      <c r="J225" s="221">
        <f>ROUND(I225*H225,2)</f>
        <v>0</v>
      </c>
      <c r="K225" s="217" t="s">
        <v>170</v>
      </c>
      <c r="L225" s="47"/>
      <c r="M225" s="222" t="s">
        <v>19</v>
      </c>
      <c r="N225" s="223" t="s">
        <v>42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0.050999999999999997</v>
      </c>
      <c r="T225" s="225">
        <f>S225*H225</f>
        <v>0.47644199999999998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171</v>
      </c>
      <c r="AT225" s="226" t="s">
        <v>166</v>
      </c>
      <c r="AU225" s="226" t="s">
        <v>83</v>
      </c>
      <c r="AY225" s="20" t="s">
        <v>163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83</v>
      </c>
      <c r="BK225" s="227">
        <f>ROUND(I225*H225,2)</f>
        <v>0</v>
      </c>
      <c r="BL225" s="20" t="s">
        <v>171</v>
      </c>
      <c r="BM225" s="226" t="s">
        <v>269</v>
      </c>
    </row>
    <row r="226" s="2" customFormat="1">
      <c r="A226" s="41"/>
      <c r="B226" s="42"/>
      <c r="C226" s="43"/>
      <c r="D226" s="228" t="s">
        <v>173</v>
      </c>
      <c r="E226" s="43"/>
      <c r="F226" s="229" t="s">
        <v>270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173</v>
      </c>
      <c r="AU226" s="20" t="s">
        <v>83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194</v>
      </c>
      <c r="G227" s="234"/>
      <c r="H227" s="238">
        <v>3.1139999999999999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194</v>
      </c>
      <c r="G228" s="234"/>
      <c r="H228" s="238">
        <v>3.1139999999999999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194</v>
      </c>
      <c r="G229" s="234"/>
      <c r="H229" s="238">
        <v>3.1139999999999999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9.3419999999999987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24.15" customHeight="1">
      <c r="A231" s="41"/>
      <c r="B231" s="42"/>
      <c r="C231" s="215" t="s">
        <v>271</v>
      </c>
      <c r="D231" s="215" t="s">
        <v>166</v>
      </c>
      <c r="E231" s="216" t="s">
        <v>272</v>
      </c>
      <c r="F231" s="217" t="s">
        <v>273</v>
      </c>
      <c r="G231" s="218" t="s">
        <v>169</v>
      </c>
      <c r="H231" s="219">
        <v>9.1349999999999998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0.045999999999999999</v>
      </c>
      <c r="T231" s="225">
        <f>S231*H231</f>
        <v>0.42020999999999997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274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275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176</v>
      </c>
      <c r="G233" s="234"/>
      <c r="H233" s="238">
        <v>2.1480000000000001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83</v>
      </c>
      <c r="AV233" s="13" t="s">
        <v>83</v>
      </c>
      <c r="AW233" s="13" t="s">
        <v>32</v>
      </c>
      <c r="AX233" s="13" t="s">
        <v>70</v>
      </c>
      <c r="AY233" s="244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176</v>
      </c>
      <c r="G234" s="234"/>
      <c r="H234" s="238">
        <v>2.1480000000000001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177</v>
      </c>
      <c r="G235" s="234"/>
      <c r="H235" s="238">
        <v>1.7609999999999999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178</v>
      </c>
      <c r="G236" s="234"/>
      <c r="H236" s="238">
        <v>0.93000000000000005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176</v>
      </c>
      <c r="G237" s="234"/>
      <c r="H237" s="238">
        <v>2.1480000000000001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9.1349999999999998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2" customFormat="1" ht="16.5" customHeight="1">
      <c r="A239" s="41"/>
      <c r="B239" s="42"/>
      <c r="C239" s="215" t="s">
        <v>276</v>
      </c>
      <c r="D239" s="215" t="s">
        <v>166</v>
      </c>
      <c r="E239" s="216" t="s">
        <v>277</v>
      </c>
      <c r="F239" s="217" t="s">
        <v>278</v>
      </c>
      <c r="G239" s="218" t="s">
        <v>169</v>
      </c>
      <c r="H239" s="219">
        <v>3.3809999999999998</v>
      </c>
      <c r="I239" s="220"/>
      <c r="J239" s="221">
        <f>ROUND(I239*H239,2)</f>
        <v>0</v>
      </c>
      <c r="K239" s="217" t="s">
        <v>170</v>
      </c>
      <c r="L239" s="47"/>
      <c r="M239" s="222" t="s">
        <v>19</v>
      </c>
      <c r="N239" s="223" t="s">
        <v>42</v>
      </c>
      <c r="O239" s="87"/>
      <c r="P239" s="224">
        <f>O239*H239</f>
        <v>0</v>
      </c>
      <c r="Q239" s="224">
        <v>0</v>
      </c>
      <c r="R239" s="224">
        <f>Q239*H239</f>
        <v>0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83</v>
      </c>
      <c r="AY239" s="20" t="s">
        <v>163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83</v>
      </c>
      <c r="BK239" s="227">
        <f>ROUND(I239*H239,2)</f>
        <v>0</v>
      </c>
      <c r="BL239" s="20" t="s">
        <v>171</v>
      </c>
      <c r="BM239" s="226" t="s">
        <v>279</v>
      </c>
    </row>
    <row r="240" s="2" customFormat="1">
      <c r="A240" s="41"/>
      <c r="B240" s="42"/>
      <c r="C240" s="43"/>
      <c r="D240" s="228" t="s">
        <v>173</v>
      </c>
      <c r="E240" s="43"/>
      <c r="F240" s="229" t="s">
        <v>280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173</v>
      </c>
      <c r="AU240" s="20" t="s">
        <v>83</v>
      </c>
    </row>
    <row r="241" s="16" customFormat="1">
      <c r="A241" s="16"/>
      <c r="B241" s="277"/>
      <c r="C241" s="278"/>
      <c r="D241" s="235" t="s">
        <v>175</v>
      </c>
      <c r="E241" s="279" t="s">
        <v>19</v>
      </c>
      <c r="F241" s="280" t="s">
        <v>281</v>
      </c>
      <c r="G241" s="278"/>
      <c r="H241" s="279" t="s">
        <v>19</v>
      </c>
      <c r="I241" s="281"/>
      <c r="J241" s="278"/>
      <c r="K241" s="278"/>
      <c r="L241" s="282"/>
      <c r="M241" s="283"/>
      <c r="N241" s="284"/>
      <c r="O241" s="284"/>
      <c r="P241" s="284"/>
      <c r="Q241" s="284"/>
      <c r="R241" s="284"/>
      <c r="S241" s="284"/>
      <c r="T241" s="285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86" t="s">
        <v>175</v>
      </c>
      <c r="AU241" s="286" t="s">
        <v>83</v>
      </c>
      <c r="AV241" s="16" t="s">
        <v>77</v>
      </c>
      <c r="AW241" s="16" t="s">
        <v>32</v>
      </c>
      <c r="AX241" s="16" t="s">
        <v>70</v>
      </c>
      <c r="AY241" s="286" t="s">
        <v>163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202</v>
      </c>
      <c r="G242" s="234"/>
      <c r="H242" s="238">
        <v>0.76100000000000001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83</v>
      </c>
      <c r="AV242" s="13" t="s">
        <v>83</v>
      </c>
      <c r="AW242" s="13" t="s">
        <v>32</v>
      </c>
      <c r="AX242" s="13" t="s">
        <v>70</v>
      </c>
      <c r="AY242" s="244" t="s">
        <v>163</v>
      </c>
    </row>
    <row r="243" s="13" customFormat="1">
      <c r="A243" s="13"/>
      <c r="B243" s="233"/>
      <c r="C243" s="234"/>
      <c r="D243" s="235" t="s">
        <v>175</v>
      </c>
      <c r="E243" s="236" t="s">
        <v>19</v>
      </c>
      <c r="F243" s="237" t="s">
        <v>202</v>
      </c>
      <c r="G243" s="234"/>
      <c r="H243" s="238">
        <v>0.76100000000000001</v>
      </c>
      <c r="I243" s="239"/>
      <c r="J243" s="234"/>
      <c r="K243" s="234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175</v>
      </c>
      <c r="AU243" s="244" t="s">
        <v>83</v>
      </c>
      <c r="AV243" s="13" t="s">
        <v>83</v>
      </c>
      <c r="AW243" s="13" t="s">
        <v>32</v>
      </c>
      <c r="AX243" s="13" t="s">
        <v>70</v>
      </c>
      <c r="AY243" s="244" t="s">
        <v>163</v>
      </c>
    </row>
    <row r="244" s="13" customFormat="1">
      <c r="A244" s="13"/>
      <c r="B244" s="233"/>
      <c r="C244" s="234"/>
      <c r="D244" s="235" t="s">
        <v>175</v>
      </c>
      <c r="E244" s="236" t="s">
        <v>19</v>
      </c>
      <c r="F244" s="237" t="s">
        <v>203</v>
      </c>
      <c r="G244" s="234"/>
      <c r="H244" s="238">
        <v>0.75</v>
      </c>
      <c r="I244" s="239"/>
      <c r="J244" s="234"/>
      <c r="K244" s="234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175</v>
      </c>
      <c r="AU244" s="244" t="s">
        <v>83</v>
      </c>
      <c r="AV244" s="13" t="s">
        <v>83</v>
      </c>
      <c r="AW244" s="13" t="s">
        <v>32</v>
      </c>
      <c r="AX244" s="13" t="s">
        <v>70</v>
      </c>
      <c r="AY244" s="244" t="s">
        <v>163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204</v>
      </c>
      <c r="G245" s="234"/>
      <c r="H245" s="238">
        <v>0.34799999999999998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83</v>
      </c>
      <c r="AV245" s="13" t="s">
        <v>83</v>
      </c>
      <c r="AW245" s="13" t="s">
        <v>32</v>
      </c>
      <c r="AX245" s="13" t="s">
        <v>70</v>
      </c>
      <c r="AY245" s="244" t="s">
        <v>163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202</v>
      </c>
      <c r="G246" s="234"/>
      <c r="H246" s="238">
        <v>0.76100000000000001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83</v>
      </c>
      <c r="AV246" s="13" t="s">
        <v>83</v>
      </c>
      <c r="AW246" s="13" t="s">
        <v>32</v>
      </c>
      <c r="AX246" s="13" t="s">
        <v>70</v>
      </c>
      <c r="AY246" s="244" t="s">
        <v>163</v>
      </c>
    </row>
    <row r="247" s="14" customFormat="1">
      <c r="A247" s="14"/>
      <c r="B247" s="245"/>
      <c r="C247" s="246"/>
      <c r="D247" s="235" t="s">
        <v>175</v>
      </c>
      <c r="E247" s="247" t="s">
        <v>19</v>
      </c>
      <c r="F247" s="248" t="s">
        <v>179</v>
      </c>
      <c r="G247" s="246"/>
      <c r="H247" s="249">
        <v>3.3810000000000002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175</v>
      </c>
      <c r="AU247" s="255" t="s">
        <v>83</v>
      </c>
      <c r="AV247" s="14" t="s">
        <v>171</v>
      </c>
      <c r="AW247" s="14" t="s">
        <v>32</v>
      </c>
      <c r="AX247" s="14" t="s">
        <v>77</v>
      </c>
      <c r="AY247" s="255" t="s">
        <v>163</v>
      </c>
    </row>
    <row r="248" s="2" customFormat="1" ht="16.5" customHeight="1">
      <c r="A248" s="41"/>
      <c r="B248" s="42"/>
      <c r="C248" s="215" t="s">
        <v>282</v>
      </c>
      <c r="D248" s="215" t="s">
        <v>166</v>
      </c>
      <c r="E248" s="216" t="s">
        <v>283</v>
      </c>
      <c r="F248" s="217" t="s">
        <v>284</v>
      </c>
      <c r="G248" s="218" t="s">
        <v>169</v>
      </c>
      <c r="H248" s="219">
        <v>3.3809999999999998</v>
      </c>
      <c r="I248" s="220"/>
      <c r="J248" s="221">
        <f>ROUND(I248*H248,2)</f>
        <v>0</v>
      </c>
      <c r="K248" s="217" t="s">
        <v>170</v>
      </c>
      <c r="L248" s="47"/>
      <c r="M248" s="222" t="s">
        <v>19</v>
      </c>
      <c r="N248" s="223" t="s">
        <v>42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171</v>
      </c>
      <c r="AT248" s="226" t="s">
        <v>166</v>
      </c>
      <c r="AU248" s="226" t="s">
        <v>83</v>
      </c>
      <c r="AY248" s="20" t="s">
        <v>163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83</v>
      </c>
      <c r="BK248" s="227">
        <f>ROUND(I248*H248,2)</f>
        <v>0</v>
      </c>
      <c r="BL248" s="20" t="s">
        <v>171</v>
      </c>
      <c r="BM248" s="226" t="s">
        <v>285</v>
      </c>
    </row>
    <row r="249" s="2" customFormat="1">
      <c r="A249" s="41"/>
      <c r="B249" s="42"/>
      <c r="C249" s="43"/>
      <c r="D249" s="228" t="s">
        <v>173</v>
      </c>
      <c r="E249" s="43"/>
      <c r="F249" s="229" t="s">
        <v>286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173</v>
      </c>
      <c r="AU249" s="20" t="s">
        <v>83</v>
      </c>
    </row>
    <row r="250" s="16" customFormat="1">
      <c r="A250" s="16"/>
      <c r="B250" s="277"/>
      <c r="C250" s="278"/>
      <c r="D250" s="235" t="s">
        <v>175</v>
      </c>
      <c r="E250" s="279" t="s">
        <v>19</v>
      </c>
      <c r="F250" s="280" t="s">
        <v>281</v>
      </c>
      <c r="G250" s="278"/>
      <c r="H250" s="279" t="s">
        <v>19</v>
      </c>
      <c r="I250" s="281"/>
      <c r="J250" s="278"/>
      <c r="K250" s="278"/>
      <c r="L250" s="282"/>
      <c r="M250" s="283"/>
      <c r="N250" s="284"/>
      <c r="O250" s="284"/>
      <c r="P250" s="284"/>
      <c r="Q250" s="284"/>
      <c r="R250" s="284"/>
      <c r="S250" s="284"/>
      <c r="T250" s="285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86" t="s">
        <v>175</v>
      </c>
      <c r="AU250" s="286" t="s">
        <v>83</v>
      </c>
      <c r="AV250" s="16" t="s">
        <v>77</v>
      </c>
      <c r="AW250" s="16" t="s">
        <v>32</v>
      </c>
      <c r="AX250" s="16" t="s">
        <v>70</v>
      </c>
      <c r="AY250" s="286" t="s">
        <v>163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202</v>
      </c>
      <c r="G251" s="234"/>
      <c r="H251" s="238">
        <v>0.76100000000000001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83</v>
      </c>
      <c r="AV251" s="13" t="s">
        <v>83</v>
      </c>
      <c r="AW251" s="13" t="s">
        <v>32</v>
      </c>
      <c r="AX251" s="13" t="s">
        <v>70</v>
      </c>
      <c r="AY251" s="244" t="s">
        <v>163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202</v>
      </c>
      <c r="G252" s="234"/>
      <c r="H252" s="238">
        <v>0.76100000000000001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83</v>
      </c>
      <c r="AV252" s="13" t="s">
        <v>83</v>
      </c>
      <c r="AW252" s="13" t="s">
        <v>32</v>
      </c>
      <c r="AX252" s="13" t="s">
        <v>70</v>
      </c>
      <c r="AY252" s="244" t="s">
        <v>163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203</v>
      </c>
      <c r="G253" s="234"/>
      <c r="H253" s="238">
        <v>0.75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83</v>
      </c>
      <c r="AV253" s="13" t="s">
        <v>83</v>
      </c>
      <c r="AW253" s="13" t="s">
        <v>32</v>
      </c>
      <c r="AX253" s="13" t="s">
        <v>70</v>
      </c>
      <c r="AY253" s="244" t="s">
        <v>163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204</v>
      </c>
      <c r="G254" s="234"/>
      <c r="H254" s="238">
        <v>0.34799999999999998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83</v>
      </c>
      <c r="AV254" s="13" t="s">
        <v>83</v>
      </c>
      <c r="AW254" s="13" t="s">
        <v>32</v>
      </c>
      <c r="AX254" s="13" t="s">
        <v>70</v>
      </c>
      <c r="AY254" s="244" t="s">
        <v>163</v>
      </c>
    </row>
    <row r="255" s="13" customFormat="1">
      <c r="A255" s="13"/>
      <c r="B255" s="233"/>
      <c r="C255" s="234"/>
      <c r="D255" s="235" t="s">
        <v>175</v>
      </c>
      <c r="E255" s="236" t="s">
        <v>19</v>
      </c>
      <c r="F255" s="237" t="s">
        <v>202</v>
      </c>
      <c r="G255" s="234"/>
      <c r="H255" s="238">
        <v>0.76100000000000001</v>
      </c>
      <c r="I255" s="239"/>
      <c r="J255" s="234"/>
      <c r="K255" s="234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175</v>
      </c>
      <c r="AU255" s="244" t="s">
        <v>83</v>
      </c>
      <c r="AV255" s="13" t="s">
        <v>83</v>
      </c>
      <c r="AW255" s="13" t="s">
        <v>32</v>
      </c>
      <c r="AX255" s="13" t="s">
        <v>70</v>
      </c>
      <c r="AY255" s="244" t="s">
        <v>163</v>
      </c>
    </row>
    <row r="256" s="14" customFormat="1">
      <c r="A256" s="14"/>
      <c r="B256" s="245"/>
      <c r="C256" s="246"/>
      <c r="D256" s="235" t="s">
        <v>175</v>
      </c>
      <c r="E256" s="247" t="s">
        <v>19</v>
      </c>
      <c r="F256" s="248" t="s">
        <v>179</v>
      </c>
      <c r="G256" s="246"/>
      <c r="H256" s="249">
        <v>3.3810000000000002</v>
      </c>
      <c r="I256" s="250"/>
      <c r="J256" s="246"/>
      <c r="K256" s="246"/>
      <c r="L256" s="251"/>
      <c r="M256" s="252"/>
      <c r="N256" s="253"/>
      <c r="O256" s="253"/>
      <c r="P256" s="253"/>
      <c r="Q256" s="253"/>
      <c r="R256" s="253"/>
      <c r="S256" s="253"/>
      <c r="T256" s="25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5" t="s">
        <v>175</v>
      </c>
      <c r="AU256" s="255" t="s">
        <v>83</v>
      </c>
      <c r="AV256" s="14" t="s">
        <v>171</v>
      </c>
      <c r="AW256" s="14" t="s">
        <v>32</v>
      </c>
      <c r="AX256" s="14" t="s">
        <v>77</v>
      </c>
      <c r="AY256" s="255" t="s">
        <v>163</v>
      </c>
    </row>
    <row r="257" s="12" customFormat="1" ht="22.8" customHeight="1">
      <c r="A257" s="12"/>
      <c r="B257" s="199"/>
      <c r="C257" s="200"/>
      <c r="D257" s="201" t="s">
        <v>69</v>
      </c>
      <c r="E257" s="213" t="s">
        <v>287</v>
      </c>
      <c r="F257" s="213" t="s">
        <v>288</v>
      </c>
      <c r="G257" s="200"/>
      <c r="H257" s="200"/>
      <c r="I257" s="203"/>
      <c r="J257" s="214">
        <f>BK257</f>
        <v>0</v>
      </c>
      <c r="K257" s="200"/>
      <c r="L257" s="205"/>
      <c r="M257" s="206"/>
      <c r="N257" s="207"/>
      <c r="O257" s="207"/>
      <c r="P257" s="208">
        <f>SUM(P258:P268)</f>
        <v>0</v>
      </c>
      <c r="Q257" s="207"/>
      <c r="R257" s="208">
        <f>SUM(R258:R268)</f>
        <v>0</v>
      </c>
      <c r="S257" s="207"/>
      <c r="T257" s="209">
        <f>SUM(T258:T268)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10" t="s">
        <v>77</v>
      </c>
      <c r="AT257" s="211" t="s">
        <v>69</v>
      </c>
      <c r="AU257" s="211" t="s">
        <v>77</v>
      </c>
      <c r="AY257" s="210" t="s">
        <v>163</v>
      </c>
      <c r="BK257" s="212">
        <f>SUM(BK258:BK268)</f>
        <v>0</v>
      </c>
    </row>
    <row r="258" s="2" customFormat="1" ht="24.15" customHeight="1">
      <c r="A258" s="41"/>
      <c r="B258" s="42"/>
      <c r="C258" s="215" t="s">
        <v>7</v>
      </c>
      <c r="D258" s="215" t="s">
        <v>166</v>
      </c>
      <c r="E258" s="216" t="s">
        <v>289</v>
      </c>
      <c r="F258" s="217" t="s">
        <v>290</v>
      </c>
      <c r="G258" s="218" t="s">
        <v>291</v>
      </c>
      <c r="H258" s="219">
        <v>1.069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83</v>
      </c>
      <c r="AY258" s="20" t="s">
        <v>163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83</v>
      </c>
      <c r="BK258" s="227">
        <f>ROUND(I258*H258,2)</f>
        <v>0</v>
      </c>
      <c r="BL258" s="20" t="s">
        <v>171</v>
      </c>
      <c r="BM258" s="226" t="s">
        <v>292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293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83</v>
      </c>
    </row>
    <row r="260" s="2" customFormat="1" ht="21.75" customHeight="1">
      <c r="A260" s="41"/>
      <c r="B260" s="42"/>
      <c r="C260" s="215" t="s">
        <v>294</v>
      </c>
      <c r="D260" s="215" t="s">
        <v>166</v>
      </c>
      <c r="E260" s="216" t="s">
        <v>295</v>
      </c>
      <c r="F260" s="217" t="s">
        <v>296</v>
      </c>
      <c r="G260" s="218" t="s">
        <v>291</v>
      </c>
      <c r="H260" s="219">
        <v>1.069</v>
      </c>
      <c r="I260" s="220"/>
      <c r="J260" s="221">
        <f>ROUND(I260*H260,2)</f>
        <v>0</v>
      </c>
      <c r="K260" s="217" t="s">
        <v>170</v>
      </c>
      <c r="L260" s="47"/>
      <c r="M260" s="222" t="s">
        <v>19</v>
      </c>
      <c r="N260" s="223" t="s">
        <v>42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171</v>
      </c>
      <c r="AT260" s="226" t="s">
        <v>166</v>
      </c>
      <c r="AU260" s="226" t="s">
        <v>83</v>
      </c>
      <c r="AY260" s="20" t="s">
        <v>163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83</v>
      </c>
      <c r="BK260" s="227">
        <f>ROUND(I260*H260,2)</f>
        <v>0</v>
      </c>
      <c r="BL260" s="20" t="s">
        <v>171</v>
      </c>
      <c r="BM260" s="226" t="s">
        <v>297</v>
      </c>
    </row>
    <row r="261" s="2" customFormat="1">
      <c r="A261" s="41"/>
      <c r="B261" s="42"/>
      <c r="C261" s="43"/>
      <c r="D261" s="228" t="s">
        <v>173</v>
      </c>
      <c r="E261" s="43"/>
      <c r="F261" s="229" t="s">
        <v>298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173</v>
      </c>
      <c r="AU261" s="20" t="s">
        <v>83</v>
      </c>
    </row>
    <row r="262" s="2" customFormat="1" ht="24.15" customHeight="1">
      <c r="A262" s="41"/>
      <c r="B262" s="42"/>
      <c r="C262" s="215" t="s">
        <v>299</v>
      </c>
      <c r="D262" s="215" t="s">
        <v>166</v>
      </c>
      <c r="E262" s="216" t="s">
        <v>300</v>
      </c>
      <c r="F262" s="217" t="s">
        <v>301</v>
      </c>
      <c r="G262" s="218" t="s">
        <v>291</v>
      </c>
      <c r="H262" s="219">
        <v>9.6210000000000004</v>
      </c>
      <c r="I262" s="220"/>
      <c r="J262" s="221">
        <f>ROUND(I262*H262,2)</f>
        <v>0</v>
      </c>
      <c r="K262" s="217" t="s">
        <v>170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171</v>
      </c>
      <c r="AT262" s="226" t="s">
        <v>166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171</v>
      </c>
      <c r="BM262" s="226" t="s">
        <v>302</v>
      </c>
    </row>
    <row r="263" s="2" customFormat="1">
      <c r="A263" s="41"/>
      <c r="B263" s="42"/>
      <c r="C263" s="43"/>
      <c r="D263" s="228" t="s">
        <v>173</v>
      </c>
      <c r="E263" s="43"/>
      <c r="F263" s="229" t="s">
        <v>303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173</v>
      </c>
      <c r="AU263" s="20" t="s">
        <v>83</v>
      </c>
    </row>
    <row r="264" s="16" customFormat="1">
      <c r="A264" s="16"/>
      <c r="B264" s="277"/>
      <c r="C264" s="278"/>
      <c r="D264" s="235" t="s">
        <v>175</v>
      </c>
      <c r="E264" s="279" t="s">
        <v>19</v>
      </c>
      <c r="F264" s="280" t="s">
        <v>304</v>
      </c>
      <c r="G264" s="278"/>
      <c r="H264" s="279" t="s">
        <v>19</v>
      </c>
      <c r="I264" s="281"/>
      <c r="J264" s="278"/>
      <c r="K264" s="278"/>
      <c r="L264" s="282"/>
      <c r="M264" s="283"/>
      <c r="N264" s="284"/>
      <c r="O264" s="284"/>
      <c r="P264" s="284"/>
      <c r="Q264" s="284"/>
      <c r="R264" s="284"/>
      <c r="S264" s="284"/>
      <c r="T264" s="285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86" t="s">
        <v>175</v>
      </c>
      <c r="AU264" s="286" t="s">
        <v>83</v>
      </c>
      <c r="AV264" s="16" t="s">
        <v>77</v>
      </c>
      <c r="AW264" s="16" t="s">
        <v>32</v>
      </c>
      <c r="AX264" s="16" t="s">
        <v>70</v>
      </c>
      <c r="AY264" s="286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305</v>
      </c>
      <c r="G265" s="234"/>
      <c r="H265" s="238">
        <v>9.6210000000000004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9.6210000000000004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306</v>
      </c>
      <c r="D267" s="215" t="s">
        <v>166</v>
      </c>
      <c r="E267" s="216" t="s">
        <v>307</v>
      </c>
      <c r="F267" s="217" t="s">
        <v>308</v>
      </c>
      <c r="G267" s="218" t="s">
        <v>291</v>
      </c>
      <c r="H267" s="219">
        <v>1.069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171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171</v>
      </c>
      <c r="BM267" s="226" t="s">
        <v>309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310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311</v>
      </c>
      <c r="F269" s="213" t="s">
        <v>312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SUM(P270:P271)</f>
        <v>0</v>
      </c>
      <c r="Q269" s="207"/>
      <c r="R269" s="208">
        <f>SUM(R270:R271)</f>
        <v>0</v>
      </c>
      <c r="S269" s="207"/>
      <c r="T269" s="209">
        <f>SUM(T270:T271)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77</v>
      </c>
      <c r="AT269" s="211" t="s">
        <v>69</v>
      </c>
      <c r="AU269" s="211" t="s">
        <v>77</v>
      </c>
      <c r="AY269" s="210" t="s">
        <v>163</v>
      </c>
      <c r="BK269" s="212">
        <f>SUM(BK270:BK271)</f>
        <v>0</v>
      </c>
    </row>
    <row r="270" s="2" customFormat="1" ht="33" customHeight="1">
      <c r="A270" s="41"/>
      <c r="B270" s="42"/>
      <c r="C270" s="215" t="s">
        <v>313</v>
      </c>
      <c r="D270" s="215" t="s">
        <v>166</v>
      </c>
      <c r="E270" s="216" t="s">
        <v>314</v>
      </c>
      <c r="F270" s="217" t="s">
        <v>315</v>
      </c>
      <c r="G270" s="218" t="s">
        <v>291</v>
      </c>
      <c r="H270" s="219">
        <v>0.40000000000000002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171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171</v>
      </c>
      <c r="BM270" s="226" t="s">
        <v>316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317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2" customFormat="1" ht="25.92" customHeight="1">
      <c r="A272" s="12"/>
      <c r="B272" s="199"/>
      <c r="C272" s="200"/>
      <c r="D272" s="201" t="s">
        <v>69</v>
      </c>
      <c r="E272" s="202" t="s">
        <v>318</v>
      </c>
      <c r="F272" s="202" t="s">
        <v>319</v>
      </c>
      <c r="G272" s="200"/>
      <c r="H272" s="200"/>
      <c r="I272" s="203"/>
      <c r="J272" s="204">
        <f>BK272</f>
        <v>0</v>
      </c>
      <c r="K272" s="200"/>
      <c r="L272" s="205"/>
      <c r="M272" s="206"/>
      <c r="N272" s="207"/>
      <c r="O272" s="207"/>
      <c r="P272" s="208">
        <f>P273+P289+P337+P364+P378</f>
        <v>0</v>
      </c>
      <c r="Q272" s="207"/>
      <c r="R272" s="208">
        <f>R273+R289+R337+R364+R378</f>
        <v>0.50585767000000004</v>
      </c>
      <c r="S272" s="207"/>
      <c r="T272" s="209">
        <f>T273+T289+T337+T364+T378</f>
        <v>0.016199999999999999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10" t="s">
        <v>83</v>
      </c>
      <c r="AT272" s="211" t="s">
        <v>69</v>
      </c>
      <c r="AU272" s="211" t="s">
        <v>70</v>
      </c>
      <c r="AY272" s="210" t="s">
        <v>163</v>
      </c>
      <c r="BK272" s="212">
        <f>BK273+BK289+BK337+BK364+BK378</f>
        <v>0</v>
      </c>
    </row>
    <row r="273" s="12" customFormat="1" ht="22.8" customHeight="1">
      <c r="A273" s="12"/>
      <c r="B273" s="199"/>
      <c r="C273" s="200"/>
      <c r="D273" s="201" t="s">
        <v>69</v>
      </c>
      <c r="E273" s="213" t="s">
        <v>320</v>
      </c>
      <c r="F273" s="213" t="s">
        <v>321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SUM(P274:P288)</f>
        <v>0</v>
      </c>
      <c r="Q273" s="207"/>
      <c r="R273" s="208">
        <f>SUM(R274:R288)</f>
        <v>0.0062794600000000006</v>
      </c>
      <c r="S273" s="207"/>
      <c r="T273" s="209">
        <f>SUM(T274:T288)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83</v>
      </c>
      <c r="AT273" s="211" t="s">
        <v>69</v>
      </c>
      <c r="AU273" s="211" t="s">
        <v>77</v>
      </c>
      <c r="AY273" s="210" t="s">
        <v>163</v>
      </c>
      <c r="BK273" s="212">
        <f>SUM(BK274:BK288)</f>
        <v>0</v>
      </c>
    </row>
    <row r="274" s="2" customFormat="1" ht="16.5" customHeight="1">
      <c r="A274" s="41"/>
      <c r="B274" s="42"/>
      <c r="C274" s="215" t="s">
        <v>322</v>
      </c>
      <c r="D274" s="215" t="s">
        <v>166</v>
      </c>
      <c r="E274" s="216" t="s">
        <v>323</v>
      </c>
      <c r="F274" s="217" t="s">
        <v>324</v>
      </c>
      <c r="G274" s="218" t="s">
        <v>212</v>
      </c>
      <c r="H274" s="219">
        <v>8.0299999999999994</v>
      </c>
      <c r="I274" s="220"/>
      <c r="J274" s="221">
        <f>ROUND(I274*H274,2)</f>
        <v>0</v>
      </c>
      <c r="K274" s="217" t="s">
        <v>170</v>
      </c>
      <c r="L274" s="47"/>
      <c r="M274" s="222" t="s">
        <v>19</v>
      </c>
      <c r="N274" s="223" t="s">
        <v>42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260</v>
      </c>
      <c r="AT274" s="226" t="s">
        <v>166</v>
      </c>
      <c r="AU274" s="226" t="s">
        <v>83</v>
      </c>
      <c r="AY274" s="20" t="s">
        <v>163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83</v>
      </c>
      <c r="BK274" s="227">
        <f>ROUND(I274*H274,2)</f>
        <v>0</v>
      </c>
      <c r="BL274" s="20" t="s">
        <v>260</v>
      </c>
      <c r="BM274" s="226" t="s">
        <v>325</v>
      </c>
    </row>
    <row r="275" s="2" customFormat="1">
      <c r="A275" s="41"/>
      <c r="B275" s="42"/>
      <c r="C275" s="43"/>
      <c r="D275" s="228" t="s">
        <v>173</v>
      </c>
      <c r="E275" s="43"/>
      <c r="F275" s="229" t="s">
        <v>326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173</v>
      </c>
      <c r="AU275" s="20" t="s">
        <v>83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327</v>
      </c>
      <c r="G276" s="234"/>
      <c r="H276" s="238">
        <v>2.54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328</v>
      </c>
      <c r="G277" s="234"/>
      <c r="H277" s="238">
        <v>2.1299999999999999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3" customFormat="1">
      <c r="A278" s="13"/>
      <c r="B278" s="233"/>
      <c r="C278" s="234"/>
      <c r="D278" s="235" t="s">
        <v>175</v>
      </c>
      <c r="E278" s="236" t="s">
        <v>19</v>
      </c>
      <c r="F278" s="237" t="s">
        <v>329</v>
      </c>
      <c r="G278" s="234"/>
      <c r="H278" s="238">
        <v>0.81999999999999995</v>
      </c>
      <c r="I278" s="239"/>
      <c r="J278" s="234"/>
      <c r="K278" s="234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175</v>
      </c>
      <c r="AU278" s="244" t="s">
        <v>83</v>
      </c>
      <c r="AV278" s="13" t="s">
        <v>83</v>
      </c>
      <c r="AW278" s="13" t="s">
        <v>32</v>
      </c>
      <c r="AX278" s="13" t="s">
        <v>70</v>
      </c>
      <c r="AY278" s="244" t="s">
        <v>163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327</v>
      </c>
      <c r="G279" s="234"/>
      <c r="H279" s="238">
        <v>2.54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83</v>
      </c>
      <c r="AV279" s="13" t="s">
        <v>83</v>
      </c>
      <c r="AW279" s="13" t="s">
        <v>32</v>
      </c>
      <c r="AX279" s="13" t="s">
        <v>70</v>
      </c>
      <c r="AY279" s="244" t="s">
        <v>163</v>
      </c>
    </row>
    <row r="280" s="14" customFormat="1">
      <c r="A280" s="14"/>
      <c r="B280" s="245"/>
      <c r="C280" s="246"/>
      <c r="D280" s="235" t="s">
        <v>175</v>
      </c>
      <c r="E280" s="247" t="s">
        <v>19</v>
      </c>
      <c r="F280" s="248" t="s">
        <v>179</v>
      </c>
      <c r="G280" s="246"/>
      <c r="H280" s="249">
        <v>8.0300000000000011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175</v>
      </c>
      <c r="AU280" s="255" t="s">
        <v>83</v>
      </c>
      <c r="AV280" s="14" t="s">
        <v>171</v>
      </c>
      <c r="AW280" s="14" t="s">
        <v>32</v>
      </c>
      <c r="AX280" s="14" t="s">
        <v>77</v>
      </c>
      <c r="AY280" s="255" t="s">
        <v>163</v>
      </c>
    </row>
    <row r="281" s="2" customFormat="1" ht="16.5" customHeight="1">
      <c r="A281" s="41"/>
      <c r="B281" s="42"/>
      <c r="C281" s="256" t="s">
        <v>330</v>
      </c>
      <c r="D281" s="256" t="s">
        <v>219</v>
      </c>
      <c r="E281" s="257" t="s">
        <v>331</v>
      </c>
      <c r="F281" s="258" t="s">
        <v>332</v>
      </c>
      <c r="G281" s="259" t="s">
        <v>169</v>
      </c>
      <c r="H281" s="260">
        <v>1.6060000000000001</v>
      </c>
      <c r="I281" s="261"/>
      <c r="J281" s="262">
        <f>ROUND(I281*H281,2)</f>
        <v>0</v>
      </c>
      <c r="K281" s="258" t="s">
        <v>170</v>
      </c>
      <c r="L281" s="263"/>
      <c r="M281" s="264" t="s">
        <v>19</v>
      </c>
      <c r="N281" s="265" t="s">
        <v>42</v>
      </c>
      <c r="O281" s="87"/>
      <c r="P281" s="224">
        <f>O281*H281</f>
        <v>0</v>
      </c>
      <c r="Q281" s="224">
        <v>0.0039100000000000003</v>
      </c>
      <c r="R281" s="224">
        <f>Q281*H281</f>
        <v>0.0062794600000000006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333</v>
      </c>
      <c r="AT281" s="226" t="s">
        <v>219</v>
      </c>
      <c r="AU281" s="226" t="s">
        <v>83</v>
      </c>
      <c r="AY281" s="20" t="s">
        <v>163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83</v>
      </c>
      <c r="BK281" s="227">
        <f>ROUND(I281*H281,2)</f>
        <v>0</v>
      </c>
      <c r="BL281" s="20" t="s">
        <v>260</v>
      </c>
      <c r="BM281" s="226" t="s">
        <v>334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335</v>
      </c>
      <c r="G282" s="234"/>
      <c r="H282" s="238">
        <v>0.50800000000000001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83</v>
      </c>
      <c r="AV282" s="13" t="s">
        <v>83</v>
      </c>
      <c r="AW282" s="13" t="s">
        <v>32</v>
      </c>
      <c r="AX282" s="13" t="s">
        <v>70</v>
      </c>
      <c r="AY282" s="244" t="s">
        <v>163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336</v>
      </c>
      <c r="G283" s="234"/>
      <c r="H283" s="238">
        <v>0.42599999999999999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83</v>
      </c>
      <c r="AV283" s="13" t="s">
        <v>83</v>
      </c>
      <c r="AW283" s="13" t="s">
        <v>32</v>
      </c>
      <c r="AX283" s="13" t="s">
        <v>70</v>
      </c>
      <c r="AY283" s="244" t="s">
        <v>163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337</v>
      </c>
      <c r="G284" s="234"/>
      <c r="H284" s="238">
        <v>0.16400000000000001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335</v>
      </c>
      <c r="G285" s="234"/>
      <c r="H285" s="238">
        <v>0.50800000000000001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83</v>
      </c>
      <c r="AV285" s="13" t="s">
        <v>83</v>
      </c>
      <c r="AW285" s="13" t="s">
        <v>32</v>
      </c>
      <c r="AX285" s="13" t="s">
        <v>70</v>
      </c>
      <c r="AY285" s="244" t="s">
        <v>163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179</v>
      </c>
      <c r="G286" s="246"/>
      <c r="H286" s="249">
        <v>1.6059999999999999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83</v>
      </c>
      <c r="AV286" s="14" t="s">
        <v>171</v>
      </c>
      <c r="AW286" s="14" t="s">
        <v>32</v>
      </c>
      <c r="AX286" s="14" t="s">
        <v>77</v>
      </c>
      <c r="AY286" s="255" t="s">
        <v>163</v>
      </c>
    </row>
    <row r="287" s="2" customFormat="1" ht="24.15" customHeight="1">
      <c r="A287" s="41"/>
      <c r="B287" s="42"/>
      <c r="C287" s="215" t="s">
        <v>338</v>
      </c>
      <c r="D287" s="215" t="s">
        <v>166</v>
      </c>
      <c r="E287" s="216" t="s">
        <v>339</v>
      </c>
      <c r="F287" s="217" t="s">
        <v>340</v>
      </c>
      <c r="G287" s="218" t="s">
        <v>291</v>
      </c>
      <c r="H287" s="219">
        <v>0.0060000000000000001</v>
      </c>
      <c r="I287" s="220"/>
      <c r="J287" s="221">
        <f>ROUND(I287*H287,2)</f>
        <v>0</v>
      </c>
      <c r="K287" s="217" t="s">
        <v>170</v>
      </c>
      <c r="L287" s="47"/>
      <c r="M287" s="222" t="s">
        <v>19</v>
      </c>
      <c r="N287" s="223" t="s">
        <v>42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260</v>
      </c>
      <c r="AT287" s="226" t="s">
        <v>166</v>
      </c>
      <c r="AU287" s="226" t="s">
        <v>83</v>
      </c>
      <c r="AY287" s="20" t="s">
        <v>163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83</v>
      </c>
      <c r="BK287" s="227">
        <f>ROUND(I287*H287,2)</f>
        <v>0</v>
      </c>
      <c r="BL287" s="20" t="s">
        <v>260</v>
      </c>
      <c r="BM287" s="226" t="s">
        <v>341</v>
      </c>
    </row>
    <row r="288" s="2" customFormat="1">
      <c r="A288" s="41"/>
      <c r="B288" s="42"/>
      <c r="C288" s="43"/>
      <c r="D288" s="228" t="s">
        <v>173</v>
      </c>
      <c r="E288" s="43"/>
      <c r="F288" s="229" t="s">
        <v>342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173</v>
      </c>
      <c r="AU288" s="20" t="s">
        <v>83</v>
      </c>
    </row>
    <row r="289" s="12" customFormat="1" ht="22.8" customHeight="1">
      <c r="A289" s="12"/>
      <c r="B289" s="199"/>
      <c r="C289" s="200"/>
      <c r="D289" s="201" t="s">
        <v>69</v>
      </c>
      <c r="E289" s="213" t="s">
        <v>343</v>
      </c>
      <c r="F289" s="213" t="s">
        <v>344</v>
      </c>
      <c r="G289" s="200"/>
      <c r="H289" s="200"/>
      <c r="I289" s="203"/>
      <c r="J289" s="214">
        <f>BK289</f>
        <v>0</v>
      </c>
      <c r="K289" s="200"/>
      <c r="L289" s="205"/>
      <c r="M289" s="206"/>
      <c r="N289" s="207"/>
      <c r="O289" s="207"/>
      <c r="P289" s="208">
        <f>SUM(P290:P336)</f>
        <v>0</v>
      </c>
      <c r="Q289" s="207"/>
      <c r="R289" s="208">
        <f>SUM(R290:R336)</f>
        <v>0.45216710000000004</v>
      </c>
      <c r="S289" s="207"/>
      <c r="T289" s="209">
        <f>SUM(T290:T336)</f>
        <v>0.016199999999999999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0" t="s">
        <v>83</v>
      </c>
      <c r="AT289" s="211" t="s">
        <v>69</v>
      </c>
      <c r="AU289" s="211" t="s">
        <v>77</v>
      </c>
      <c r="AY289" s="210" t="s">
        <v>163</v>
      </c>
      <c r="BK289" s="212">
        <f>SUM(BK290:BK336)</f>
        <v>0</v>
      </c>
    </row>
    <row r="290" s="2" customFormat="1" ht="21.75" customHeight="1">
      <c r="A290" s="41"/>
      <c r="B290" s="42"/>
      <c r="C290" s="215" t="s">
        <v>345</v>
      </c>
      <c r="D290" s="215" t="s">
        <v>166</v>
      </c>
      <c r="E290" s="216" t="s">
        <v>346</v>
      </c>
      <c r="F290" s="217" t="s">
        <v>347</v>
      </c>
      <c r="G290" s="218" t="s">
        <v>169</v>
      </c>
      <c r="H290" s="219">
        <v>9.3420000000000005</v>
      </c>
      <c r="I290" s="220"/>
      <c r="J290" s="221">
        <f>ROUND(I290*H290,2)</f>
        <v>0</v>
      </c>
      <c r="K290" s="217" t="s">
        <v>170</v>
      </c>
      <c r="L290" s="47"/>
      <c r="M290" s="222" t="s">
        <v>19</v>
      </c>
      <c r="N290" s="223" t="s">
        <v>42</v>
      </c>
      <c r="O290" s="87"/>
      <c r="P290" s="224">
        <f>O290*H290</f>
        <v>0</v>
      </c>
      <c r="Q290" s="224">
        <v>0.00025999999999999998</v>
      </c>
      <c r="R290" s="224">
        <f>Q290*H290</f>
        <v>0.0024289199999999998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260</v>
      </c>
      <c r="AT290" s="226" t="s">
        <v>166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348</v>
      </c>
    </row>
    <row r="291" s="2" customFormat="1">
      <c r="A291" s="41"/>
      <c r="B291" s="42"/>
      <c r="C291" s="43"/>
      <c r="D291" s="228" t="s">
        <v>173</v>
      </c>
      <c r="E291" s="43"/>
      <c r="F291" s="229" t="s">
        <v>349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173</v>
      </c>
      <c r="AU291" s="20" t="s">
        <v>83</v>
      </c>
    </row>
    <row r="292" s="13" customFormat="1">
      <c r="A292" s="13"/>
      <c r="B292" s="233"/>
      <c r="C292" s="234"/>
      <c r="D292" s="235" t="s">
        <v>175</v>
      </c>
      <c r="E292" s="236" t="s">
        <v>19</v>
      </c>
      <c r="F292" s="237" t="s">
        <v>194</v>
      </c>
      <c r="G292" s="234"/>
      <c r="H292" s="238">
        <v>3.1139999999999999</v>
      </c>
      <c r="I292" s="239"/>
      <c r="J292" s="234"/>
      <c r="K292" s="234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175</v>
      </c>
      <c r="AU292" s="244" t="s">
        <v>83</v>
      </c>
      <c r="AV292" s="13" t="s">
        <v>83</v>
      </c>
      <c r="AW292" s="13" t="s">
        <v>32</v>
      </c>
      <c r="AX292" s="13" t="s">
        <v>70</v>
      </c>
      <c r="AY292" s="244" t="s">
        <v>163</v>
      </c>
    </row>
    <row r="293" s="13" customFormat="1">
      <c r="A293" s="13"/>
      <c r="B293" s="233"/>
      <c r="C293" s="234"/>
      <c r="D293" s="235" t="s">
        <v>175</v>
      </c>
      <c r="E293" s="236" t="s">
        <v>19</v>
      </c>
      <c r="F293" s="237" t="s">
        <v>194</v>
      </c>
      <c r="G293" s="234"/>
      <c r="H293" s="238">
        <v>3.1139999999999999</v>
      </c>
      <c r="I293" s="239"/>
      <c r="J293" s="234"/>
      <c r="K293" s="234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175</v>
      </c>
      <c r="AU293" s="244" t="s">
        <v>83</v>
      </c>
      <c r="AV293" s="13" t="s">
        <v>83</v>
      </c>
      <c r="AW293" s="13" t="s">
        <v>32</v>
      </c>
      <c r="AX293" s="13" t="s">
        <v>70</v>
      </c>
      <c r="AY293" s="244" t="s">
        <v>163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194</v>
      </c>
      <c r="G294" s="234"/>
      <c r="H294" s="238">
        <v>3.1139999999999999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83</v>
      </c>
      <c r="AV294" s="13" t="s">
        <v>83</v>
      </c>
      <c r="AW294" s="13" t="s">
        <v>32</v>
      </c>
      <c r="AX294" s="13" t="s">
        <v>70</v>
      </c>
      <c r="AY294" s="244" t="s">
        <v>163</v>
      </c>
    </row>
    <row r="295" s="14" customFormat="1">
      <c r="A295" s="14"/>
      <c r="B295" s="245"/>
      <c r="C295" s="246"/>
      <c r="D295" s="235" t="s">
        <v>175</v>
      </c>
      <c r="E295" s="247" t="s">
        <v>19</v>
      </c>
      <c r="F295" s="248" t="s">
        <v>179</v>
      </c>
      <c r="G295" s="246"/>
      <c r="H295" s="249">
        <v>9.3419999999999987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175</v>
      </c>
      <c r="AU295" s="255" t="s">
        <v>83</v>
      </c>
      <c r="AV295" s="14" t="s">
        <v>171</v>
      </c>
      <c r="AW295" s="14" t="s">
        <v>32</v>
      </c>
      <c r="AX295" s="14" t="s">
        <v>77</v>
      </c>
      <c r="AY295" s="255" t="s">
        <v>163</v>
      </c>
    </row>
    <row r="296" s="2" customFormat="1" ht="16.5" customHeight="1">
      <c r="A296" s="41"/>
      <c r="B296" s="42"/>
      <c r="C296" s="256" t="s">
        <v>350</v>
      </c>
      <c r="D296" s="256" t="s">
        <v>219</v>
      </c>
      <c r="E296" s="257" t="s">
        <v>351</v>
      </c>
      <c r="F296" s="258" t="s">
        <v>352</v>
      </c>
      <c r="G296" s="259" t="s">
        <v>169</v>
      </c>
      <c r="H296" s="260">
        <v>9.3420000000000005</v>
      </c>
      <c r="I296" s="261"/>
      <c r="J296" s="262">
        <f>ROUND(I296*H296,2)</f>
        <v>0</v>
      </c>
      <c r="K296" s="258" t="s">
        <v>170</v>
      </c>
      <c r="L296" s="263"/>
      <c r="M296" s="264" t="s">
        <v>19</v>
      </c>
      <c r="N296" s="265" t="s">
        <v>42</v>
      </c>
      <c r="O296" s="87"/>
      <c r="P296" s="224">
        <f>O296*H296</f>
        <v>0</v>
      </c>
      <c r="Q296" s="224">
        <v>0.036810000000000002</v>
      </c>
      <c r="R296" s="224">
        <f>Q296*H296</f>
        <v>0.34387902000000004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333</v>
      </c>
      <c r="AT296" s="226" t="s">
        <v>219</v>
      </c>
      <c r="AU296" s="226" t="s">
        <v>83</v>
      </c>
      <c r="AY296" s="20" t="s">
        <v>163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83</v>
      </c>
      <c r="BK296" s="227">
        <f>ROUND(I296*H296,2)</f>
        <v>0</v>
      </c>
      <c r="BL296" s="20" t="s">
        <v>260</v>
      </c>
      <c r="BM296" s="226" t="s">
        <v>353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194</v>
      </c>
      <c r="G297" s="234"/>
      <c r="H297" s="238">
        <v>3.1139999999999999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3" customFormat="1">
      <c r="A298" s="13"/>
      <c r="B298" s="233"/>
      <c r="C298" s="234"/>
      <c r="D298" s="235" t="s">
        <v>175</v>
      </c>
      <c r="E298" s="236" t="s">
        <v>19</v>
      </c>
      <c r="F298" s="237" t="s">
        <v>194</v>
      </c>
      <c r="G298" s="234"/>
      <c r="H298" s="238">
        <v>3.1139999999999999</v>
      </c>
      <c r="I298" s="239"/>
      <c r="J298" s="234"/>
      <c r="K298" s="234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175</v>
      </c>
      <c r="AU298" s="244" t="s">
        <v>83</v>
      </c>
      <c r="AV298" s="13" t="s">
        <v>83</v>
      </c>
      <c r="AW298" s="13" t="s">
        <v>32</v>
      </c>
      <c r="AX298" s="13" t="s">
        <v>70</v>
      </c>
      <c r="AY298" s="244" t="s">
        <v>163</v>
      </c>
    </row>
    <row r="299" s="13" customFormat="1">
      <c r="A299" s="13"/>
      <c r="B299" s="233"/>
      <c r="C299" s="234"/>
      <c r="D299" s="235" t="s">
        <v>175</v>
      </c>
      <c r="E299" s="236" t="s">
        <v>19</v>
      </c>
      <c r="F299" s="237" t="s">
        <v>194</v>
      </c>
      <c r="G299" s="234"/>
      <c r="H299" s="238">
        <v>3.1139999999999999</v>
      </c>
      <c r="I299" s="239"/>
      <c r="J299" s="234"/>
      <c r="K299" s="234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175</v>
      </c>
      <c r="AU299" s="244" t="s">
        <v>83</v>
      </c>
      <c r="AV299" s="13" t="s">
        <v>83</v>
      </c>
      <c r="AW299" s="13" t="s">
        <v>32</v>
      </c>
      <c r="AX299" s="13" t="s">
        <v>70</v>
      </c>
      <c r="AY299" s="244" t="s">
        <v>163</v>
      </c>
    </row>
    <row r="300" s="14" customFormat="1">
      <c r="A300" s="14"/>
      <c r="B300" s="245"/>
      <c r="C300" s="246"/>
      <c r="D300" s="235" t="s">
        <v>175</v>
      </c>
      <c r="E300" s="247" t="s">
        <v>19</v>
      </c>
      <c r="F300" s="248" t="s">
        <v>179</v>
      </c>
      <c r="G300" s="246"/>
      <c r="H300" s="249">
        <v>9.3419999999999987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175</v>
      </c>
      <c r="AU300" s="255" t="s">
        <v>83</v>
      </c>
      <c r="AV300" s="14" t="s">
        <v>171</v>
      </c>
      <c r="AW300" s="14" t="s">
        <v>32</v>
      </c>
      <c r="AX300" s="14" t="s">
        <v>77</v>
      </c>
      <c r="AY300" s="255" t="s">
        <v>163</v>
      </c>
    </row>
    <row r="301" s="2" customFormat="1" ht="16.5" customHeight="1">
      <c r="A301" s="41"/>
      <c r="B301" s="42"/>
      <c r="C301" s="215" t="s">
        <v>354</v>
      </c>
      <c r="D301" s="215" t="s">
        <v>166</v>
      </c>
      <c r="E301" s="216" t="s">
        <v>355</v>
      </c>
      <c r="F301" s="217" t="s">
        <v>356</v>
      </c>
      <c r="G301" s="218" t="s">
        <v>357</v>
      </c>
      <c r="H301" s="219">
        <v>1</v>
      </c>
      <c r="I301" s="220"/>
      <c r="J301" s="221">
        <f>ROUND(I301*H301,2)</f>
        <v>0</v>
      </c>
      <c r="K301" s="217" t="s">
        <v>170</v>
      </c>
      <c r="L301" s="47"/>
      <c r="M301" s="222" t="s">
        <v>19</v>
      </c>
      <c r="N301" s="223" t="s">
        <v>42</v>
      </c>
      <c r="O301" s="87"/>
      <c r="P301" s="224">
        <f>O301*H301</f>
        <v>0</v>
      </c>
      <c r="Q301" s="224">
        <v>0.00025999999999999998</v>
      </c>
      <c r="R301" s="224">
        <f>Q301*H301</f>
        <v>0.00025999999999999998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260</v>
      </c>
      <c r="AT301" s="226" t="s">
        <v>166</v>
      </c>
      <c r="AU301" s="226" t="s">
        <v>83</v>
      </c>
      <c r="AY301" s="20" t="s">
        <v>163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83</v>
      </c>
      <c r="BK301" s="227">
        <f>ROUND(I301*H301,2)</f>
        <v>0</v>
      </c>
      <c r="BL301" s="20" t="s">
        <v>260</v>
      </c>
      <c r="BM301" s="226" t="s">
        <v>358</v>
      </c>
    </row>
    <row r="302" s="2" customFormat="1">
      <c r="A302" s="41"/>
      <c r="B302" s="42"/>
      <c r="C302" s="43"/>
      <c r="D302" s="228" t="s">
        <v>173</v>
      </c>
      <c r="E302" s="43"/>
      <c r="F302" s="229" t="s">
        <v>359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173</v>
      </c>
      <c r="AU302" s="20" t="s">
        <v>83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77</v>
      </c>
      <c r="G303" s="234"/>
      <c r="H303" s="238">
        <v>1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1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333</v>
      </c>
      <c r="D305" s="256" t="s">
        <v>219</v>
      </c>
      <c r="E305" s="257" t="s">
        <v>360</v>
      </c>
      <c r="F305" s="258" t="s">
        <v>361</v>
      </c>
      <c r="G305" s="259" t="s">
        <v>169</v>
      </c>
      <c r="H305" s="260">
        <v>0.60099999999999998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0.040280000000000003</v>
      </c>
      <c r="R305" s="224">
        <f>Q305*H305</f>
        <v>0.024208280000000002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362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196</v>
      </c>
      <c r="G306" s="234"/>
      <c r="H306" s="238">
        <v>0.60099999999999998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4" customFormat="1">
      <c r="A307" s="14"/>
      <c r="B307" s="245"/>
      <c r="C307" s="246"/>
      <c r="D307" s="235" t="s">
        <v>175</v>
      </c>
      <c r="E307" s="247" t="s">
        <v>19</v>
      </c>
      <c r="F307" s="248" t="s">
        <v>179</v>
      </c>
      <c r="G307" s="246"/>
      <c r="H307" s="249">
        <v>0.60099999999999998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175</v>
      </c>
      <c r="AU307" s="255" t="s">
        <v>83</v>
      </c>
      <c r="AV307" s="14" t="s">
        <v>171</v>
      </c>
      <c r="AW307" s="14" t="s">
        <v>32</v>
      </c>
      <c r="AX307" s="14" t="s">
        <v>77</v>
      </c>
      <c r="AY307" s="255" t="s">
        <v>163</v>
      </c>
    </row>
    <row r="308" s="2" customFormat="1" ht="24.15" customHeight="1">
      <c r="A308" s="41"/>
      <c r="B308" s="42"/>
      <c r="C308" s="215" t="s">
        <v>363</v>
      </c>
      <c r="D308" s="215" t="s">
        <v>166</v>
      </c>
      <c r="E308" s="216" t="s">
        <v>364</v>
      </c>
      <c r="F308" s="217" t="s">
        <v>365</v>
      </c>
      <c r="G308" s="218" t="s">
        <v>357</v>
      </c>
      <c r="H308" s="219">
        <v>1</v>
      </c>
      <c r="I308" s="220"/>
      <c r="J308" s="221">
        <f>ROUND(I308*H308,2)</f>
        <v>0</v>
      </c>
      <c r="K308" s="217" t="s">
        <v>170</v>
      </c>
      <c r="L308" s="47"/>
      <c r="M308" s="222" t="s">
        <v>19</v>
      </c>
      <c r="N308" s="223" t="s">
        <v>42</v>
      </c>
      <c r="O308" s="87"/>
      <c r="P308" s="224">
        <f>O308*H308</f>
        <v>0</v>
      </c>
      <c r="Q308" s="224">
        <v>0.00025000000000000001</v>
      </c>
      <c r="R308" s="224">
        <f>Q308*H308</f>
        <v>0.00025000000000000001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260</v>
      </c>
      <c r="AT308" s="226" t="s">
        <v>166</v>
      </c>
      <c r="AU308" s="226" t="s">
        <v>83</v>
      </c>
      <c r="AY308" s="20" t="s">
        <v>163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83</v>
      </c>
      <c r="BK308" s="227">
        <f>ROUND(I308*H308,2)</f>
        <v>0</v>
      </c>
      <c r="BL308" s="20" t="s">
        <v>260</v>
      </c>
      <c r="BM308" s="226" t="s">
        <v>366</v>
      </c>
    </row>
    <row r="309" s="2" customFormat="1">
      <c r="A309" s="41"/>
      <c r="B309" s="42"/>
      <c r="C309" s="43"/>
      <c r="D309" s="228" t="s">
        <v>173</v>
      </c>
      <c r="E309" s="43"/>
      <c r="F309" s="229" t="s">
        <v>367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173</v>
      </c>
      <c r="AU309" s="20" t="s">
        <v>83</v>
      </c>
    </row>
    <row r="310" s="13" customFormat="1">
      <c r="A310" s="13"/>
      <c r="B310" s="233"/>
      <c r="C310" s="234"/>
      <c r="D310" s="235" t="s">
        <v>175</v>
      </c>
      <c r="E310" s="236" t="s">
        <v>19</v>
      </c>
      <c r="F310" s="237" t="s">
        <v>77</v>
      </c>
      <c r="G310" s="234"/>
      <c r="H310" s="238">
        <v>1</v>
      </c>
      <c r="I310" s="239"/>
      <c r="J310" s="234"/>
      <c r="K310" s="234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175</v>
      </c>
      <c r="AU310" s="244" t="s">
        <v>83</v>
      </c>
      <c r="AV310" s="13" t="s">
        <v>83</v>
      </c>
      <c r="AW310" s="13" t="s">
        <v>32</v>
      </c>
      <c r="AX310" s="13" t="s">
        <v>70</v>
      </c>
      <c r="AY310" s="244" t="s">
        <v>163</v>
      </c>
    </row>
    <row r="311" s="14" customFormat="1">
      <c r="A311" s="14"/>
      <c r="B311" s="245"/>
      <c r="C311" s="246"/>
      <c r="D311" s="235" t="s">
        <v>175</v>
      </c>
      <c r="E311" s="247" t="s">
        <v>19</v>
      </c>
      <c r="F311" s="248" t="s">
        <v>179</v>
      </c>
      <c r="G311" s="246"/>
      <c r="H311" s="249">
        <v>1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175</v>
      </c>
      <c r="AU311" s="255" t="s">
        <v>83</v>
      </c>
      <c r="AV311" s="14" t="s">
        <v>171</v>
      </c>
      <c r="AW311" s="14" t="s">
        <v>32</v>
      </c>
      <c r="AX311" s="14" t="s">
        <v>77</v>
      </c>
      <c r="AY311" s="255" t="s">
        <v>163</v>
      </c>
    </row>
    <row r="312" s="2" customFormat="1" ht="16.5" customHeight="1">
      <c r="A312" s="41"/>
      <c r="B312" s="42"/>
      <c r="C312" s="256" t="s">
        <v>368</v>
      </c>
      <c r="D312" s="256" t="s">
        <v>219</v>
      </c>
      <c r="E312" s="257" t="s">
        <v>369</v>
      </c>
      <c r="F312" s="258" t="s">
        <v>370</v>
      </c>
      <c r="G312" s="259" t="s">
        <v>169</v>
      </c>
      <c r="H312" s="260">
        <v>1.7969999999999999</v>
      </c>
      <c r="I312" s="261"/>
      <c r="J312" s="262">
        <f>ROUND(I312*H312,2)</f>
        <v>0</v>
      </c>
      <c r="K312" s="258" t="s">
        <v>170</v>
      </c>
      <c r="L312" s="263"/>
      <c r="M312" s="264" t="s">
        <v>19</v>
      </c>
      <c r="N312" s="265" t="s">
        <v>42</v>
      </c>
      <c r="O312" s="87"/>
      <c r="P312" s="224">
        <f>O312*H312</f>
        <v>0</v>
      </c>
      <c r="Q312" s="224">
        <v>0.037039999999999997</v>
      </c>
      <c r="R312" s="224">
        <f>Q312*H312</f>
        <v>0.066560879999999989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333</v>
      </c>
      <c r="AT312" s="226" t="s">
        <v>219</v>
      </c>
      <c r="AU312" s="226" t="s">
        <v>83</v>
      </c>
      <c r="AY312" s="20" t="s">
        <v>163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83</v>
      </c>
      <c r="BK312" s="227">
        <f>ROUND(I312*H312,2)</f>
        <v>0</v>
      </c>
      <c r="BL312" s="20" t="s">
        <v>260</v>
      </c>
      <c r="BM312" s="226" t="s">
        <v>371</v>
      </c>
    </row>
    <row r="313" s="13" customFormat="1">
      <c r="A313" s="13"/>
      <c r="B313" s="233"/>
      <c r="C313" s="234"/>
      <c r="D313" s="235" t="s">
        <v>175</v>
      </c>
      <c r="E313" s="236" t="s">
        <v>19</v>
      </c>
      <c r="F313" s="237" t="s">
        <v>195</v>
      </c>
      <c r="G313" s="234"/>
      <c r="H313" s="238">
        <v>1.7969999999999999</v>
      </c>
      <c r="I313" s="239"/>
      <c r="J313" s="234"/>
      <c r="K313" s="234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175</v>
      </c>
      <c r="AU313" s="244" t="s">
        <v>83</v>
      </c>
      <c r="AV313" s="13" t="s">
        <v>83</v>
      </c>
      <c r="AW313" s="13" t="s">
        <v>32</v>
      </c>
      <c r="AX313" s="13" t="s">
        <v>70</v>
      </c>
      <c r="AY313" s="244" t="s">
        <v>163</v>
      </c>
    </row>
    <row r="314" s="14" customFormat="1">
      <c r="A314" s="14"/>
      <c r="B314" s="245"/>
      <c r="C314" s="246"/>
      <c r="D314" s="235" t="s">
        <v>175</v>
      </c>
      <c r="E314" s="247" t="s">
        <v>19</v>
      </c>
      <c r="F314" s="248" t="s">
        <v>179</v>
      </c>
      <c r="G314" s="246"/>
      <c r="H314" s="249">
        <v>1.7969999999999999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175</v>
      </c>
      <c r="AU314" s="255" t="s">
        <v>83</v>
      </c>
      <c r="AV314" s="14" t="s">
        <v>171</v>
      </c>
      <c r="AW314" s="14" t="s">
        <v>32</v>
      </c>
      <c r="AX314" s="14" t="s">
        <v>77</v>
      </c>
      <c r="AY314" s="255" t="s">
        <v>163</v>
      </c>
    </row>
    <row r="315" s="2" customFormat="1" ht="16.5" customHeight="1">
      <c r="A315" s="41"/>
      <c r="B315" s="42"/>
      <c r="C315" s="215" t="s">
        <v>372</v>
      </c>
      <c r="D315" s="215" t="s">
        <v>166</v>
      </c>
      <c r="E315" s="216" t="s">
        <v>373</v>
      </c>
      <c r="F315" s="217" t="s">
        <v>374</v>
      </c>
      <c r="G315" s="218" t="s">
        <v>212</v>
      </c>
      <c r="H315" s="219">
        <v>8.0999999999999996</v>
      </c>
      <c r="I315" s="220"/>
      <c r="J315" s="221">
        <f>ROUND(I315*H315,2)</f>
        <v>0</v>
      </c>
      <c r="K315" s="217" t="s">
        <v>170</v>
      </c>
      <c r="L315" s="47"/>
      <c r="M315" s="222" t="s">
        <v>19</v>
      </c>
      <c r="N315" s="223" t="s">
        <v>42</v>
      </c>
      <c r="O315" s="87"/>
      <c r="P315" s="224">
        <f>O315*H315</f>
        <v>0</v>
      </c>
      <c r="Q315" s="224">
        <v>0</v>
      </c>
      <c r="R315" s="224">
        <f>Q315*H315</f>
        <v>0</v>
      </c>
      <c r="S315" s="224">
        <v>0.002</v>
      </c>
      <c r="T315" s="225">
        <f>S315*H315</f>
        <v>0.016199999999999999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6" t="s">
        <v>260</v>
      </c>
      <c r="AT315" s="226" t="s">
        <v>166</v>
      </c>
      <c r="AU315" s="226" t="s">
        <v>83</v>
      </c>
      <c r="AY315" s="20" t="s">
        <v>163</v>
      </c>
      <c r="BE315" s="227">
        <f>IF(N315="základní",J315,0)</f>
        <v>0</v>
      </c>
      <c r="BF315" s="227">
        <f>IF(N315="snížená",J315,0)</f>
        <v>0</v>
      </c>
      <c r="BG315" s="227">
        <f>IF(N315="zákl. přenesená",J315,0)</f>
        <v>0</v>
      </c>
      <c r="BH315" s="227">
        <f>IF(N315="sníž. přenesená",J315,0)</f>
        <v>0</v>
      </c>
      <c r="BI315" s="227">
        <f>IF(N315="nulová",J315,0)</f>
        <v>0</v>
      </c>
      <c r="BJ315" s="20" t="s">
        <v>83</v>
      </c>
      <c r="BK315" s="227">
        <f>ROUND(I315*H315,2)</f>
        <v>0</v>
      </c>
      <c r="BL315" s="20" t="s">
        <v>260</v>
      </c>
      <c r="BM315" s="226" t="s">
        <v>375</v>
      </c>
    </row>
    <row r="316" s="2" customFormat="1">
      <c r="A316" s="41"/>
      <c r="B316" s="42"/>
      <c r="C316" s="43"/>
      <c r="D316" s="228" t="s">
        <v>173</v>
      </c>
      <c r="E316" s="43"/>
      <c r="F316" s="229" t="s">
        <v>376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173</v>
      </c>
      <c r="AU316" s="20" t="s">
        <v>83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377</v>
      </c>
      <c r="G317" s="234"/>
      <c r="H317" s="238">
        <v>2.25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377</v>
      </c>
      <c r="G318" s="234"/>
      <c r="H318" s="238">
        <v>2.25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3" customFormat="1">
      <c r="A319" s="13"/>
      <c r="B319" s="233"/>
      <c r="C319" s="234"/>
      <c r="D319" s="235" t="s">
        <v>175</v>
      </c>
      <c r="E319" s="236" t="s">
        <v>19</v>
      </c>
      <c r="F319" s="237" t="s">
        <v>378</v>
      </c>
      <c r="G319" s="234"/>
      <c r="H319" s="238">
        <v>0.93999999999999995</v>
      </c>
      <c r="I319" s="239"/>
      <c r="J319" s="234"/>
      <c r="K319" s="234"/>
      <c r="L319" s="240"/>
      <c r="M319" s="241"/>
      <c r="N319" s="242"/>
      <c r="O319" s="242"/>
      <c r="P319" s="242"/>
      <c r="Q319" s="242"/>
      <c r="R319" s="242"/>
      <c r="S319" s="242"/>
      <c r="T319" s="24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4" t="s">
        <v>175</v>
      </c>
      <c r="AU319" s="244" t="s">
        <v>83</v>
      </c>
      <c r="AV319" s="13" t="s">
        <v>83</v>
      </c>
      <c r="AW319" s="13" t="s">
        <v>32</v>
      </c>
      <c r="AX319" s="13" t="s">
        <v>70</v>
      </c>
      <c r="AY319" s="244" t="s">
        <v>163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379</v>
      </c>
      <c r="G320" s="234"/>
      <c r="H320" s="238">
        <v>2.6600000000000001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83</v>
      </c>
      <c r="AV320" s="13" t="s">
        <v>83</v>
      </c>
      <c r="AW320" s="13" t="s">
        <v>32</v>
      </c>
      <c r="AX320" s="13" t="s">
        <v>70</v>
      </c>
      <c r="AY320" s="244" t="s">
        <v>163</v>
      </c>
    </row>
    <row r="321" s="14" customFormat="1">
      <c r="A321" s="14"/>
      <c r="B321" s="245"/>
      <c r="C321" s="246"/>
      <c r="D321" s="235" t="s">
        <v>175</v>
      </c>
      <c r="E321" s="247" t="s">
        <v>19</v>
      </c>
      <c r="F321" s="248" t="s">
        <v>179</v>
      </c>
      <c r="G321" s="246"/>
      <c r="H321" s="249">
        <v>8.0999999999999996</v>
      </c>
      <c r="I321" s="250"/>
      <c r="J321" s="246"/>
      <c r="K321" s="246"/>
      <c r="L321" s="251"/>
      <c r="M321" s="252"/>
      <c r="N321" s="253"/>
      <c r="O321" s="253"/>
      <c r="P321" s="253"/>
      <c r="Q321" s="253"/>
      <c r="R321" s="253"/>
      <c r="S321" s="253"/>
      <c r="T321" s="25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5" t="s">
        <v>175</v>
      </c>
      <c r="AU321" s="255" t="s">
        <v>83</v>
      </c>
      <c r="AV321" s="14" t="s">
        <v>171</v>
      </c>
      <c r="AW321" s="14" t="s">
        <v>32</v>
      </c>
      <c r="AX321" s="14" t="s">
        <v>77</v>
      </c>
      <c r="AY321" s="255" t="s">
        <v>163</v>
      </c>
    </row>
    <row r="322" s="2" customFormat="1" ht="21.75" customHeight="1">
      <c r="A322" s="41"/>
      <c r="B322" s="42"/>
      <c r="C322" s="215" t="s">
        <v>380</v>
      </c>
      <c r="D322" s="215" t="s">
        <v>166</v>
      </c>
      <c r="E322" s="216" t="s">
        <v>381</v>
      </c>
      <c r="F322" s="217" t="s">
        <v>382</v>
      </c>
      <c r="G322" s="218" t="s">
        <v>212</v>
      </c>
      <c r="H322" s="219">
        <v>8.0999999999999996</v>
      </c>
      <c r="I322" s="220"/>
      <c r="J322" s="221">
        <f>ROUND(I322*H322,2)</f>
        <v>0</v>
      </c>
      <c r="K322" s="217" t="s">
        <v>170</v>
      </c>
      <c r="L322" s="47"/>
      <c r="M322" s="222" t="s">
        <v>19</v>
      </c>
      <c r="N322" s="223" t="s">
        <v>42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260</v>
      </c>
      <c r="AT322" s="226" t="s">
        <v>166</v>
      </c>
      <c r="AU322" s="226" t="s">
        <v>83</v>
      </c>
      <c r="AY322" s="20" t="s">
        <v>163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83</v>
      </c>
      <c r="BK322" s="227">
        <f>ROUND(I322*H322,2)</f>
        <v>0</v>
      </c>
      <c r="BL322" s="20" t="s">
        <v>260</v>
      </c>
      <c r="BM322" s="226" t="s">
        <v>383</v>
      </c>
    </row>
    <row r="323" s="2" customFormat="1">
      <c r="A323" s="41"/>
      <c r="B323" s="42"/>
      <c r="C323" s="43"/>
      <c r="D323" s="228" t="s">
        <v>173</v>
      </c>
      <c r="E323" s="43"/>
      <c r="F323" s="229" t="s">
        <v>384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173</v>
      </c>
      <c r="AU323" s="20" t="s">
        <v>83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377</v>
      </c>
      <c r="G324" s="234"/>
      <c r="H324" s="238">
        <v>2.25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377</v>
      </c>
      <c r="G325" s="234"/>
      <c r="H325" s="238">
        <v>2.25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3" customFormat="1">
      <c r="A326" s="13"/>
      <c r="B326" s="233"/>
      <c r="C326" s="234"/>
      <c r="D326" s="235" t="s">
        <v>175</v>
      </c>
      <c r="E326" s="236" t="s">
        <v>19</v>
      </c>
      <c r="F326" s="237" t="s">
        <v>378</v>
      </c>
      <c r="G326" s="234"/>
      <c r="H326" s="238">
        <v>0.93999999999999995</v>
      </c>
      <c r="I326" s="239"/>
      <c r="J326" s="234"/>
      <c r="K326" s="234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175</v>
      </c>
      <c r="AU326" s="244" t="s">
        <v>83</v>
      </c>
      <c r="AV326" s="13" t="s">
        <v>83</v>
      </c>
      <c r="AW326" s="13" t="s">
        <v>32</v>
      </c>
      <c r="AX326" s="13" t="s">
        <v>70</v>
      </c>
      <c r="AY326" s="244" t="s">
        <v>163</v>
      </c>
    </row>
    <row r="327" s="13" customFormat="1">
      <c r="A327" s="13"/>
      <c r="B327" s="233"/>
      <c r="C327" s="234"/>
      <c r="D327" s="235" t="s">
        <v>175</v>
      </c>
      <c r="E327" s="236" t="s">
        <v>19</v>
      </c>
      <c r="F327" s="237" t="s">
        <v>379</v>
      </c>
      <c r="G327" s="234"/>
      <c r="H327" s="238">
        <v>2.6600000000000001</v>
      </c>
      <c r="I327" s="239"/>
      <c r="J327" s="234"/>
      <c r="K327" s="234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175</v>
      </c>
      <c r="AU327" s="244" t="s">
        <v>83</v>
      </c>
      <c r="AV327" s="13" t="s">
        <v>83</v>
      </c>
      <c r="AW327" s="13" t="s">
        <v>32</v>
      </c>
      <c r="AX327" s="13" t="s">
        <v>70</v>
      </c>
      <c r="AY327" s="244" t="s">
        <v>163</v>
      </c>
    </row>
    <row r="328" s="14" customFormat="1">
      <c r="A328" s="14"/>
      <c r="B328" s="245"/>
      <c r="C328" s="246"/>
      <c r="D328" s="235" t="s">
        <v>175</v>
      </c>
      <c r="E328" s="247" t="s">
        <v>19</v>
      </c>
      <c r="F328" s="248" t="s">
        <v>179</v>
      </c>
      <c r="G328" s="246"/>
      <c r="H328" s="249">
        <v>8.0999999999999996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175</v>
      </c>
      <c r="AU328" s="255" t="s">
        <v>83</v>
      </c>
      <c r="AV328" s="14" t="s">
        <v>171</v>
      </c>
      <c r="AW328" s="14" t="s">
        <v>32</v>
      </c>
      <c r="AX328" s="14" t="s">
        <v>77</v>
      </c>
      <c r="AY328" s="255" t="s">
        <v>163</v>
      </c>
    </row>
    <row r="329" s="2" customFormat="1" ht="16.5" customHeight="1">
      <c r="A329" s="41"/>
      <c r="B329" s="42"/>
      <c r="C329" s="256" t="s">
        <v>385</v>
      </c>
      <c r="D329" s="256" t="s">
        <v>219</v>
      </c>
      <c r="E329" s="257" t="s">
        <v>386</v>
      </c>
      <c r="F329" s="258" t="s">
        <v>387</v>
      </c>
      <c r="G329" s="259" t="s">
        <v>212</v>
      </c>
      <c r="H329" s="260">
        <v>8.0999999999999996</v>
      </c>
      <c r="I329" s="261"/>
      <c r="J329" s="262">
        <f>ROUND(I329*H329,2)</f>
        <v>0</v>
      </c>
      <c r="K329" s="258" t="s">
        <v>170</v>
      </c>
      <c r="L329" s="263"/>
      <c r="M329" s="264" t="s">
        <v>19</v>
      </c>
      <c r="N329" s="265" t="s">
        <v>42</v>
      </c>
      <c r="O329" s="87"/>
      <c r="P329" s="224">
        <f>O329*H329</f>
        <v>0</v>
      </c>
      <c r="Q329" s="224">
        <v>0.0018</v>
      </c>
      <c r="R329" s="224">
        <f>Q329*H329</f>
        <v>0.014579999999999999</v>
      </c>
      <c r="S329" s="224">
        <v>0</v>
      </c>
      <c r="T329" s="225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6" t="s">
        <v>333</v>
      </c>
      <c r="AT329" s="226" t="s">
        <v>219</v>
      </c>
      <c r="AU329" s="226" t="s">
        <v>83</v>
      </c>
      <c r="AY329" s="20" t="s">
        <v>163</v>
      </c>
      <c r="BE329" s="227">
        <f>IF(N329="základní",J329,0)</f>
        <v>0</v>
      </c>
      <c r="BF329" s="227">
        <f>IF(N329="snížená",J329,0)</f>
        <v>0</v>
      </c>
      <c r="BG329" s="227">
        <f>IF(N329="zákl. přenesená",J329,0)</f>
        <v>0</v>
      </c>
      <c r="BH329" s="227">
        <f>IF(N329="sníž. přenesená",J329,0)</f>
        <v>0</v>
      </c>
      <c r="BI329" s="227">
        <f>IF(N329="nulová",J329,0)</f>
        <v>0</v>
      </c>
      <c r="BJ329" s="20" t="s">
        <v>83</v>
      </c>
      <c r="BK329" s="227">
        <f>ROUND(I329*H329,2)</f>
        <v>0</v>
      </c>
      <c r="BL329" s="20" t="s">
        <v>260</v>
      </c>
      <c r="BM329" s="226" t="s">
        <v>388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377</v>
      </c>
      <c r="G330" s="234"/>
      <c r="H330" s="238">
        <v>2.25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377</v>
      </c>
      <c r="G331" s="234"/>
      <c r="H331" s="238">
        <v>2.25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378</v>
      </c>
      <c r="G332" s="234"/>
      <c r="H332" s="238">
        <v>0.93999999999999995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379</v>
      </c>
      <c r="G333" s="234"/>
      <c r="H333" s="238">
        <v>2.6600000000000001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83</v>
      </c>
      <c r="AV333" s="13" t="s">
        <v>83</v>
      </c>
      <c r="AW333" s="13" t="s">
        <v>32</v>
      </c>
      <c r="AX333" s="13" t="s">
        <v>70</v>
      </c>
      <c r="AY333" s="244" t="s">
        <v>163</v>
      </c>
    </row>
    <row r="334" s="14" customFormat="1">
      <c r="A334" s="14"/>
      <c r="B334" s="245"/>
      <c r="C334" s="246"/>
      <c r="D334" s="235" t="s">
        <v>175</v>
      </c>
      <c r="E334" s="247" t="s">
        <v>19</v>
      </c>
      <c r="F334" s="248" t="s">
        <v>179</v>
      </c>
      <c r="G334" s="246"/>
      <c r="H334" s="249">
        <v>8.0999999999999996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175</v>
      </c>
      <c r="AU334" s="255" t="s">
        <v>83</v>
      </c>
      <c r="AV334" s="14" t="s">
        <v>171</v>
      </c>
      <c r="AW334" s="14" t="s">
        <v>32</v>
      </c>
      <c r="AX334" s="14" t="s">
        <v>77</v>
      </c>
      <c r="AY334" s="255" t="s">
        <v>163</v>
      </c>
    </row>
    <row r="335" s="2" customFormat="1" ht="24.15" customHeight="1">
      <c r="A335" s="41"/>
      <c r="B335" s="42"/>
      <c r="C335" s="215" t="s">
        <v>389</v>
      </c>
      <c r="D335" s="215" t="s">
        <v>166</v>
      </c>
      <c r="E335" s="216" t="s">
        <v>390</v>
      </c>
      <c r="F335" s="217" t="s">
        <v>391</v>
      </c>
      <c r="G335" s="218" t="s">
        <v>291</v>
      </c>
      <c r="H335" s="219">
        <v>0.45200000000000001</v>
      </c>
      <c r="I335" s="220"/>
      <c r="J335" s="221">
        <f>ROUND(I335*H335,2)</f>
        <v>0</v>
      </c>
      <c r="K335" s="217" t="s">
        <v>170</v>
      </c>
      <c r="L335" s="47"/>
      <c r="M335" s="222" t="s">
        <v>19</v>
      </c>
      <c r="N335" s="223" t="s">
        <v>42</v>
      </c>
      <c r="O335" s="87"/>
      <c r="P335" s="224">
        <f>O335*H335</f>
        <v>0</v>
      </c>
      <c r="Q335" s="224">
        <v>0</v>
      </c>
      <c r="R335" s="224">
        <f>Q335*H335</f>
        <v>0</v>
      </c>
      <c r="S335" s="224">
        <v>0</v>
      </c>
      <c r="T335" s="225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6" t="s">
        <v>260</v>
      </c>
      <c r="AT335" s="226" t="s">
        <v>166</v>
      </c>
      <c r="AU335" s="226" t="s">
        <v>83</v>
      </c>
      <c r="AY335" s="20" t="s">
        <v>163</v>
      </c>
      <c r="BE335" s="227">
        <f>IF(N335="základní",J335,0)</f>
        <v>0</v>
      </c>
      <c r="BF335" s="227">
        <f>IF(N335="snížená",J335,0)</f>
        <v>0</v>
      </c>
      <c r="BG335" s="227">
        <f>IF(N335="zákl. přenesená",J335,0)</f>
        <v>0</v>
      </c>
      <c r="BH335" s="227">
        <f>IF(N335="sníž. přenesená",J335,0)</f>
        <v>0</v>
      </c>
      <c r="BI335" s="227">
        <f>IF(N335="nulová",J335,0)</f>
        <v>0</v>
      </c>
      <c r="BJ335" s="20" t="s">
        <v>83</v>
      </c>
      <c r="BK335" s="227">
        <f>ROUND(I335*H335,2)</f>
        <v>0</v>
      </c>
      <c r="BL335" s="20" t="s">
        <v>260</v>
      </c>
      <c r="BM335" s="226" t="s">
        <v>392</v>
      </c>
    </row>
    <row r="336" s="2" customFormat="1">
      <c r="A336" s="41"/>
      <c r="B336" s="42"/>
      <c r="C336" s="43"/>
      <c r="D336" s="228" t="s">
        <v>173</v>
      </c>
      <c r="E336" s="43"/>
      <c r="F336" s="229" t="s">
        <v>393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173</v>
      </c>
      <c r="AU336" s="20" t="s">
        <v>83</v>
      </c>
    </row>
    <row r="337" s="12" customFormat="1" ht="22.8" customHeight="1">
      <c r="A337" s="12"/>
      <c r="B337" s="199"/>
      <c r="C337" s="200"/>
      <c r="D337" s="201" t="s">
        <v>69</v>
      </c>
      <c r="E337" s="213" t="s">
        <v>394</v>
      </c>
      <c r="F337" s="213" t="s">
        <v>395</v>
      </c>
      <c r="G337" s="200"/>
      <c r="H337" s="200"/>
      <c r="I337" s="203"/>
      <c r="J337" s="214">
        <f>BK337</f>
        <v>0</v>
      </c>
      <c r="K337" s="200"/>
      <c r="L337" s="205"/>
      <c r="M337" s="206"/>
      <c r="N337" s="207"/>
      <c r="O337" s="207"/>
      <c r="P337" s="208">
        <f>SUM(P338:P363)</f>
        <v>0</v>
      </c>
      <c r="Q337" s="207"/>
      <c r="R337" s="208">
        <f>SUM(R338:R363)</f>
        <v>0.012789</v>
      </c>
      <c r="S337" s="207"/>
      <c r="T337" s="209">
        <f>SUM(T338:T363)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83</v>
      </c>
      <c r="AT337" s="211" t="s">
        <v>69</v>
      </c>
      <c r="AU337" s="211" t="s">
        <v>77</v>
      </c>
      <c r="AY337" s="210" t="s">
        <v>163</v>
      </c>
      <c r="BK337" s="212">
        <f>SUM(BK338:BK363)</f>
        <v>0</v>
      </c>
    </row>
    <row r="338" s="2" customFormat="1" ht="24.15" customHeight="1">
      <c r="A338" s="41"/>
      <c r="B338" s="42"/>
      <c r="C338" s="215" t="s">
        <v>396</v>
      </c>
      <c r="D338" s="215" t="s">
        <v>166</v>
      </c>
      <c r="E338" s="216" t="s">
        <v>397</v>
      </c>
      <c r="F338" s="217" t="s">
        <v>398</v>
      </c>
      <c r="G338" s="218" t="s">
        <v>212</v>
      </c>
      <c r="H338" s="219">
        <v>30.449999999999999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42</v>
      </c>
      <c r="O338" s="87"/>
      <c r="P338" s="224">
        <f>O338*H338</f>
        <v>0</v>
      </c>
      <c r="Q338" s="224">
        <v>6.0000000000000002E-05</v>
      </c>
      <c r="R338" s="224">
        <f>Q338*H338</f>
        <v>0.0018270000000000001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260</v>
      </c>
      <c r="AT338" s="226" t="s">
        <v>166</v>
      </c>
      <c r="AU338" s="226" t="s">
        <v>83</v>
      </c>
      <c r="AY338" s="20" t="s">
        <v>163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83</v>
      </c>
      <c r="BK338" s="227">
        <f>ROUND(I338*H338,2)</f>
        <v>0</v>
      </c>
      <c r="BL338" s="20" t="s">
        <v>260</v>
      </c>
      <c r="BM338" s="226" t="s">
        <v>399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400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83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401</v>
      </c>
      <c r="G340" s="234"/>
      <c r="H340" s="238">
        <v>7.1600000000000001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401</v>
      </c>
      <c r="G341" s="234"/>
      <c r="H341" s="238">
        <v>7.1600000000000001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402</v>
      </c>
      <c r="G342" s="234"/>
      <c r="H342" s="238">
        <v>5.8700000000000001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403</v>
      </c>
      <c r="G343" s="234"/>
      <c r="H343" s="238">
        <v>3.1000000000000001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401</v>
      </c>
      <c r="G344" s="234"/>
      <c r="H344" s="238">
        <v>7.1600000000000001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4" customFormat="1">
      <c r="A345" s="14"/>
      <c r="B345" s="245"/>
      <c r="C345" s="246"/>
      <c r="D345" s="235" t="s">
        <v>175</v>
      </c>
      <c r="E345" s="247" t="s">
        <v>19</v>
      </c>
      <c r="F345" s="248" t="s">
        <v>179</v>
      </c>
      <c r="G345" s="246"/>
      <c r="H345" s="249">
        <v>30.450000000000003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175</v>
      </c>
      <c r="AU345" s="255" t="s">
        <v>83</v>
      </c>
      <c r="AV345" s="14" t="s">
        <v>171</v>
      </c>
      <c r="AW345" s="14" t="s">
        <v>32</v>
      </c>
      <c r="AX345" s="14" t="s">
        <v>77</v>
      </c>
      <c r="AY345" s="255" t="s">
        <v>163</v>
      </c>
    </row>
    <row r="346" s="2" customFormat="1" ht="24.15" customHeight="1">
      <c r="A346" s="41"/>
      <c r="B346" s="42"/>
      <c r="C346" s="215" t="s">
        <v>404</v>
      </c>
      <c r="D346" s="215" t="s">
        <v>166</v>
      </c>
      <c r="E346" s="216" t="s">
        <v>405</v>
      </c>
      <c r="F346" s="217" t="s">
        <v>406</v>
      </c>
      <c r="G346" s="218" t="s">
        <v>212</v>
      </c>
      <c r="H346" s="219">
        <v>30.449999999999999</v>
      </c>
      <c r="I346" s="220"/>
      <c r="J346" s="221">
        <f>ROUND(I346*H346,2)</f>
        <v>0</v>
      </c>
      <c r="K346" s="217" t="s">
        <v>170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6.9999999999999994E-05</v>
      </c>
      <c r="R346" s="224">
        <f>Q346*H346</f>
        <v>0.0021314999999999997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260</v>
      </c>
      <c r="AT346" s="226" t="s">
        <v>166</v>
      </c>
      <c r="AU346" s="226" t="s">
        <v>83</v>
      </c>
      <c r="AY346" s="20" t="s">
        <v>163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83</v>
      </c>
      <c r="BK346" s="227">
        <f>ROUND(I346*H346,2)</f>
        <v>0</v>
      </c>
      <c r="BL346" s="20" t="s">
        <v>260</v>
      </c>
      <c r="BM346" s="226" t="s">
        <v>407</v>
      </c>
    </row>
    <row r="347" s="2" customFormat="1">
      <c r="A347" s="41"/>
      <c r="B347" s="42"/>
      <c r="C347" s="43"/>
      <c r="D347" s="228" t="s">
        <v>173</v>
      </c>
      <c r="E347" s="43"/>
      <c r="F347" s="229" t="s">
        <v>408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173</v>
      </c>
      <c r="AU347" s="20" t="s">
        <v>83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401</v>
      </c>
      <c r="G348" s="234"/>
      <c r="H348" s="238">
        <v>7.1600000000000001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83</v>
      </c>
      <c r="AV348" s="13" t="s">
        <v>83</v>
      </c>
      <c r="AW348" s="13" t="s">
        <v>32</v>
      </c>
      <c r="AX348" s="13" t="s">
        <v>70</v>
      </c>
      <c r="AY348" s="244" t="s">
        <v>163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401</v>
      </c>
      <c r="G349" s="234"/>
      <c r="H349" s="238">
        <v>7.1600000000000001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83</v>
      </c>
      <c r="AV349" s="13" t="s">
        <v>83</v>
      </c>
      <c r="AW349" s="13" t="s">
        <v>32</v>
      </c>
      <c r="AX349" s="13" t="s">
        <v>70</v>
      </c>
      <c r="AY349" s="244" t="s">
        <v>163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402</v>
      </c>
      <c r="G350" s="234"/>
      <c r="H350" s="238">
        <v>5.8700000000000001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403</v>
      </c>
      <c r="G351" s="234"/>
      <c r="H351" s="238">
        <v>3.1000000000000001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401</v>
      </c>
      <c r="G352" s="234"/>
      <c r="H352" s="238">
        <v>7.1600000000000001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179</v>
      </c>
      <c r="G353" s="246"/>
      <c r="H353" s="249">
        <v>30.450000000000003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83</v>
      </c>
      <c r="AV353" s="14" t="s">
        <v>171</v>
      </c>
      <c r="AW353" s="14" t="s">
        <v>32</v>
      </c>
      <c r="AX353" s="14" t="s">
        <v>77</v>
      </c>
      <c r="AY353" s="255" t="s">
        <v>163</v>
      </c>
    </row>
    <row r="354" s="2" customFormat="1" ht="24.15" customHeight="1">
      <c r="A354" s="41"/>
      <c r="B354" s="42"/>
      <c r="C354" s="215" t="s">
        <v>409</v>
      </c>
      <c r="D354" s="215" t="s">
        <v>166</v>
      </c>
      <c r="E354" s="216" t="s">
        <v>410</v>
      </c>
      <c r="F354" s="217" t="s">
        <v>411</v>
      </c>
      <c r="G354" s="218" t="s">
        <v>212</v>
      </c>
      <c r="H354" s="219">
        <v>30.449999999999999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0.00029</v>
      </c>
      <c r="R354" s="224">
        <f>Q354*H354</f>
        <v>0.0088304999999999998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260</v>
      </c>
      <c r="AT354" s="226" t="s">
        <v>166</v>
      </c>
      <c r="AU354" s="226" t="s">
        <v>83</v>
      </c>
      <c r="AY354" s="20" t="s">
        <v>163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83</v>
      </c>
      <c r="BK354" s="227">
        <f>ROUND(I354*H354,2)</f>
        <v>0</v>
      </c>
      <c r="BL354" s="20" t="s">
        <v>260</v>
      </c>
      <c r="BM354" s="226" t="s">
        <v>412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413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83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401</v>
      </c>
      <c r="G356" s="234"/>
      <c r="H356" s="238">
        <v>7.1600000000000001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401</v>
      </c>
      <c r="G357" s="234"/>
      <c r="H357" s="238">
        <v>7.1600000000000001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402</v>
      </c>
      <c r="G358" s="234"/>
      <c r="H358" s="238">
        <v>5.8700000000000001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403</v>
      </c>
      <c r="G359" s="234"/>
      <c r="H359" s="238">
        <v>3.1000000000000001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3" customFormat="1">
      <c r="A360" s="13"/>
      <c r="B360" s="233"/>
      <c r="C360" s="234"/>
      <c r="D360" s="235" t="s">
        <v>175</v>
      </c>
      <c r="E360" s="236" t="s">
        <v>19</v>
      </c>
      <c r="F360" s="237" t="s">
        <v>401</v>
      </c>
      <c r="G360" s="234"/>
      <c r="H360" s="238">
        <v>7.1600000000000001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83</v>
      </c>
      <c r="AV360" s="13" t="s">
        <v>83</v>
      </c>
      <c r="AW360" s="13" t="s">
        <v>32</v>
      </c>
      <c r="AX360" s="13" t="s">
        <v>70</v>
      </c>
      <c r="AY360" s="244" t="s">
        <v>163</v>
      </c>
    </row>
    <row r="361" s="14" customFormat="1">
      <c r="A361" s="14"/>
      <c r="B361" s="245"/>
      <c r="C361" s="246"/>
      <c r="D361" s="235" t="s">
        <v>175</v>
      </c>
      <c r="E361" s="247" t="s">
        <v>19</v>
      </c>
      <c r="F361" s="248" t="s">
        <v>179</v>
      </c>
      <c r="G361" s="246"/>
      <c r="H361" s="249">
        <v>30.450000000000003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175</v>
      </c>
      <c r="AU361" s="255" t="s">
        <v>83</v>
      </c>
      <c r="AV361" s="14" t="s">
        <v>171</v>
      </c>
      <c r="AW361" s="14" t="s">
        <v>32</v>
      </c>
      <c r="AX361" s="14" t="s">
        <v>77</v>
      </c>
      <c r="AY361" s="255" t="s">
        <v>163</v>
      </c>
    </row>
    <row r="362" s="2" customFormat="1" ht="33" customHeight="1">
      <c r="A362" s="41"/>
      <c r="B362" s="42"/>
      <c r="C362" s="215" t="s">
        <v>414</v>
      </c>
      <c r="D362" s="215" t="s">
        <v>166</v>
      </c>
      <c r="E362" s="216" t="s">
        <v>415</v>
      </c>
      <c r="F362" s="217" t="s">
        <v>416</v>
      </c>
      <c r="G362" s="218" t="s">
        <v>291</v>
      </c>
      <c r="H362" s="219">
        <v>0.012999999999999999</v>
      </c>
      <c r="I362" s="220"/>
      <c r="J362" s="221">
        <f>ROUND(I362*H362,2)</f>
        <v>0</v>
      </c>
      <c r="K362" s="217" t="s">
        <v>170</v>
      </c>
      <c r="L362" s="47"/>
      <c r="M362" s="222" t="s">
        <v>19</v>
      </c>
      <c r="N362" s="223" t="s">
        <v>42</v>
      </c>
      <c r="O362" s="87"/>
      <c r="P362" s="224">
        <f>O362*H362</f>
        <v>0</v>
      </c>
      <c r="Q362" s="224">
        <v>0</v>
      </c>
      <c r="R362" s="224">
        <f>Q362*H362</f>
        <v>0</v>
      </c>
      <c r="S362" s="224">
        <v>0</v>
      </c>
      <c r="T362" s="225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6" t="s">
        <v>260</v>
      </c>
      <c r="AT362" s="226" t="s">
        <v>166</v>
      </c>
      <c r="AU362" s="226" t="s">
        <v>83</v>
      </c>
      <c r="AY362" s="20" t="s">
        <v>163</v>
      </c>
      <c r="BE362" s="227">
        <f>IF(N362="základní",J362,0)</f>
        <v>0</v>
      </c>
      <c r="BF362" s="227">
        <f>IF(N362="snížená",J362,0)</f>
        <v>0</v>
      </c>
      <c r="BG362" s="227">
        <f>IF(N362="zákl. přenesená",J362,0)</f>
        <v>0</v>
      </c>
      <c r="BH362" s="227">
        <f>IF(N362="sníž. přenesená",J362,0)</f>
        <v>0</v>
      </c>
      <c r="BI362" s="227">
        <f>IF(N362="nulová",J362,0)</f>
        <v>0</v>
      </c>
      <c r="BJ362" s="20" t="s">
        <v>83</v>
      </c>
      <c r="BK362" s="227">
        <f>ROUND(I362*H362,2)</f>
        <v>0</v>
      </c>
      <c r="BL362" s="20" t="s">
        <v>260</v>
      </c>
      <c r="BM362" s="226" t="s">
        <v>417</v>
      </c>
    </row>
    <row r="363" s="2" customFormat="1">
      <c r="A363" s="41"/>
      <c r="B363" s="42"/>
      <c r="C363" s="43"/>
      <c r="D363" s="228" t="s">
        <v>173</v>
      </c>
      <c r="E363" s="43"/>
      <c r="F363" s="229" t="s">
        <v>418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173</v>
      </c>
      <c r="AU363" s="20" t="s">
        <v>83</v>
      </c>
    </row>
    <row r="364" s="12" customFormat="1" ht="22.8" customHeight="1">
      <c r="A364" s="12"/>
      <c r="B364" s="199"/>
      <c r="C364" s="200"/>
      <c r="D364" s="201" t="s">
        <v>69</v>
      </c>
      <c r="E364" s="213" t="s">
        <v>419</v>
      </c>
      <c r="F364" s="213" t="s">
        <v>420</v>
      </c>
      <c r="G364" s="200"/>
      <c r="H364" s="200"/>
      <c r="I364" s="203"/>
      <c r="J364" s="214">
        <f>BK364</f>
        <v>0</v>
      </c>
      <c r="K364" s="200"/>
      <c r="L364" s="205"/>
      <c r="M364" s="206"/>
      <c r="N364" s="207"/>
      <c r="O364" s="207"/>
      <c r="P364" s="208">
        <f>SUM(P365:P377)</f>
        <v>0</v>
      </c>
      <c r="Q364" s="207"/>
      <c r="R364" s="208">
        <f>SUM(R365:R377)</f>
        <v>0.01936011</v>
      </c>
      <c r="S364" s="207"/>
      <c r="T364" s="209">
        <f>SUM(T365:T377)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10" t="s">
        <v>83</v>
      </c>
      <c r="AT364" s="211" t="s">
        <v>69</v>
      </c>
      <c r="AU364" s="211" t="s">
        <v>77</v>
      </c>
      <c r="AY364" s="210" t="s">
        <v>163</v>
      </c>
      <c r="BK364" s="212">
        <f>SUM(BK365:BK377)</f>
        <v>0</v>
      </c>
    </row>
    <row r="365" s="2" customFormat="1" ht="24.15" customHeight="1">
      <c r="A365" s="41"/>
      <c r="B365" s="42"/>
      <c r="C365" s="215" t="s">
        <v>421</v>
      </c>
      <c r="D365" s="215" t="s">
        <v>166</v>
      </c>
      <c r="E365" s="216" t="s">
        <v>422</v>
      </c>
      <c r="F365" s="217" t="s">
        <v>423</v>
      </c>
      <c r="G365" s="218" t="s">
        <v>169</v>
      </c>
      <c r="H365" s="219">
        <v>66.759</v>
      </c>
      <c r="I365" s="220"/>
      <c r="J365" s="221">
        <f>ROUND(I365*H365,2)</f>
        <v>0</v>
      </c>
      <c r="K365" s="217" t="s">
        <v>170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0.00029</v>
      </c>
      <c r="R365" s="224">
        <f>Q365*H365</f>
        <v>0.01936011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260</v>
      </c>
      <c r="AT365" s="226" t="s">
        <v>166</v>
      </c>
      <c r="AU365" s="226" t="s">
        <v>83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260</v>
      </c>
      <c r="BM365" s="226" t="s">
        <v>424</v>
      </c>
    </row>
    <row r="366" s="2" customFormat="1">
      <c r="A366" s="41"/>
      <c r="B366" s="42"/>
      <c r="C366" s="43"/>
      <c r="D366" s="228" t="s">
        <v>173</v>
      </c>
      <c r="E366" s="43"/>
      <c r="F366" s="229" t="s">
        <v>425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173</v>
      </c>
      <c r="AU366" s="20" t="s">
        <v>83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8</v>
      </c>
      <c r="G367" s="234"/>
      <c r="H367" s="238">
        <v>12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83</v>
      </c>
      <c r="AV367" s="13" t="s">
        <v>83</v>
      </c>
      <c r="AW367" s="13" t="s">
        <v>32</v>
      </c>
      <c r="AX367" s="13" t="s">
        <v>70</v>
      </c>
      <c r="AY367" s="244" t="s">
        <v>163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426</v>
      </c>
      <c r="G368" s="234"/>
      <c r="H368" s="238">
        <v>1.5209999999999999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83</v>
      </c>
      <c r="AV368" s="13" t="s">
        <v>83</v>
      </c>
      <c r="AW368" s="13" t="s">
        <v>32</v>
      </c>
      <c r="AX368" s="13" t="s">
        <v>70</v>
      </c>
      <c r="AY368" s="244" t="s">
        <v>163</v>
      </c>
    </row>
    <row r="369" s="13" customFormat="1">
      <c r="A369" s="13"/>
      <c r="B369" s="233"/>
      <c r="C369" s="234"/>
      <c r="D369" s="235" t="s">
        <v>175</v>
      </c>
      <c r="E369" s="236" t="s">
        <v>19</v>
      </c>
      <c r="F369" s="237" t="s">
        <v>8</v>
      </c>
      <c r="G369" s="234"/>
      <c r="H369" s="238">
        <v>12</v>
      </c>
      <c r="I369" s="239"/>
      <c r="J369" s="234"/>
      <c r="K369" s="234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175</v>
      </c>
      <c r="AU369" s="244" t="s">
        <v>83</v>
      </c>
      <c r="AV369" s="13" t="s">
        <v>83</v>
      </c>
      <c r="AW369" s="13" t="s">
        <v>32</v>
      </c>
      <c r="AX369" s="13" t="s">
        <v>70</v>
      </c>
      <c r="AY369" s="244" t="s">
        <v>163</v>
      </c>
    </row>
    <row r="370" s="13" customFormat="1">
      <c r="A370" s="13"/>
      <c r="B370" s="233"/>
      <c r="C370" s="234"/>
      <c r="D370" s="235" t="s">
        <v>175</v>
      </c>
      <c r="E370" s="236" t="s">
        <v>19</v>
      </c>
      <c r="F370" s="237" t="s">
        <v>426</v>
      </c>
      <c r="G370" s="234"/>
      <c r="H370" s="238">
        <v>1.5209999999999999</v>
      </c>
      <c r="I370" s="239"/>
      <c r="J370" s="234"/>
      <c r="K370" s="234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175</v>
      </c>
      <c r="AU370" s="244" t="s">
        <v>83</v>
      </c>
      <c r="AV370" s="13" t="s">
        <v>83</v>
      </c>
      <c r="AW370" s="13" t="s">
        <v>32</v>
      </c>
      <c r="AX370" s="13" t="s">
        <v>70</v>
      </c>
      <c r="AY370" s="244" t="s">
        <v>163</v>
      </c>
    </row>
    <row r="371" s="13" customFormat="1">
      <c r="A371" s="13"/>
      <c r="B371" s="233"/>
      <c r="C371" s="234"/>
      <c r="D371" s="235" t="s">
        <v>175</v>
      </c>
      <c r="E371" s="236" t="s">
        <v>19</v>
      </c>
      <c r="F371" s="237" t="s">
        <v>8</v>
      </c>
      <c r="G371" s="234"/>
      <c r="H371" s="238">
        <v>12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83</v>
      </c>
      <c r="AV371" s="13" t="s">
        <v>83</v>
      </c>
      <c r="AW371" s="13" t="s">
        <v>32</v>
      </c>
      <c r="AX371" s="13" t="s">
        <v>70</v>
      </c>
      <c r="AY371" s="244" t="s">
        <v>163</v>
      </c>
    </row>
    <row r="372" s="13" customFormat="1">
      <c r="A372" s="13"/>
      <c r="B372" s="233"/>
      <c r="C372" s="234"/>
      <c r="D372" s="235" t="s">
        <v>175</v>
      </c>
      <c r="E372" s="236" t="s">
        <v>19</v>
      </c>
      <c r="F372" s="237" t="s">
        <v>427</v>
      </c>
      <c r="G372" s="234"/>
      <c r="H372" s="238">
        <v>1.5</v>
      </c>
      <c r="I372" s="239"/>
      <c r="J372" s="234"/>
      <c r="K372" s="234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175</v>
      </c>
      <c r="AU372" s="244" t="s">
        <v>83</v>
      </c>
      <c r="AV372" s="13" t="s">
        <v>83</v>
      </c>
      <c r="AW372" s="13" t="s">
        <v>32</v>
      </c>
      <c r="AX372" s="13" t="s">
        <v>70</v>
      </c>
      <c r="AY372" s="244" t="s">
        <v>163</v>
      </c>
    </row>
    <row r="373" s="13" customFormat="1">
      <c r="A373" s="13"/>
      <c r="B373" s="233"/>
      <c r="C373" s="234"/>
      <c r="D373" s="235" t="s">
        <v>175</v>
      </c>
      <c r="E373" s="236" t="s">
        <v>19</v>
      </c>
      <c r="F373" s="237" t="s">
        <v>8</v>
      </c>
      <c r="G373" s="234"/>
      <c r="H373" s="238">
        <v>12</v>
      </c>
      <c r="I373" s="239"/>
      <c r="J373" s="234"/>
      <c r="K373" s="234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175</v>
      </c>
      <c r="AU373" s="244" t="s">
        <v>83</v>
      </c>
      <c r="AV373" s="13" t="s">
        <v>83</v>
      </c>
      <c r="AW373" s="13" t="s">
        <v>32</v>
      </c>
      <c r="AX373" s="13" t="s">
        <v>70</v>
      </c>
      <c r="AY373" s="244" t="s">
        <v>163</v>
      </c>
    </row>
    <row r="374" s="13" customFormat="1">
      <c r="A374" s="13"/>
      <c r="B374" s="233"/>
      <c r="C374" s="234"/>
      <c r="D374" s="235" t="s">
        <v>175</v>
      </c>
      <c r="E374" s="236" t="s">
        <v>19</v>
      </c>
      <c r="F374" s="237" t="s">
        <v>428</v>
      </c>
      <c r="G374" s="234"/>
      <c r="H374" s="238">
        <v>0.69599999999999995</v>
      </c>
      <c r="I374" s="239"/>
      <c r="J374" s="234"/>
      <c r="K374" s="234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175</v>
      </c>
      <c r="AU374" s="244" t="s">
        <v>83</v>
      </c>
      <c r="AV374" s="13" t="s">
        <v>83</v>
      </c>
      <c r="AW374" s="13" t="s">
        <v>32</v>
      </c>
      <c r="AX374" s="13" t="s">
        <v>70</v>
      </c>
      <c r="AY374" s="244" t="s">
        <v>163</v>
      </c>
    </row>
    <row r="375" s="13" customFormat="1">
      <c r="A375" s="13"/>
      <c r="B375" s="233"/>
      <c r="C375" s="234"/>
      <c r="D375" s="235" t="s">
        <v>175</v>
      </c>
      <c r="E375" s="236" t="s">
        <v>19</v>
      </c>
      <c r="F375" s="237" t="s">
        <v>8</v>
      </c>
      <c r="G375" s="234"/>
      <c r="H375" s="238">
        <v>12</v>
      </c>
      <c r="I375" s="239"/>
      <c r="J375" s="234"/>
      <c r="K375" s="234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175</v>
      </c>
      <c r="AU375" s="244" t="s">
        <v>83</v>
      </c>
      <c r="AV375" s="13" t="s">
        <v>83</v>
      </c>
      <c r="AW375" s="13" t="s">
        <v>32</v>
      </c>
      <c r="AX375" s="13" t="s">
        <v>70</v>
      </c>
      <c r="AY375" s="244" t="s">
        <v>163</v>
      </c>
    </row>
    <row r="376" s="13" customFormat="1">
      <c r="A376" s="13"/>
      <c r="B376" s="233"/>
      <c r="C376" s="234"/>
      <c r="D376" s="235" t="s">
        <v>175</v>
      </c>
      <c r="E376" s="236" t="s">
        <v>19</v>
      </c>
      <c r="F376" s="237" t="s">
        <v>426</v>
      </c>
      <c r="G376" s="234"/>
      <c r="H376" s="238">
        <v>1.5209999999999999</v>
      </c>
      <c r="I376" s="239"/>
      <c r="J376" s="234"/>
      <c r="K376" s="234"/>
      <c r="L376" s="240"/>
      <c r="M376" s="241"/>
      <c r="N376" s="242"/>
      <c r="O376" s="242"/>
      <c r="P376" s="242"/>
      <c r="Q376" s="242"/>
      <c r="R376" s="242"/>
      <c r="S376" s="242"/>
      <c r="T376" s="24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4" t="s">
        <v>175</v>
      </c>
      <c r="AU376" s="244" t="s">
        <v>83</v>
      </c>
      <c r="AV376" s="13" t="s">
        <v>83</v>
      </c>
      <c r="AW376" s="13" t="s">
        <v>32</v>
      </c>
      <c r="AX376" s="13" t="s">
        <v>70</v>
      </c>
      <c r="AY376" s="244" t="s">
        <v>163</v>
      </c>
    </row>
    <row r="377" s="14" customFormat="1">
      <c r="A377" s="14"/>
      <c r="B377" s="245"/>
      <c r="C377" s="246"/>
      <c r="D377" s="235" t="s">
        <v>175</v>
      </c>
      <c r="E377" s="247" t="s">
        <v>19</v>
      </c>
      <c r="F377" s="248" t="s">
        <v>179</v>
      </c>
      <c r="G377" s="246"/>
      <c r="H377" s="249">
        <v>66.759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175</v>
      </c>
      <c r="AU377" s="255" t="s">
        <v>83</v>
      </c>
      <c r="AV377" s="14" t="s">
        <v>171</v>
      </c>
      <c r="AW377" s="14" t="s">
        <v>32</v>
      </c>
      <c r="AX377" s="14" t="s">
        <v>77</v>
      </c>
      <c r="AY377" s="255" t="s">
        <v>163</v>
      </c>
    </row>
    <row r="378" s="12" customFormat="1" ht="22.8" customHeight="1">
      <c r="A378" s="12"/>
      <c r="B378" s="199"/>
      <c r="C378" s="200"/>
      <c r="D378" s="201" t="s">
        <v>69</v>
      </c>
      <c r="E378" s="213" t="s">
        <v>429</v>
      </c>
      <c r="F378" s="213" t="s">
        <v>430</v>
      </c>
      <c r="G378" s="200"/>
      <c r="H378" s="200"/>
      <c r="I378" s="203"/>
      <c r="J378" s="214">
        <f>BK378</f>
        <v>0</v>
      </c>
      <c r="K378" s="200"/>
      <c r="L378" s="205"/>
      <c r="M378" s="206"/>
      <c r="N378" s="207"/>
      <c r="O378" s="207"/>
      <c r="P378" s="208">
        <f>SUM(P379:P394)</f>
        <v>0</v>
      </c>
      <c r="Q378" s="207"/>
      <c r="R378" s="208">
        <f>SUM(R379:R394)</f>
        <v>0.015262</v>
      </c>
      <c r="S378" s="207"/>
      <c r="T378" s="209">
        <f>SUM(T379:T394)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10" t="s">
        <v>83</v>
      </c>
      <c r="AT378" s="211" t="s">
        <v>69</v>
      </c>
      <c r="AU378" s="211" t="s">
        <v>77</v>
      </c>
      <c r="AY378" s="210" t="s">
        <v>163</v>
      </c>
      <c r="BK378" s="212">
        <f>SUM(BK379:BK394)</f>
        <v>0</v>
      </c>
    </row>
    <row r="379" s="2" customFormat="1" ht="16.5" customHeight="1">
      <c r="A379" s="41"/>
      <c r="B379" s="42"/>
      <c r="C379" s="215" t="s">
        <v>431</v>
      </c>
      <c r="D379" s="215" t="s">
        <v>166</v>
      </c>
      <c r="E379" s="216" t="s">
        <v>432</v>
      </c>
      <c r="F379" s="217" t="s">
        <v>433</v>
      </c>
      <c r="G379" s="218" t="s">
        <v>169</v>
      </c>
      <c r="H379" s="219">
        <v>11.74</v>
      </c>
      <c r="I379" s="220"/>
      <c r="J379" s="221">
        <f>ROUND(I379*H379,2)</f>
        <v>0</v>
      </c>
      <c r="K379" s="217" t="s">
        <v>434</v>
      </c>
      <c r="L379" s="47"/>
      <c r="M379" s="222" t="s">
        <v>19</v>
      </c>
      <c r="N379" s="223" t="s">
        <v>42</v>
      </c>
      <c r="O379" s="87"/>
      <c r="P379" s="224">
        <f>O379*H379</f>
        <v>0</v>
      </c>
      <c r="Q379" s="224">
        <v>0</v>
      </c>
      <c r="R379" s="224">
        <f>Q379*H379</f>
        <v>0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260</v>
      </c>
      <c r="AT379" s="226" t="s">
        <v>166</v>
      </c>
      <c r="AU379" s="226" t="s">
        <v>83</v>
      </c>
      <c r="AY379" s="20" t="s">
        <v>163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83</v>
      </c>
      <c r="BK379" s="227">
        <f>ROUND(I379*H379,2)</f>
        <v>0</v>
      </c>
      <c r="BL379" s="20" t="s">
        <v>260</v>
      </c>
      <c r="BM379" s="226" t="s">
        <v>435</v>
      </c>
    </row>
    <row r="380" s="13" customFormat="1">
      <c r="A380" s="13"/>
      <c r="B380" s="233"/>
      <c r="C380" s="234"/>
      <c r="D380" s="235" t="s">
        <v>175</v>
      </c>
      <c r="E380" s="236" t="s">
        <v>19</v>
      </c>
      <c r="F380" s="237" t="s">
        <v>436</v>
      </c>
      <c r="G380" s="234"/>
      <c r="H380" s="238">
        <v>3.1139999999999999</v>
      </c>
      <c r="I380" s="239"/>
      <c r="J380" s="234"/>
      <c r="K380" s="234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175</v>
      </c>
      <c r="AU380" s="244" t="s">
        <v>83</v>
      </c>
      <c r="AV380" s="13" t="s">
        <v>83</v>
      </c>
      <c r="AW380" s="13" t="s">
        <v>32</v>
      </c>
      <c r="AX380" s="13" t="s">
        <v>70</v>
      </c>
      <c r="AY380" s="244" t="s">
        <v>163</v>
      </c>
    </row>
    <row r="381" s="13" customFormat="1">
      <c r="A381" s="13"/>
      <c r="B381" s="233"/>
      <c r="C381" s="234"/>
      <c r="D381" s="235" t="s">
        <v>175</v>
      </c>
      <c r="E381" s="236" t="s">
        <v>19</v>
      </c>
      <c r="F381" s="237" t="s">
        <v>436</v>
      </c>
      <c r="G381" s="234"/>
      <c r="H381" s="238">
        <v>3.1139999999999999</v>
      </c>
      <c r="I381" s="239"/>
      <c r="J381" s="234"/>
      <c r="K381" s="234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175</v>
      </c>
      <c r="AU381" s="244" t="s">
        <v>83</v>
      </c>
      <c r="AV381" s="13" t="s">
        <v>83</v>
      </c>
      <c r="AW381" s="13" t="s">
        <v>32</v>
      </c>
      <c r="AX381" s="13" t="s">
        <v>70</v>
      </c>
      <c r="AY381" s="244" t="s">
        <v>163</v>
      </c>
    </row>
    <row r="382" s="13" customFormat="1">
      <c r="A382" s="13"/>
      <c r="B382" s="233"/>
      <c r="C382" s="234"/>
      <c r="D382" s="235" t="s">
        <v>175</v>
      </c>
      <c r="E382" s="236" t="s">
        <v>19</v>
      </c>
      <c r="F382" s="237" t="s">
        <v>195</v>
      </c>
      <c r="G382" s="234"/>
      <c r="H382" s="238">
        <v>1.7969999999999999</v>
      </c>
      <c r="I382" s="239"/>
      <c r="J382" s="234"/>
      <c r="K382" s="234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175</v>
      </c>
      <c r="AU382" s="244" t="s">
        <v>83</v>
      </c>
      <c r="AV382" s="13" t="s">
        <v>83</v>
      </c>
      <c r="AW382" s="13" t="s">
        <v>32</v>
      </c>
      <c r="AX382" s="13" t="s">
        <v>70</v>
      </c>
      <c r="AY382" s="244" t="s">
        <v>163</v>
      </c>
    </row>
    <row r="383" s="13" customFormat="1">
      <c r="A383" s="13"/>
      <c r="B383" s="233"/>
      <c r="C383" s="234"/>
      <c r="D383" s="235" t="s">
        <v>175</v>
      </c>
      <c r="E383" s="236" t="s">
        <v>19</v>
      </c>
      <c r="F383" s="237" t="s">
        <v>196</v>
      </c>
      <c r="G383" s="234"/>
      <c r="H383" s="238">
        <v>0.60099999999999998</v>
      </c>
      <c r="I383" s="239"/>
      <c r="J383" s="234"/>
      <c r="K383" s="234"/>
      <c r="L383" s="240"/>
      <c r="M383" s="241"/>
      <c r="N383" s="242"/>
      <c r="O383" s="242"/>
      <c r="P383" s="242"/>
      <c r="Q383" s="242"/>
      <c r="R383" s="242"/>
      <c r="S383" s="242"/>
      <c r="T383" s="24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4" t="s">
        <v>175</v>
      </c>
      <c r="AU383" s="244" t="s">
        <v>83</v>
      </c>
      <c r="AV383" s="13" t="s">
        <v>83</v>
      </c>
      <c r="AW383" s="13" t="s">
        <v>32</v>
      </c>
      <c r="AX383" s="13" t="s">
        <v>70</v>
      </c>
      <c r="AY383" s="244" t="s">
        <v>163</v>
      </c>
    </row>
    <row r="384" s="13" customFormat="1">
      <c r="A384" s="13"/>
      <c r="B384" s="233"/>
      <c r="C384" s="234"/>
      <c r="D384" s="235" t="s">
        <v>175</v>
      </c>
      <c r="E384" s="236" t="s">
        <v>19</v>
      </c>
      <c r="F384" s="237" t="s">
        <v>436</v>
      </c>
      <c r="G384" s="234"/>
      <c r="H384" s="238">
        <v>3.1139999999999999</v>
      </c>
      <c r="I384" s="239"/>
      <c r="J384" s="234"/>
      <c r="K384" s="234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175</v>
      </c>
      <c r="AU384" s="244" t="s">
        <v>83</v>
      </c>
      <c r="AV384" s="13" t="s">
        <v>83</v>
      </c>
      <c r="AW384" s="13" t="s">
        <v>32</v>
      </c>
      <c r="AX384" s="13" t="s">
        <v>70</v>
      </c>
      <c r="AY384" s="244" t="s">
        <v>163</v>
      </c>
    </row>
    <row r="385" s="14" customFormat="1">
      <c r="A385" s="14"/>
      <c r="B385" s="245"/>
      <c r="C385" s="246"/>
      <c r="D385" s="235" t="s">
        <v>175</v>
      </c>
      <c r="E385" s="247" t="s">
        <v>19</v>
      </c>
      <c r="F385" s="248" t="s">
        <v>179</v>
      </c>
      <c r="G385" s="246"/>
      <c r="H385" s="249">
        <v>11.740000000000002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175</v>
      </c>
      <c r="AU385" s="255" t="s">
        <v>83</v>
      </c>
      <c r="AV385" s="14" t="s">
        <v>171</v>
      </c>
      <c r="AW385" s="14" t="s">
        <v>32</v>
      </c>
      <c r="AX385" s="14" t="s">
        <v>77</v>
      </c>
      <c r="AY385" s="255" t="s">
        <v>163</v>
      </c>
    </row>
    <row r="386" s="2" customFormat="1" ht="16.5" customHeight="1">
      <c r="A386" s="41"/>
      <c r="B386" s="42"/>
      <c r="C386" s="256" t="s">
        <v>437</v>
      </c>
      <c r="D386" s="256" t="s">
        <v>219</v>
      </c>
      <c r="E386" s="257" t="s">
        <v>438</v>
      </c>
      <c r="F386" s="258" t="s">
        <v>439</v>
      </c>
      <c r="G386" s="259" t="s">
        <v>169</v>
      </c>
      <c r="H386" s="260">
        <v>11.74</v>
      </c>
      <c r="I386" s="261"/>
      <c r="J386" s="262">
        <f>ROUND(I386*H386,2)</f>
        <v>0</v>
      </c>
      <c r="K386" s="258" t="s">
        <v>170</v>
      </c>
      <c r="L386" s="263"/>
      <c r="M386" s="264" t="s">
        <v>19</v>
      </c>
      <c r="N386" s="265" t="s">
        <v>42</v>
      </c>
      <c r="O386" s="87"/>
      <c r="P386" s="224">
        <f>O386*H386</f>
        <v>0</v>
      </c>
      <c r="Q386" s="224">
        <v>0.0012999999999999999</v>
      </c>
      <c r="R386" s="224">
        <f>Q386*H386</f>
        <v>0.015262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333</v>
      </c>
      <c r="AT386" s="226" t="s">
        <v>219</v>
      </c>
      <c r="AU386" s="226" t="s">
        <v>83</v>
      </c>
      <c r="AY386" s="20" t="s">
        <v>163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83</v>
      </c>
      <c r="BK386" s="227">
        <f>ROUND(I386*H386,2)</f>
        <v>0</v>
      </c>
      <c r="BL386" s="20" t="s">
        <v>260</v>
      </c>
      <c r="BM386" s="226" t="s">
        <v>440</v>
      </c>
    </row>
    <row r="387" s="13" customFormat="1">
      <c r="A387" s="13"/>
      <c r="B387" s="233"/>
      <c r="C387" s="234"/>
      <c r="D387" s="235" t="s">
        <v>175</v>
      </c>
      <c r="E387" s="236" t="s">
        <v>19</v>
      </c>
      <c r="F387" s="237" t="s">
        <v>436</v>
      </c>
      <c r="G387" s="234"/>
      <c r="H387" s="238">
        <v>3.1139999999999999</v>
      </c>
      <c r="I387" s="239"/>
      <c r="J387" s="234"/>
      <c r="K387" s="234"/>
      <c r="L387" s="240"/>
      <c r="M387" s="241"/>
      <c r="N387" s="242"/>
      <c r="O387" s="242"/>
      <c r="P387" s="242"/>
      <c r="Q387" s="242"/>
      <c r="R387" s="242"/>
      <c r="S387" s="242"/>
      <c r="T387" s="24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4" t="s">
        <v>175</v>
      </c>
      <c r="AU387" s="244" t="s">
        <v>83</v>
      </c>
      <c r="AV387" s="13" t="s">
        <v>83</v>
      </c>
      <c r="AW387" s="13" t="s">
        <v>32</v>
      </c>
      <c r="AX387" s="13" t="s">
        <v>70</v>
      </c>
      <c r="AY387" s="244" t="s">
        <v>163</v>
      </c>
    </row>
    <row r="388" s="13" customFormat="1">
      <c r="A388" s="13"/>
      <c r="B388" s="233"/>
      <c r="C388" s="234"/>
      <c r="D388" s="235" t="s">
        <v>175</v>
      </c>
      <c r="E388" s="236" t="s">
        <v>19</v>
      </c>
      <c r="F388" s="237" t="s">
        <v>436</v>
      </c>
      <c r="G388" s="234"/>
      <c r="H388" s="238">
        <v>3.1139999999999999</v>
      </c>
      <c r="I388" s="239"/>
      <c r="J388" s="234"/>
      <c r="K388" s="234"/>
      <c r="L388" s="240"/>
      <c r="M388" s="241"/>
      <c r="N388" s="242"/>
      <c r="O388" s="242"/>
      <c r="P388" s="242"/>
      <c r="Q388" s="242"/>
      <c r="R388" s="242"/>
      <c r="S388" s="242"/>
      <c r="T388" s="24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4" t="s">
        <v>175</v>
      </c>
      <c r="AU388" s="244" t="s">
        <v>83</v>
      </c>
      <c r="AV388" s="13" t="s">
        <v>83</v>
      </c>
      <c r="AW388" s="13" t="s">
        <v>32</v>
      </c>
      <c r="AX388" s="13" t="s">
        <v>70</v>
      </c>
      <c r="AY388" s="244" t="s">
        <v>163</v>
      </c>
    </row>
    <row r="389" s="13" customFormat="1">
      <c r="A389" s="13"/>
      <c r="B389" s="233"/>
      <c r="C389" s="234"/>
      <c r="D389" s="235" t="s">
        <v>175</v>
      </c>
      <c r="E389" s="236" t="s">
        <v>19</v>
      </c>
      <c r="F389" s="237" t="s">
        <v>195</v>
      </c>
      <c r="G389" s="234"/>
      <c r="H389" s="238">
        <v>1.7969999999999999</v>
      </c>
      <c r="I389" s="239"/>
      <c r="J389" s="234"/>
      <c r="K389" s="234"/>
      <c r="L389" s="240"/>
      <c r="M389" s="241"/>
      <c r="N389" s="242"/>
      <c r="O389" s="242"/>
      <c r="P389" s="242"/>
      <c r="Q389" s="242"/>
      <c r="R389" s="242"/>
      <c r="S389" s="242"/>
      <c r="T389" s="24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4" t="s">
        <v>175</v>
      </c>
      <c r="AU389" s="244" t="s">
        <v>83</v>
      </c>
      <c r="AV389" s="13" t="s">
        <v>83</v>
      </c>
      <c r="AW389" s="13" t="s">
        <v>32</v>
      </c>
      <c r="AX389" s="13" t="s">
        <v>70</v>
      </c>
      <c r="AY389" s="244" t="s">
        <v>163</v>
      </c>
    </row>
    <row r="390" s="13" customFormat="1">
      <c r="A390" s="13"/>
      <c r="B390" s="233"/>
      <c r="C390" s="234"/>
      <c r="D390" s="235" t="s">
        <v>175</v>
      </c>
      <c r="E390" s="236" t="s">
        <v>19</v>
      </c>
      <c r="F390" s="237" t="s">
        <v>196</v>
      </c>
      <c r="G390" s="234"/>
      <c r="H390" s="238">
        <v>0.60099999999999998</v>
      </c>
      <c r="I390" s="239"/>
      <c r="J390" s="234"/>
      <c r="K390" s="234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175</v>
      </c>
      <c r="AU390" s="244" t="s">
        <v>83</v>
      </c>
      <c r="AV390" s="13" t="s">
        <v>83</v>
      </c>
      <c r="AW390" s="13" t="s">
        <v>32</v>
      </c>
      <c r="AX390" s="13" t="s">
        <v>70</v>
      </c>
      <c r="AY390" s="244" t="s">
        <v>163</v>
      </c>
    </row>
    <row r="391" s="13" customFormat="1">
      <c r="A391" s="13"/>
      <c r="B391" s="233"/>
      <c r="C391" s="234"/>
      <c r="D391" s="235" t="s">
        <v>175</v>
      </c>
      <c r="E391" s="236" t="s">
        <v>19</v>
      </c>
      <c r="F391" s="237" t="s">
        <v>436</v>
      </c>
      <c r="G391" s="234"/>
      <c r="H391" s="238">
        <v>3.1139999999999999</v>
      </c>
      <c r="I391" s="239"/>
      <c r="J391" s="234"/>
      <c r="K391" s="234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175</v>
      </c>
      <c r="AU391" s="244" t="s">
        <v>83</v>
      </c>
      <c r="AV391" s="13" t="s">
        <v>83</v>
      </c>
      <c r="AW391" s="13" t="s">
        <v>32</v>
      </c>
      <c r="AX391" s="13" t="s">
        <v>70</v>
      </c>
      <c r="AY391" s="244" t="s">
        <v>163</v>
      </c>
    </row>
    <row r="392" s="14" customFormat="1">
      <c r="A392" s="14"/>
      <c r="B392" s="245"/>
      <c r="C392" s="246"/>
      <c r="D392" s="235" t="s">
        <v>175</v>
      </c>
      <c r="E392" s="247" t="s">
        <v>19</v>
      </c>
      <c r="F392" s="248" t="s">
        <v>179</v>
      </c>
      <c r="G392" s="246"/>
      <c r="H392" s="249">
        <v>11.740000000000002</v>
      </c>
      <c r="I392" s="250"/>
      <c r="J392" s="246"/>
      <c r="K392" s="246"/>
      <c r="L392" s="251"/>
      <c r="M392" s="252"/>
      <c r="N392" s="253"/>
      <c r="O392" s="253"/>
      <c r="P392" s="253"/>
      <c r="Q392" s="253"/>
      <c r="R392" s="253"/>
      <c r="S392" s="253"/>
      <c r="T392" s="25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5" t="s">
        <v>175</v>
      </c>
      <c r="AU392" s="255" t="s">
        <v>83</v>
      </c>
      <c r="AV392" s="14" t="s">
        <v>171</v>
      </c>
      <c r="AW392" s="14" t="s">
        <v>32</v>
      </c>
      <c r="AX392" s="14" t="s">
        <v>77</v>
      </c>
      <c r="AY392" s="255" t="s">
        <v>163</v>
      </c>
    </row>
    <row r="393" s="2" customFormat="1" ht="33" customHeight="1">
      <c r="A393" s="41"/>
      <c r="B393" s="42"/>
      <c r="C393" s="215" t="s">
        <v>441</v>
      </c>
      <c r="D393" s="215" t="s">
        <v>166</v>
      </c>
      <c r="E393" s="216" t="s">
        <v>442</v>
      </c>
      <c r="F393" s="217" t="s">
        <v>443</v>
      </c>
      <c r="G393" s="218" t="s">
        <v>291</v>
      </c>
      <c r="H393" s="219">
        <v>0.014999999999999999</v>
      </c>
      <c r="I393" s="220"/>
      <c r="J393" s="221">
        <f>ROUND(I393*H393,2)</f>
        <v>0</v>
      </c>
      <c r="K393" s="217" t="s">
        <v>170</v>
      </c>
      <c r="L393" s="47"/>
      <c r="M393" s="222" t="s">
        <v>19</v>
      </c>
      <c r="N393" s="223" t="s">
        <v>42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260</v>
      </c>
      <c r="AT393" s="226" t="s">
        <v>166</v>
      </c>
      <c r="AU393" s="226" t="s">
        <v>83</v>
      </c>
      <c r="AY393" s="20" t="s">
        <v>163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83</v>
      </c>
      <c r="BK393" s="227">
        <f>ROUND(I393*H393,2)</f>
        <v>0</v>
      </c>
      <c r="BL393" s="20" t="s">
        <v>260</v>
      </c>
      <c r="BM393" s="226" t="s">
        <v>444</v>
      </c>
    </row>
    <row r="394" s="2" customFormat="1">
      <c r="A394" s="41"/>
      <c r="B394" s="42"/>
      <c r="C394" s="43"/>
      <c r="D394" s="228" t="s">
        <v>173</v>
      </c>
      <c r="E394" s="43"/>
      <c r="F394" s="229" t="s">
        <v>445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173</v>
      </c>
      <c r="AU394" s="20" t="s">
        <v>83</v>
      </c>
    </row>
    <row r="395" s="12" customFormat="1" ht="25.92" customHeight="1">
      <c r="A395" s="12"/>
      <c r="B395" s="199"/>
      <c r="C395" s="200"/>
      <c r="D395" s="201" t="s">
        <v>69</v>
      </c>
      <c r="E395" s="202" t="s">
        <v>446</v>
      </c>
      <c r="F395" s="202" t="s">
        <v>447</v>
      </c>
      <c r="G395" s="200"/>
      <c r="H395" s="200"/>
      <c r="I395" s="203"/>
      <c r="J395" s="204">
        <f>BK395</f>
        <v>0</v>
      </c>
      <c r="K395" s="200"/>
      <c r="L395" s="205"/>
      <c r="M395" s="206"/>
      <c r="N395" s="207"/>
      <c r="O395" s="207"/>
      <c r="P395" s="208">
        <f>SUM(P396:P403)</f>
        <v>0</v>
      </c>
      <c r="Q395" s="207"/>
      <c r="R395" s="208">
        <f>SUM(R396:R403)</f>
        <v>0</v>
      </c>
      <c r="S395" s="207"/>
      <c r="T395" s="209">
        <f>SUM(T396:T403)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10" t="s">
        <v>197</v>
      </c>
      <c r="AT395" s="211" t="s">
        <v>69</v>
      </c>
      <c r="AU395" s="211" t="s">
        <v>70</v>
      </c>
      <c r="AY395" s="210" t="s">
        <v>163</v>
      </c>
      <c r="BK395" s="212">
        <f>SUM(BK396:BK403)</f>
        <v>0</v>
      </c>
    </row>
    <row r="396" s="2" customFormat="1" ht="16.5" customHeight="1">
      <c r="A396" s="41"/>
      <c r="B396" s="42"/>
      <c r="C396" s="215" t="s">
        <v>448</v>
      </c>
      <c r="D396" s="215" t="s">
        <v>166</v>
      </c>
      <c r="E396" s="216" t="s">
        <v>449</v>
      </c>
      <c r="F396" s="217" t="s">
        <v>450</v>
      </c>
      <c r="G396" s="218" t="s">
        <v>451</v>
      </c>
      <c r="H396" s="219">
        <v>1</v>
      </c>
      <c r="I396" s="220"/>
      <c r="J396" s="221">
        <f>ROUND(I396*H396,2)</f>
        <v>0</v>
      </c>
      <c r="K396" s="217" t="s">
        <v>19</v>
      </c>
      <c r="L396" s="47"/>
      <c r="M396" s="222" t="s">
        <v>19</v>
      </c>
      <c r="N396" s="223" t="s">
        <v>42</v>
      </c>
      <c r="O396" s="87"/>
      <c r="P396" s="224">
        <f>O396*H396</f>
        <v>0</v>
      </c>
      <c r="Q396" s="224">
        <v>0</v>
      </c>
      <c r="R396" s="224">
        <f>Q396*H396</f>
        <v>0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171</v>
      </c>
      <c r="AT396" s="226" t="s">
        <v>166</v>
      </c>
      <c r="AU396" s="226" t="s">
        <v>77</v>
      </c>
      <c r="AY396" s="20" t="s">
        <v>163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83</v>
      </c>
      <c r="BK396" s="227">
        <f>ROUND(I396*H396,2)</f>
        <v>0</v>
      </c>
      <c r="BL396" s="20" t="s">
        <v>171</v>
      </c>
      <c r="BM396" s="226" t="s">
        <v>452</v>
      </c>
    </row>
    <row r="397" s="2" customFormat="1" ht="16.5" customHeight="1">
      <c r="A397" s="41"/>
      <c r="B397" s="42"/>
      <c r="C397" s="215" t="s">
        <v>453</v>
      </c>
      <c r="D397" s="215" t="s">
        <v>166</v>
      </c>
      <c r="E397" s="216" t="s">
        <v>454</v>
      </c>
      <c r="F397" s="217" t="s">
        <v>455</v>
      </c>
      <c r="G397" s="218" t="s">
        <v>451</v>
      </c>
      <c r="H397" s="219">
        <v>1</v>
      </c>
      <c r="I397" s="220"/>
      <c r="J397" s="221">
        <f>ROUND(I397*H397,2)</f>
        <v>0</v>
      </c>
      <c r="K397" s="217" t="s">
        <v>19</v>
      </c>
      <c r="L397" s="47"/>
      <c r="M397" s="222" t="s">
        <v>19</v>
      </c>
      <c r="N397" s="223" t="s">
        <v>42</v>
      </c>
      <c r="O397" s="87"/>
      <c r="P397" s="224">
        <f>O397*H397</f>
        <v>0</v>
      </c>
      <c r="Q397" s="224">
        <v>0</v>
      </c>
      <c r="R397" s="224">
        <f>Q397*H397</f>
        <v>0</v>
      </c>
      <c r="S397" s="224">
        <v>0</v>
      </c>
      <c r="T397" s="225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6" t="s">
        <v>171</v>
      </c>
      <c r="AT397" s="226" t="s">
        <v>166</v>
      </c>
      <c r="AU397" s="226" t="s">
        <v>77</v>
      </c>
      <c r="AY397" s="20" t="s">
        <v>163</v>
      </c>
      <c r="BE397" s="227">
        <f>IF(N397="základní",J397,0)</f>
        <v>0</v>
      </c>
      <c r="BF397" s="227">
        <f>IF(N397="snížená",J397,0)</f>
        <v>0</v>
      </c>
      <c r="BG397" s="227">
        <f>IF(N397="zákl. přenesená",J397,0)</f>
        <v>0</v>
      </c>
      <c r="BH397" s="227">
        <f>IF(N397="sníž. přenesená",J397,0)</f>
        <v>0</v>
      </c>
      <c r="BI397" s="227">
        <f>IF(N397="nulová",J397,0)</f>
        <v>0</v>
      </c>
      <c r="BJ397" s="20" t="s">
        <v>83</v>
      </c>
      <c r="BK397" s="227">
        <f>ROUND(I397*H397,2)</f>
        <v>0</v>
      </c>
      <c r="BL397" s="20" t="s">
        <v>171</v>
      </c>
      <c r="BM397" s="226" t="s">
        <v>456</v>
      </c>
    </row>
    <row r="398" s="2" customFormat="1" ht="24.15" customHeight="1">
      <c r="A398" s="41"/>
      <c r="B398" s="42"/>
      <c r="C398" s="215" t="s">
        <v>457</v>
      </c>
      <c r="D398" s="215" t="s">
        <v>166</v>
      </c>
      <c r="E398" s="216" t="s">
        <v>458</v>
      </c>
      <c r="F398" s="217" t="s">
        <v>459</v>
      </c>
      <c r="G398" s="218" t="s">
        <v>451</v>
      </c>
      <c r="H398" s="219">
        <v>1</v>
      </c>
      <c r="I398" s="220"/>
      <c r="J398" s="221">
        <f>ROUND(I398*H398,2)</f>
        <v>0</v>
      </c>
      <c r="K398" s="217" t="s">
        <v>19</v>
      </c>
      <c r="L398" s="47"/>
      <c r="M398" s="222" t="s">
        <v>19</v>
      </c>
      <c r="N398" s="223" t="s">
        <v>42</v>
      </c>
      <c r="O398" s="87"/>
      <c r="P398" s="224">
        <f>O398*H398</f>
        <v>0</v>
      </c>
      <c r="Q398" s="224">
        <v>0</v>
      </c>
      <c r="R398" s="224">
        <f>Q398*H398</f>
        <v>0</v>
      </c>
      <c r="S398" s="224">
        <v>0</v>
      </c>
      <c r="T398" s="225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6" t="s">
        <v>171</v>
      </c>
      <c r="AT398" s="226" t="s">
        <v>166</v>
      </c>
      <c r="AU398" s="226" t="s">
        <v>77</v>
      </c>
      <c r="AY398" s="20" t="s">
        <v>163</v>
      </c>
      <c r="BE398" s="227">
        <f>IF(N398="základní",J398,0)</f>
        <v>0</v>
      </c>
      <c r="BF398" s="227">
        <f>IF(N398="snížená",J398,0)</f>
        <v>0</v>
      </c>
      <c r="BG398" s="227">
        <f>IF(N398="zákl. přenesená",J398,0)</f>
        <v>0</v>
      </c>
      <c r="BH398" s="227">
        <f>IF(N398="sníž. přenesená",J398,0)</f>
        <v>0</v>
      </c>
      <c r="BI398" s="227">
        <f>IF(N398="nulová",J398,0)</f>
        <v>0</v>
      </c>
      <c r="BJ398" s="20" t="s">
        <v>83</v>
      </c>
      <c r="BK398" s="227">
        <f>ROUND(I398*H398,2)</f>
        <v>0</v>
      </c>
      <c r="BL398" s="20" t="s">
        <v>171</v>
      </c>
      <c r="BM398" s="226" t="s">
        <v>460</v>
      </c>
    </row>
    <row r="399" s="2" customFormat="1" ht="16.5" customHeight="1">
      <c r="A399" s="41"/>
      <c r="B399" s="42"/>
      <c r="C399" s="215" t="s">
        <v>461</v>
      </c>
      <c r="D399" s="215" t="s">
        <v>166</v>
      </c>
      <c r="E399" s="216" t="s">
        <v>462</v>
      </c>
      <c r="F399" s="217" t="s">
        <v>463</v>
      </c>
      <c r="G399" s="218" t="s">
        <v>451</v>
      </c>
      <c r="H399" s="219">
        <v>1</v>
      </c>
      <c r="I399" s="220"/>
      <c r="J399" s="221">
        <f>ROUND(I399*H399,2)</f>
        <v>0</v>
      </c>
      <c r="K399" s="217" t="s">
        <v>19</v>
      </c>
      <c r="L399" s="47"/>
      <c r="M399" s="222" t="s">
        <v>19</v>
      </c>
      <c r="N399" s="223" t="s">
        <v>42</v>
      </c>
      <c r="O399" s="87"/>
      <c r="P399" s="224">
        <f>O399*H399</f>
        <v>0</v>
      </c>
      <c r="Q399" s="224">
        <v>0</v>
      </c>
      <c r="R399" s="224">
        <f>Q399*H399</f>
        <v>0</v>
      </c>
      <c r="S399" s="224">
        <v>0</v>
      </c>
      <c r="T399" s="225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26" t="s">
        <v>171</v>
      </c>
      <c r="AT399" s="226" t="s">
        <v>166</v>
      </c>
      <c r="AU399" s="226" t="s">
        <v>77</v>
      </c>
      <c r="AY399" s="20" t="s">
        <v>163</v>
      </c>
      <c r="BE399" s="227">
        <f>IF(N399="základní",J399,0)</f>
        <v>0</v>
      </c>
      <c r="BF399" s="227">
        <f>IF(N399="snížená",J399,0)</f>
        <v>0</v>
      </c>
      <c r="BG399" s="227">
        <f>IF(N399="zákl. přenesená",J399,0)</f>
        <v>0</v>
      </c>
      <c r="BH399" s="227">
        <f>IF(N399="sníž. přenesená",J399,0)</f>
        <v>0</v>
      </c>
      <c r="BI399" s="227">
        <f>IF(N399="nulová",J399,0)</f>
        <v>0</v>
      </c>
      <c r="BJ399" s="20" t="s">
        <v>83</v>
      </c>
      <c r="BK399" s="227">
        <f>ROUND(I399*H399,2)</f>
        <v>0</v>
      </c>
      <c r="BL399" s="20" t="s">
        <v>171</v>
      </c>
      <c r="BM399" s="226" t="s">
        <v>464</v>
      </c>
    </row>
    <row r="400" s="2" customFormat="1" ht="16.5" customHeight="1">
      <c r="A400" s="41"/>
      <c r="B400" s="42"/>
      <c r="C400" s="215" t="s">
        <v>465</v>
      </c>
      <c r="D400" s="215" t="s">
        <v>166</v>
      </c>
      <c r="E400" s="216" t="s">
        <v>466</v>
      </c>
      <c r="F400" s="217" t="s">
        <v>467</v>
      </c>
      <c r="G400" s="218" t="s">
        <v>451</v>
      </c>
      <c r="H400" s="219">
        <v>1</v>
      </c>
      <c r="I400" s="220"/>
      <c r="J400" s="221">
        <f>ROUND(I400*H400,2)</f>
        <v>0</v>
      </c>
      <c r="K400" s="217" t="s">
        <v>19</v>
      </c>
      <c r="L400" s="47"/>
      <c r="M400" s="222" t="s">
        <v>19</v>
      </c>
      <c r="N400" s="223" t="s">
        <v>42</v>
      </c>
      <c r="O400" s="87"/>
      <c r="P400" s="224">
        <f>O400*H400</f>
        <v>0</v>
      </c>
      <c r="Q400" s="224">
        <v>0</v>
      </c>
      <c r="R400" s="224">
        <f>Q400*H400</f>
        <v>0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171</v>
      </c>
      <c r="AT400" s="226" t="s">
        <v>166</v>
      </c>
      <c r="AU400" s="226" t="s">
        <v>77</v>
      </c>
      <c r="AY400" s="20" t="s">
        <v>163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83</v>
      </c>
      <c r="BK400" s="227">
        <f>ROUND(I400*H400,2)</f>
        <v>0</v>
      </c>
      <c r="BL400" s="20" t="s">
        <v>171</v>
      </c>
      <c r="BM400" s="226" t="s">
        <v>468</v>
      </c>
    </row>
    <row r="401" s="2" customFormat="1" ht="24.15" customHeight="1">
      <c r="A401" s="41"/>
      <c r="B401" s="42"/>
      <c r="C401" s="215" t="s">
        <v>469</v>
      </c>
      <c r="D401" s="215" t="s">
        <v>166</v>
      </c>
      <c r="E401" s="216" t="s">
        <v>470</v>
      </c>
      <c r="F401" s="217" t="s">
        <v>471</v>
      </c>
      <c r="G401" s="218" t="s">
        <v>451</v>
      </c>
      <c r="H401" s="219">
        <v>1</v>
      </c>
      <c r="I401" s="220"/>
      <c r="J401" s="221">
        <f>ROUND(I401*H401,2)</f>
        <v>0</v>
      </c>
      <c r="K401" s="217" t="s">
        <v>19</v>
      </c>
      <c r="L401" s="47"/>
      <c r="M401" s="222" t="s">
        <v>19</v>
      </c>
      <c r="N401" s="223" t="s">
        <v>42</v>
      </c>
      <c r="O401" s="87"/>
      <c r="P401" s="224">
        <f>O401*H401</f>
        <v>0</v>
      </c>
      <c r="Q401" s="224">
        <v>0</v>
      </c>
      <c r="R401" s="224">
        <f>Q401*H401</f>
        <v>0</v>
      </c>
      <c r="S401" s="224">
        <v>0</v>
      </c>
      <c r="T401" s="225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26" t="s">
        <v>171</v>
      </c>
      <c r="AT401" s="226" t="s">
        <v>166</v>
      </c>
      <c r="AU401" s="226" t="s">
        <v>77</v>
      </c>
      <c r="AY401" s="20" t="s">
        <v>163</v>
      </c>
      <c r="BE401" s="227">
        <f>IF(N401="základní",J401,0)</f>
        <v>0</v>
      </c>
      <c r="BF401" s="227">
        <f>IF(N401="snížená",J401,0)</f>
        <v>0</v>
      </c>
      <c r="BG401" s="227">
        <f>IF(N401="zákl. přenesená",J401,0)</f>
        <v>0</v>
      </c>
      <c r="BH401" s="227">
        <f>IF(N401="sníž. přenesená",J401,0)</f>
        <v>0</v>
      </c>
      <c r="BI401" s="227">
        <f>IF(N401="nulová",J401,0)</f>
        <v>0</v>
      </c>
      <c r="BJ401" s="20" t="s">
        <v>83</v>
      </c>
      <c r="BK401" s="227">
        <f>ROUND(I401*H401,2)</f>
        <v>0</v>
      </c>
      <c r="BL401" s="20" t="s">
        <v>171</v>
      </c>
      <c r="BM401" s="226" t="s">
        <v>472</v>
      </c>
    </row>
    <row r="402" s="2" customFormat="1" ht="33" customHeight="1">
      <c r="A402" s="41"/>
      <c r="B402" s="42"/>
      <c r="C402" s="215" t="s">
        <v>473</v>
      </c>
      <c r="D402" s="215" t="s">
        <v>166</v>
      </c>
      <c r="E402" s="216" t="s">
        <v>474</v>
      </c>
      <c r="F402" s="217" t="s">
        <v>475</v>
      </c>
      <c r="G402" s="218" t="s">
        <v>451</v>
      </c>
      <c r="H402" s="219">
        <v>1</v>
      </c>
      <c r="I402" s="220"/>
      <c r="J402" s="221">
        <f>ROUND(I402*H402,2)</f>
        <v>0</v>
      </c>
      <c r="K402" s="217" t="s">
        <v>19</v>
      </c>
      <c r="L402" s="47"/>
      <c r="M402" s="222" t="s">
        <v>19</v>
      </c>
      <c r="N402" s="223" t="s">
        <v>42</v>
      </c>
      <c r="O402" s="87"/>
      <c r="P402" s="224">
        <f>O402*H402</f>
        <v>0</v>
      </c>
      <c r="Q402" s="224">
        <v>0</v>
      </c>
      <c r="R402" s="224">
        <f>Q402*H402</f>
        <v>0</v>
      </c>
      <c r="S402" s="224">
        <v>0</v>
      </c>
      <c r="T402" s="225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6" t="s">
        <v>171</v>
      </c>
      <c r="AT402" s="226" t="s">
        <v>166</v>
      </c>
      <c r="AU402" s="226" t="s">
        <v>77</v>
      </c>
      <c r="AY402" s="20" t="s">
        <v>163</v>
      </c>
      <c r="BE402" s="227">
        <f>IF(N402="základní",J402,0)</f>
        <v>0</v>
      </c>
      <c r="BF402" s="227">
        <f>IF(N402="snížená",J402,0)</f>
        <v>0</v>
      </c>
      <c r="BG402" s="227">
        <f>IF(N402="zákl. přenesená",J402,0)</f>
        <v>0</v>
      </c>
      <c r="BH402" s="227">
        <f>IF(N402="sníž. přenesená",J402,0)</f>
        <v>0</v>
      </c>
      <c r="BI402" s="227">
        <f>IF(N402="nulová",J402,0)</f>
        <v>0</v>
      </c>
      <c r="BJ402" s="20" t="s">
        <v>83</v>
      </c>
      <c r="BK402" s="227">
        <f>ROUND(I402*H402,2)</f>
        <v>0</v>
      </c>
      <c r="BL402" s="20" t="s">
        <v>171</v>
      </c>
      <c r="BM402" s="226" t="s">
        <v>476</v>
      </c>
    </row>
    <row r="403" s="2" customFormat="1" ht="16.5" customHeight="1">
      <c r="A403" s="41"/>
      <c r="B403" s="42"/>
      <c r="C403" s="215" t="s">
        <v>477</v>
      </c>
      <c r="D403" s="215" t="s">
        <v>166</v>
      </c>
      <c r="E403" s="216" t="s">
        <v>478</v>
      </c>
      <c r="F403" s="217" t="s">
        <v>479</v>
      </c>
      <c r="G403" s="218" t="s">
        <v>451</v>
      </c>
      <c r="H403" s="219">
        <v>1</v>
      </c>
      <c r="I403" s="220"/>
      <c r="J403" s="221">
        <f>ROUND(I403*H403,2)</f>
        <v>0</v>
      </c>
      <c r="K403" s="217" t="s">
        <v>19</v>
      </c>
      <c r="L403" s="47"/>
      <c r="M403" s="287" t="s">
        <v>19</v>
      </c>
      <c r="N403" s="288" t="s">
        <v>42</v>
      </c>
      <c r="O403" s="289"/>
      <c r="P403" s="290">
        <f>O403*H403</f>
        <v>0</v>
      </c>
      <c r="Q403" s="290">
        <v>0</v>
      </c>
      <c r="R403" s="290">
        <f>Q403*H403</f>
        <v>0</v>
      </c>
      <c r="S403" s="290">
        <v>0</v>
      </c>
      <c r="T403" s="291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26" t="s">
        <v>171</v>
      </c>
      <c r="AT403" s="226" t="s">
        <v>166</v>
      </c>
      <c r="AU403" s="226" t="s">
        <v>77</v>
      </c>
      <c r="AY403" s="20" t="s">
        <v>163</v>
      </c>
      <c r="BE403" s="227">
        <f>IF(N403="základní",J403,0)</f>
        <v>0</v>
      </c>
      <c r="BF403" s="227">
        <f>IF(N403="snížená",J403,0)</f>
        <v>0</v>
      </c>
      <c r="BG403" s="227">
        <f>IF(N403="zákl. přenesená",J403,0)</f>
        <v>0</v>
      </c>
      <c r="BH403" s="227">
        <f>IF(N403="sníž. přenesená",J403,0)</f>
        <v>0</v>
      </c>
      <c r="BI403" s="227">
        <f>IF(N403="nulová",J403,0)</f>
        <v>0</v>
      </c>
      <c r="BJ403" s="20" t="s">
        <v>83</v>
      </c>
      <c r="BK403" s="227">
        <f>ROUND(I403*H403,2)</f>
        <v>0</v>
      </c>
      <c r="BL403" s="20" t="s">
        <v>171</v>
      </c>
      <c r="BM403" s="226" t="s">
        <v>480</v>
      </c>
    </row>
    <row r="404" s="2" customFormat="1" ht="6.96" customHeight="1">
      <c r="A404" s="41"/>
      <c r="B404" s="62"/>
      <c r="C404" s="63"/>
      <c r="D404" s="63"/>
      <c r="E404" s="63"/>
      <c r="F404" s="63"/>
      <c r="G404" s="63"/>
      <c r="H404" s="63"/>
      <c r="I404" s="63"/>
      <c r="J404" s="63"/>
      <c r="K404" s="63"/>
      <c r="L404" s="47"/>
      <c r="M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</row>
  </sheetData>
  <sheetProtection sheet="1" autoFilter="0" formatColumns="0" formatRows="0" objects="1" scenarios="1" spinCount="100000" saltValue="Fo46ODALeBAlJ7p6h7B8lhfL/rRB2EMrgUU9cqUe3e79o1KZi0273u1bi89CiWpMr948Nu0ROLWKYOfzrjIzhA==" hashValue="H9sB6qPyTEQmhmXkUzgdnP+Q6vjOXAceVDUw2mF9TTQ9ItLKxTzvXK6qWeQP4N7HE1ZbF23q2muSFkWWFDNO9w==" algorithmName="SHA-512" password="CC35"/>
  <autoFilter ref="C96:K4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9" r:id="rId2" display="https://podminky.urs.cz/item/CS_URS_2025_01/612325302"/>
    <hyperlink ref="F117" r:id="rId3" display="https://podminky.urs.cz/item/CS_URS_2025_01/619991001"/>
    <hyperlink ref="F121" r:id="rId4" display="https://podminky.urs.cz/item/CS_URS_2025_01/619991005"/>
    <hyperlink ref="F129" r:id="rId5" display="https://podminky.urs.cz/item/CS_URS_2025_01/622131121"/>
    <hyperlink ref="F137" r:id="rId6" display="https://podminky.urs.cz/item/CS_URS_2025_01/622142001"/>
    <hyperlink ref="F145" r:id="rId7" display="https://podminky.urs.cz/item/CS_URS_2025_01/622143003"/>
    <hyperlink ref="F161" r:id="rId8" display="https://podminky.urs.cz/item/CS_URS_2025_01/622143004"/>
    <hyperlink ref="F192" r:id="rId9" display="https://podminky.urs.cz/item/CS_URS_2025_01/622151031"/>
    <hyperlink ref="F200" r:id="rId10" display="https://podminky.urs.cz/item/CS_URS_2025_01/622531022"/>
    <hyperlink ref="F209" r:id="rId11" display="https://podminky.urs.cz/item/CS_URS_2025_01/949101111"/>
    <hyperlink ref="F217" r:id="rId12" display="https://podminky.urs.cz/item/CS_URS_2025_01/968082015"/>
    <hyperlink ref="F221" r:id="rId13" display="https://podminky.urs.cz/item/CS_URS_2025_01/968082016"/>
    <hyperlink ref="F226" r:id="rId14" display="https://podminky.urs.cz/item/CS_URS_2025_01/968082017"/>
    <hyperlink ref="F232" r:id="rId15" display="https://podminky.urs.cz/item/CS_URS_2025_01/978013191"/>
    <hyperlink ref="F240" r:id="rId16" display="https://podminky.urs.cz/item/CS_URS_2025_01/985131311"/>
    <hyperlink ref="F249" r:id="rId17" display="https://podminky.urs.cz/item/CS_URS_2025_01/985139112"/>
    <hyperlink ref="F259" r:id="rId18" display="https://podminky.urs.cz/item/CS_URS_2025_01/997013212"/>
    <hyperlink ref="F261" r:id="rId19" display="https://podminky.urs.cz/item/CS_URS_2025_01/997013501"/>
    <hyperlink ref="F263" r:id="rId20" display="https://podminky.urs.cz/item/CS_URS_2025_01/997013509"/>
    <hyperlink ref="F268" r:id="rId21" display="https://podminky.urs.cz/item/CS_URS_2025_01/997013631"/>
    <hyperlink ref="F271" r:id="rId22" display="https://podminky.urs.cz/item/CS_URS_2025_01/998018002"/>
    <hyperlink ref="F275" r:id="rId23" display="https://podminky.urs.cz/item/CS_URS_2025_01/764001911"/>
    <hyperlink ref="F288" r:id="rId24" display="https://podminky.urs.cz/item/CS_URS_2025_01/998764102"/>
    <hyperlink ref="F291" r:id="rId25" display="https://podminky.urs.cz/item/CS_URS_2025_01/766622131"/>
    <hyperlink ref="F302" r:id="rId26" display="https://podminky.urs.cz/item/CS_URS_2025_01/766622216"/>
    <hyperlink ref="F309" r:id="rId27" display="https://podminky.urs.cz/item/CS_URS_2025_01/766642131"/>
    <hyperlink ref="F316" r:id="rId28" display="https://podminky.urs.cz/item/CS_URS_2025_01/766691811"/>
    <hyperlink ref="F323" r:id="rId29" display="https://podminky.urs.cz/item/CS_URS_2025_01/766694116"/>
    <hyperlink ref="F336" r:id="rId30" display="https://podminky.urs.cz/item/CS_URS_2025_01/998766122"/>
    <hyperlink ref="F339" r:id="rId31" display="https://podminky.urs.cz/item/CS_URS_2025_01/767627306"/>
    <hyperlink ref="F347" r:id="rId32" display="https://podminky.urs.cz/item/CS_URS_2025_01/767627307"/>
    <hyperlink ref="F355" r:id="rId33" display="https://podminky.urs.cz/item/CS_URS_2025_01/767627310"/>
    <hyperlink ref="F363" r:id="rId34" display="https://podminky.urs.cz/item/CS_URS_2025_01/998767122"/>
    <hyperlink ref="F366" r:id="rId35" display="https://podminky.urs.cz/item/CS_URS_2025_01/784211101"/>
    <hyperlink ref="F394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129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481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ROUND((SUM(BE97:BE371)),  2)</f>
        <v>0</v>
      </c>
      <c r="G35" s="41"/>
      <c r="H35" s="41"/>
      <c r="I35" s="160">
        <v>0.20999999999999999</v>
      </c>
      <c r="J35" s="159">
        <f>ROUND(((SUM(BE97:BE371))*I35),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ROUND((SUM(BF97:BF371)),  2)</f>
        <v>0</v>
      </c>
      <c r="G36" s="41"/>
      <c r="H36" s="41"/>
      <c r="I36" s="160">
        <v>0.12</v>
      </c>
      <c r="J36" s="159">
        <f>ROUND(((SUM(BF97:BF371))*I36),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ROUND((SUM(BG97:BG371)),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ROUND((SUM(BH97:BH371)),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ROUND((SUM(BI97:BI371)),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129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042 - Bytová jednotka 2, byt 1+1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J194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J239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J251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J254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J255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J269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J312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J336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J348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J363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129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042 - Bytová jednotka 2, byt 1+1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P98+P254+P363</f>
        <v>0</v>
      </c>
      <c r="Q97" s="99"/>
      <c r="R97" s="196">
        <f>R98+R254+R363</f>
        <v>0.67879560000000005</v>
      </c>
      <c r="S97" s="99"/>
      <c r="T97" s="197">
        <f>T98+T254+T363</f>
        <v>0.80512356000000007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BK98+BK254+BK363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P99+P194+P239+P251</f>
        <v>0</v>
      </c>
      <c r="Q98" s="207"/>
      <c r="R98" s="208">
        <f>R99+R194+R239+R251</f>
        <v>0.30612467999999998</v>
      </c>
      <c r="S98" s="207"/>
      <c r="T98" s="209">
        <f>T99+T194+T239+T251</f>
        <v>0.79424356000000007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BK99+BK194+BK239+BK251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SUM(P100:P193)</f>
        <v>0</v>
      </c>
      <c r="Q99" s="207"/>
      <c r="R99" s="208">
        <f>SUM(R100:R193)</f>
        <v>0.30612467999999998</v>
      </c>
      <c r="S99" s="207"/>
      <c r="T99" s="209">
        <f>SUM(T100:T193)</f>
        <v>0.0053175600000000007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SUM(BK100:BK193)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6.9870000000000001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0.030603060000000001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4" customFormat="1">
      <c r="A106" s="14"/>
      <c r="B106" s="245"/>
      <c r="C106" s="246"/>
      <c r="D106" s="235" t="s">
        <v>175</v>
      </c>
      <c r="E106" s="247" t="s">
        <v>19</v>
      </c>
      <c r="F106" s="248" t="s">
        <v>179</v>
      </c>
      <c r="G106" s="246"/>
      <c r="H106" s="249">
        <v>6.9870000000000001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175</v>
      </c>
      <c r="AU106" s="255" t="s">
        <v>83</v>
      </c>
      <c r="AV106" s="14" t="s">
        <v>171</v>
      </c>
      <c r="AW106" s="14" t="s">
        <v>32</v>
      </c>
      <c r="AX106" s="14" t="s">
        <v>77</v>
      </c>
      <c r="AY106" s="255" t="s">
        <v>163</v>
      </c>
    </row>
    <row r="107" s="2" customFormat="1" ht="16.5" customHeight="1">
      <c r="A107" s="41"/>
      <c r="B107" s="42"/>
      <c r="C107" s="215" t="s">
        <v>83</v>
      </c>
      <c r="D107" s="215" t="s">
        <v>166</v>
      </c>
      <c r="E107" s="216" t="s">
        <v>180</v>
      </c>
      <c r="F107" s="217" t="s">
        <v>181</v>
      </c>
      <c r="G107" s="218" t="s">
        <v>169</v>
      </c>
      <c r="H107" s="219">
        <v>6.9870000000000001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0.034680000000000002</v>
      </c>
      <c r="R107" s="224">
        <f>Q107*H107</f>
        <v>0.24230916000000002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83</v>
      </c>
      <c r="AY107" s="20" t="s">
        <v>163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83</v>
      </c>
      <c r="BK107" s="227">
        <f>ROUND(I107*H107,2)</f>
        <v>0</v>
      </c>
      <c r="BL107" s="20" t="s">
        <v>171</v>
      </c>
      <c r="BM107" s="226" t="s">
        <v>182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183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83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176</v>
      </c>
      <c r="G109" s="234"/>
      <c r="H109" s="238">
        <v>2.1480000000000001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83</v>
      </c>
      <c r="AV109" s="13" t="s">
        <v>83</v>
      </c>
      <c r="AW109" s="13" t="s">
        <v>32</v>
      </c>
      <c r="AX109" s="13" t="s">
        <v>70</v>
      </c>
      <c r="AY109" s="244" t="s">
        <v>163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177</v>
      </c>
      <c r="G111" s="234"/>
      <c r="H111" s="238">
        <v>1.7609999999999999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178</v>
      </c>
      <c r="G112" s="234"/>
      <c r="H112" s="238">
        <v>0.93000000000000005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4" customFormat="1">
      <c r="A113" s="14"/>
      <c r="B113" s="245"/>
      <c r="C113" s="246"/>
      <c r="D113" s="235" t="s">
        <v>175</v>
      </c>
      <c r="E113" s="247" t="s">
        <v>19</v>
      </c>
      <c r="F113" s="248" t="s">
        <v>179</v>
      </c>
      <c r="G113" s="246"/>
      <c r="H113" s="249">
        <v>6.9870000000000001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175</v>
      </c>
      <c r="AU113" s="255" t="s">
        <v>83</v>
      </c>
      <c r="AV113" s="14" t="s">
        <v>171</v>
      </c>
      <c r="AW113" s="14" t="s">
        <v>32</v>
      </c>
      <c r="AX113" s="14" t="s">
        <v>77</v>
      </c>
      <c r="AY113" s="255" t="s">
        <v>163</v>
      </c>
    </row>
    <row r="114" s="2" customFormat="1" ht="16.5" customHeight="1">
      <c r="A114" s="41"/>
      <c r="B114" s="42"/>
      <c r="C114" s="215" t="s">
        <v>184</v>
      </c>
      <c r="D114" s="215" t="s">
        <v>166</v>
      </c>
      <c r="E114" s="216" t="s">
        <v>185</v>
      </c>
      <c r="F114" s="217" t="s">
        <v>186</v>
      </c>
      <c r="G114" s="218" t="s">
        <v>169</v>
      </c>
      <c r="H114" s="219">
        <v>80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42</v>
      </c>
      <c r="O114" s="87"/>
      <c r="P114" s="224">
        <f>O114*H114</f>
        <v>0</v>
      </c>
      <c r="Q114" s="224">
        <v>4.0000000000000003E-05</v>
      </c>
      <c r="R114" s="224">
        <f>Q114*H114</f>
        <v>0.0032000000000000002</v>
      </c>
      <c r="S114" s="224">
        <v>6.0000000000000002E-05</v>
      </c>
      <c r="T114" s="225">
        <f>S114*H114</f>
        <v>0.0048000000000000004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83</v>
      </c>
      <c r="AY114" s="20" t="s">
        <v>163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83</v>
      </c>
      <c r="BK114" s="227">
        <f>ROUND(I114*H114,2)</f>
        <v>0</v>
      </c>
      <c r="BL114" s="20" t="s">
        <v>171</v>
      </c>
      <c r="BM114" s="226" t="s">
        <v>187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188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83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482</v>
      </c>
      <c r="G116" s="234"/>
      <c r="H116" s="238">
        <v>80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83</v>
      </c>
      <c r="AV116" s="13" t="s">
        <v>83</v>
      </c>
      <c r="AW116" s="13" t="s">
        <v>32</v>
      </c>
      <c r="AX116" s="13" t="s">
        <v>70</v>
      </c>
      <c r="AY116" s="244" t="s">
        <v>163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179</v>
      </c>
      <c r="G117" s="246"/>
      <c r="H117" s="249">
        <v>80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83</v>
      </c>
      <c r="AV117" s="14" t="s">
        <v>171</v>
      </c>
      <c r="AW117" s="14" t="s">
        <v>32</v>
      </c>
      <c r="AX117" s="14" t="s">
        <v>77</v>
      </c>
      <c r="AY117" s="255" t="s">
        <v>163</v>
      </c>
    </row>
    <row r="118" s="2" customFormat="1" ht="21.75" customHeight="1">
      <c r="A118" s="41"/>
      <c r="B118" s="42"/>
      <c r="C118" s="215" t="s">
        <v>171</v>
      </c>
      <c r="D118" s="215" t="s">
        <v>166</v>
      </c>
      <c r="E118" s="216" t="s">
        <v>190</v>
      </c>
      <c r="F118" s="217" t="s">
        <v>191</v>
      </c>
      <c r="G118" s="218" t="s">
        <v>169</v>
      </c>
      <c r="H118" s="219">
        <v>8.6259999999999994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42</v>
      </c>
      <c r="O118" s="87"/>
      <c r="P118" s="224">
        <f>O118*H118</f>
        <v>0</v>
      </c>
      <c r="Q118" s="224">
        <v>9.0000000000000006E-05</v>
      </c>
      <c r="R118" s="224">
        <f>Q118*H118</f>
        <v>0.00077634000000000004</v>
      </c>
      <c r="S118" s="224">
        <v>6.0000000000000002E-05</v>
      </c>
      <c r="T118" s="225">
        <f>S118*H118</f>
        <v>0.00051756000000000003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83</v>
      </c>
      <c r="AY118" s="20" t="s">
        <v>163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83</v>
      </c>
      <c r="BK118" s="227">
        <f>ROUND(I118*H118,2)</f>
        <v>0</v>
      </c>
      <c r="BL118" s="20" t="s">
        <v>171</v>
      </c>
      <c r="BM118" s="226" t="s">
        <v>192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193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83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194</v>
      </c>
      <c r="G120" s="234"/>
      <c r="H120" s="238">
        <v>3.1139999999999999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83</v>
      </c>
      <c r="AV120" s="13" t="s">
        <v>83</v>
      </c>
      <c r="AW120" s="13" t="s">
        <v>32</v>
      </c>
      <c r="AX120" s="13" t="s">
        <v>70</v>
      </c>
      <c r="AY120" s="244" t="s">
        <v>163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194</v>
      </c>
      <c r="G121" s="234"/>
      <c r="H121" s="238">
        <v>3.1139999999999999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83</v>
      </c>
      <c r="AV121" s="13" t="s">
        <v>83</v>
      </c>
      <c r="AW121" s="13" t="s">
        <v>32</v>
      </c>
      <c r="AX121" s="13" t="s">
        <v>70</v>
      </c>
      <c r="AY121" s="244" t="s">
        <v>163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195</v>
      </c>
      <c r="G122" s="234"/>
      <c r="H122" s="238">
        <v>1.7969999999999999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196</v>
      </c>
      <c r="G123" s="234"/>
      <c r="H123" s="238">
        <v>0.60099999999999998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4" customFormat="1">
      <c r="A124" s="14"/>
      <c r="B124" s="245"/>
      <c r="C124" s="246"/>
      <c r="D124" s="235" t="s">
        <v>175</v>
      </c>
      <c r="E124" s="247" t="s">
        <v>19</v>
      </c>
      <c r="F124" s="248" t="s">
        <v>179</v>
      </c>
      <c r="G124" s="246"/>
      <c r="H124" s="249">
        <v>8.6260000000000012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175</v>
      </c>
      <c r="AU124" s="255" t="s">
        <v>83</v>
      </c>
      <c r="AV124" s="14" t="s">
        <v>171</v>
      </c>
      <c r="AW124" s="14" t="s">
        <v>32</v>
      </c>
      <c r="AX124" s="14" t="s">
        <v>77</v>
      </c>
      <c r="AY124" s="255" t="s">
        <v>163</v>
      </c>
    </row>
    <row r="125" s="2" customFormat="1" ht="16.5" customHeight="1">
      <c r="A125" s="41"/>
      <c r="B125" s="42"/>
      <c r="C125" s="215" t="s">
        <v>197</v>
      </c>
      <c r="D125" s="215" t="s">
        <v>166</v>
      </c>
      <c r="E125" s="216" t="s">
        <v>198</v>
      </c>
      <c r="F125" s="217" t="s">
        <v>199</v>
      </c>
      <c r="G125" s="218" t="s">
        <v>169</v>
      </c>
      <c r="H125" s="219">
        <v>2.6200000000000001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42</v>
      </c>
      <c r="O125" s="87"/>
      <c r="P125" s="224">
        <f>O125*H125</f>
        <v>0</v>
      </c>
      <c r="Q125" s="224">
        <v>0.00025999999999999998</v>
      </c>
      <c r="R125" s="224">
        <f>Q125*H125</f>
        <v>0.00068119999999999997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83</v>
      </c>
      <c r="AY125" s="20" t="s">
        <v>163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83</v>
      </c>
      <c r="BK125" s="227">
        <f>ROUND(I125*H125,2)</f>
        <v>0</v>
      </c>
      <c r="BL125" s="20" t="s">
        <v>171</v>
      </c>
      <c r="BM125" s="226" t="s">
        <v>200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201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83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202</v>
      </c>
      <c r="G127" s="234"/>
      <c r="H127" s="238">
        <v>0.76100000000000001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83</v>
      </c>
      <c r="AV127" s="13" t="s">
        <v>83</v>
      </c>
      <c r="AW127" s="13" t="s">
        <v>32</v>
      </c>
      <c r="AX127" s="13" t="s">
        <v>70</v>
      </c>
      <c r="AY127" s="244" t="s">
        <v>163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202</v>
      </c>
      <c r="G128" s="234"/>
      <c r="H128" s="238">
        <v>0.76100000000000001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83</v>
      </c>
      <c r="AV128" s="13" t="s">
        <v>83</v>
      </c>
      <c r="AW128" s="13" t="s">
        <v>32</v>
      </c>
      <c r="AX128" s="13" t="s">
        <v>70</v>
      </c>
      <c r="AY128" s="244" t="s">
        <v>163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203</v>
      </c>
      <c r="G129" s="234"/>
      <c r="H129" s="238">
        <v>0.75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83</v>
      </c>
      <c r="AV129" s="13" t="s">
        <v>83</v>
      </c>
      <c r="AW129" s="13" t="s">
        <v>32</v>
      </c>
      <c r="AX129" s="13" t="s">
        <v>70</v>
      </c>
      <c r="AY129" s="244" t="s">
        <v>163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204</v>
      </c>
      <c r="G130" s="234"/>
      <c r="H130" s="238">
        <v>0.34799999999999998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179</v>
      </c>
      <c r="G131" s="246"/>
      <c r="H131" s="249">
        <v>2.6200000000000001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83</v>
      </c>
      <c r="AV131" s="14" t="s">
        <v>171</v>
      </c>
      <c r="AW131" s="14" t="s">
        <v>32</v>
      </c>
      <c r="AX131" s="14" t="s">
        <v>77</v>
      </c>
      <c r="AY131" s="255" t="s">
        <v>163</v>
      </c>
    </row>
    <row r="132" s="2" customFormat="1" ht="21.75" customHeight="1">
      <c r="A132" s="41"/>
      <c r="B132" s="42"/>
      <c r="C132" s="215" t="s">
        <v>164</v>
      </c>
      <c r="D132" s="215" t="s">
        <v>166</v>
      </c>
      <c r="E132" s="216" t="s">
        <v>205</v>
      </c>
      <c r="F132" s="217" t="s">
        <v>206</v>
      </c>
      <c r="G132" s="218" t="s">
        <v>169</v>
      </c>
      <c r="H132" s="219">
        <v>2.6200000000000001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42</v>
      </c>
      <c r="O132" s="87"/>
      <c r="P132" s="224">
        <f>O132*H132</f>
        <v>0</v>
      </c>
      <c r="Q132" s="224">
        <v>0.0043800000000000002</v>
      </c>
      <c r="R132" s="224">
        <f>Q132*H132</f>
        <v>0.011475600000000001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83</v>
      </c>
      <c r="AY132" s="20" t="s">
        <v>163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83</v>
      </c>
      <c r="BK132" s="227">
        <f>ROUND(I132*H132,2)</f>
        <v>0</v>
      </c>
      <c r="BL132" s="20" t="s">
        <v>171</v>
      </c>
      <c r="BM132" s="226" t="s">
        <v>207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208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83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202</v>
      </c>
      <c r="G135" s="234"/>
      <c r="H135" s="238">
        <v>0.76100000000000001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83</v>
      </c>
      <c r="AV135" s="13" t="s">
        <v>83</v>
      </c>
      <c r="AW135" s="13" t="s">
        <v>32</v>
      </c>
      <c r="AX135" s="13" t="s">
        <v>70</v>
      </c>
      <c r="AY135" s="244" t="s">
        <v>163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203</v>
      </c>
      <c r="G136" s="234"/>
      <c r="H136" s="238">
        <v>0.75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83</v>
      </c>
      <c r="AV136" s="13" t="s">
        <v>83</v>
      </c>
      <c r="AW136" s="13" t="s">
        <v>32</v>
      </c>
      <c r="AX136" s="13" t="s">
        <v>70</v>
      </c>
      <c r="AY136" s="244" t="s">
        <v>163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204</v>
      </c>
      <c r="G137" s="234"/>
      <c r="H137" s="238">
        <v>0.34799999999999998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83</v>
      </c>
      <c r="AV137" s="13" t="s">
        <v>83</v>
      </c>
      <c r="AW137" s="13" t="s">
        <v>32</v>
      </c>
      <c r="AX137" s="13" t="s">
        <v>70</v>
      </c>
      <c r="AY137" s="244" t="s">
        <v>163</v>
      </c>
    </row>
    <row r="138" s="14" customFormat="1">
      <c r="A138" s="14"/>
      <c r="B138" s="245"/>
      <c r="C138" s="246"/>
      <c r="D138" s="235" t="s">
        <v>175</v>
      </c>
      <c r="E138" s="247" t="s">
        <v>19</v>
      </c>
      <c r="F138" s="248" t="s">
        <v>179</v>
      </c>
      <c r="G138" s="246"/>
      <c r="H138" s="249">
        <v>2.6200000000000001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175</v>
      </c>
      <c r="AU138" s="255" t="s">
        <v>83</v>
      </c>
      <c r="AV138" s="14" t="s">
        <v>171</v>
      </c>
      <c r="AW138" s="14" t="s">
        <v>32</v>
      </c>
      <c r="AX138" s="14" t="s">
        <v>77</v>
      </c>
      <c r="AY138" s="255" t="s">
        <v>163</v>
      </c>
    </row>
    <row r="139" s="2" customFormat="1" ht="24.15" customHeight="1">
      <c r="A139" s="41"/>
      <c r="B139" s="42"/>
      <c r="C139" s="215" t="s">
        <v>209</v>
      </c>
      <c r="D139" s="215" t="s">
        <v>166</v>
      </c>
      <c r="E139" s="216" t="s">
        <v>210</v>
      </c>
      <c r="F139" s="217" t="s">
        <v>211</v>
      </c>
      <c r="G139" s="218" t="s">
        <v>212</v>
      </c>
      <c r="H139" s="219">
        <v>17.460000000000001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42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83</v>
      </c>
      <c r="AY139" s="20" t="s">
        <v>163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83</v>
      </c>
      <c r="BK139" s="227">
        <f>ROUND(I139*H139,2)</f>
        <v>0</v>
      </c>
      <c r="BL139" s="20" t="s">
        <v>171</v>
      </c>
      <c r="BM139" s="226" t="s">
        <v>213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214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83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215</v>
      </c>
      <c r="G141" s="234"/>
      <c r="H141" s="238">
        <v>5.0700000000000003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215</v>
      </c>
      <c r="G142" s="234"/>
      <c r="H142" s="238">
        <v>5.0700000000000003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216</v>
      </c>
      <c r="G143" s="234"/>
      <c r="H143" s="238">
        <v>5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83</v>
      </c>
      <c r="AV143" s="13" t="s">
        <v>83</v>
      </c>
      <c r="AW143" s="13" t="s">
        <v>32</v>
      </c>
      <c r="AX143" s="13" t="s">
        <v>70</v>
      </c>
      <c r="AY143" s="244" t="s">
        <v>163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217</v>
      </c>
      <c r="G144" s="234"/>
      <c r="H144" s="238">
        <v>2.3199999999999998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83</v>
      </c>
      <c r="AV144" s="13" t="s">
        <v>83</v>
      </c>
      <c r="AW144" s="13" t="s">
        <v>32</v>
      </c>
      <c r="AX144" s="13" t="s">
        <v>70</v>
      </c>
      <c r="AY144" s="244" t="s">
        <v>163</v>
      </c>
    </row>
    <row r="145" s="14" customFormat="1">
      <c r="A145" s="14"/>
      <c r="B145" s="245"/>
      <c r="C145" s="246"/>
      <c r="D145" s="235" t="s">
        <v>175</v>
      </c>
      <c r="E145" s="247" t="s">
        <v>19</v>
      </c>
      <c r="F145" s="248" t="s">
        <v>179</v>
      </c>
      <c r="G145" s="246"/>
      <c r="H145" s="249">
        <v>17.460000000000001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175</v>
      </c>
      <c r="AU145" s="255" t="s">
        <v>83</v>
      </c>
      <c r="AV145" s="14" t="s">
        <v>171</v>
      </c>
      <c r="AW145" s="14" t="s">
        <v>32</v>
      </c>
      <c r="AX145" s="14" t="s">
        <v>77</v>
      </c>
      <c r="AY145" s="255" t="s">
        <v>163</v>
      </c>
    </row>
    <row r="146" s="2" customFormat="1" ht="16.5" customHeight="1">
      <c r="A146" s="41"/>
      <c r="B146" s="42"/>
      <c r="C146" s="256" t="s">
        <v>218</v>
      </c>
      <c r="D146" s="256" t="s">
        <v>219</v>
      </c>
      <c r="E146" s="257" t="s">
        <v>220</v>
      </c>
      <c r="F146" s="258" t="s">
        <v>221</v>
      </c>
      <c r="G146" s="259" t="s">
        <v>212</v>
      </c>
      <c r="H146" s="260">
        <v>18.332999999999998</v>
      </c>
      <c r="I146" s="261"/>
      <c r="J146" s="262">
        <f>ROUND(I146*H146,2)</f>
        <v>0</v>
      </c>
      <c r="K146" s="258" t="s">
        <v>170</v>
      </c>
      <c r="L146" s="263"/>
      <c r="M146" s="264" t="s">
        <v>19</v>
      </c>
      <c r="N146" s="265" t="s">
        <v>42</v>
      </c>
      <c r="O146" s="87"/>
      <c r="P146" s="224">
        <f>O146*H146</f>
        <v>0</v>
      </c>
      <c r="Q146" s="224">
        <v>0.00010000000000000001</v>
      </c>
      <c r="R146" s="224">
        <f>Q146*H146</f>
        <v>0.0018333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218</v>
      </c>
      <c r="AT146" s="226" t="s">
        <v>219</v>
      </c>
      <c r="AU146" s="226" t="s">
        <v>83</v>
      </c>
      <c r="AY146" s="20" t="s">
        <v>163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83</v>
      </c>
      <c r="BK146" s="227">
        <f>ROUND(I146*H146,2)</f>
        <v>0</v>
      </c>
      <c r="BL146" s="20" t="s">
        <v>171</v>
      </c>
      <c r="BM146" s="226" t="s">
        <v>222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215</v>
      </c>
      <c r="G148" s="234"/>
      <c r="H148" s="238">
        <v>5.0700000000000003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216</v>
      </c>
      <c r="G149" s="234"/>
      <c r="H149" s="238">
        <v>5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217</v>
      </c>
      <c r="G150" s="234"/>
      <c r="H150" s="238">
        <v>2.3199999999999998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17.460000000000001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13" customFormat="1">
      <c r="A152" s="13"/>
      <c r="B152" s="233"/>
      <c r="C152" s="234"/>
      <c r="D152" s="235" t="s">
        <v>175</v>
      </c>
      <c r="E152" s="234"/>
      <c r="F152" s="237" t="s">
        <v>483</v>
      </c>
      <c r="G152" s="234"/>
      <c r="H152" s="238">
        <v>18.332999999999998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83</v>
      </c>
      <c r="AV152" s="13" t="s">
        <v>83</v>
      </c>
      <c r="AW152" s="13" t="s">
        <v>4</v>
      </c>
      <c r="AX152" s="13" t="s">
        <v>77</v>
      </c>
      <c r="AY152" s="244" t="s">
        <v>163</v>
      </c>
    </row>
    <row r="153" s="2" customFormat="1" ht="33" customHeight="1">
      <c r="A153" s="41"/>
      <c r="B153" s="42"/>
      <c r="C153" s="215" t="s">
        <v>224</v>
      </c>
      <c r="D153" s="215" t="s">
        <v>166</v>
      </c>
      <c r="E153" s="216" t="s">
        <v>225</v>
      </c>
      <c r="F153" s="217" t="s">
        <v>226</v>
      </c>
      <c r="G153" s="218" t="s">
        <v>212</v>
      </c>
      <c r="H153" s="219">
        <v>34.920000000000002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42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83</v>
      </c>
      <c r="AY153" s="20" t="s">
        <v>163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83</v>
      </c>
      <c r="BK153" s="227">
        <f>ROUND(I153*H153,2)</f>
        <v>0</v>
      </c>
      <c r="BL153" s="20" t="s">
        <v>171</v>
      </c>
      <c r="BM153" s="226" t="s">
        <v>227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228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83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215</v>
      </c>
      <c r="G155" s="234"/>
      <c r="H155" s="238">
        <v>5.0700000000000003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215</v>
      </c>
      <c r="G156" s="234"/>
      <c r="H156" s="238">
        <v>5.0700000000000003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216</v>
      </c>
      <c r="G157" s="234"/>
      <c r="H157" s="238">
        <v>5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217</v>
      </c>
      <c r="G158" s="234"/>
      <c r="H158" s="238">
        <v>2.3199999999999998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83</v>
      </c>
      <c r="AV158" s="13" t="s">
        <v>83</v>
      </c>
      <c r="AW158" s="13" t="s">
        <v>32</v>
      </c>
      <c r="AX158" s="13" t="s">
        <v>70</v>
      </c>
      <c r="AY158" s="244" t="s">
        <v>163</v>
      </c>
    </row>
    <row r="159" s="15" customFormat="1">
      <c r="A159" s="15"/>
      <c r="B159" s="266"/>
      <c r="C159" s="267"/>
      <c r="D159" s="235" t="s">
        <v>175</v>
      </c>
      <c r="E159" s="268" t="s">
        <v>19</v>
      </c>
      <c r="F159" s="269" t="s">
        <v>229</v>
      </c>
      <c r="G159" s="267"/>
      <c r="H159" s="270">
        <v>17.460000000000001</v>
      </c>
      <c r="I159" s="271"/>
      <c r="J159" s="267"/>
      <c r="K159" s="267"/>
      <c r="L159" s="272"/>
      <c r="M159" s="273"/>
      <c r="N159" s="274"/>
      <c r="O159" s="274"/>
      <c r="P159" s="274"/>
      <c r="Q159" s="274"/>
      <c r="R159" s="274"/>
      <c r="S159" s="274"/>
      <c r="T159" s="27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6" t="s">
        <v>175</v>
      </c>
      <c r="AU159" s="276" t="s">
        <v>83</v>
      </c>
      <c r="AV159" s="15" t="s">
        <v>184</v>
      </c>
      <c r="AW159" s="15" t="s">
        <v>32</v>
      </c>
      <c r="AX159" s="15" t="s">
        <v>70</v>
      </c>
      <c r="AY159" s="276" t="s">
        <v>163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215</v>
      </c>
      <c r="G160" s="234"/>
      <c r="H160" s="238">
        <v>5.0700000000000003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83</v>
      </c>
      <c r="AV160" s="13" t="s">
        <v>83</v>
      </c>
      <c r="AW160" s="13" t="s">
        <v>32</v>
      </c>
      <c r="AX160" s="13" t="s">
        <v>70</v>
      </c>
      <c r="AY160" s="244" t="s">
        <v>163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215</v>
      </c>
      <c r="G161" s="234"/>
      <c r="H161" s="238">
        <v>5.0700000000000003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83</v>
      </c>
      <c r="AV161" s="13" t="s">
        <v>83</v>
      </c>
      <c r="AW161" s="13" t="s">
        <v>32</v>
      </c>
      <c r="AX161" s="13" t="s">
        <v>70</v>
      </c>
      <c r="AY161" s="244" t="s">
        <v>163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216</v>
      </c>
      <c r="G162" s="234"/>
      <c r="H162" s="238">
        <v>5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217</v>
      </c>
      <c r="G163" s="234"/>
      <c r="H163" s="238">
        <v>2.3199999999999998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5" customFormat="1">
      <c r="A164" s="15"/>
      <c r="B164" s="266"/>
      <c r="C164" s="267"/>
      <c r="D164" s="235" t="s">
        <v>175</v>
      </c>
      <c r="E164" s="268" t="s">
        <v>19</v>
      </c>
      <c r="F164" s="269" t="s">
        <v>229</v>
      </c>
      <c r="G164" s="267"/>
      <c r="H164" s="270">
        <v>17.460000000000001</v>
      </c>
      <c r="I164" s="271"/>
      <c r="J164" s="267"/>
      <c r="K164" s="267"/>
      <c r="L164" s="272"/>
      <c r="M164" s="273"/>
      <c r="N164" s="274"/>
      <c r="O164" s="274"/>
      <c r="P164" s="274"/>
      <c r="Q164" s="274"/>
      <c r="R164" s="274"/>
      <c r="S164" s="274"/>
      <c r="T164" s="27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6" t="s">
        <v>175</v>
      </c>
      <c r="AU164" s="276" t="s">
        <v>83</v>
      </c>
      <c r="AV164" s="15" t="s">
        <v>184</v>
      </c>
      <c r="AW164" s="15" t="s">
        <v>32</v>
      </c>
      <c r="AX164" s="15" t="s">
        <v>70</v>
      </c>
      <c r="AY164" s="276" t="s">
        <v>163</v>
      </c>
    </row>
    <row r="165" s="14" customFormat="1">
      <c r="A165" s="14"/>
      <c r="B165" s="245"/>
      <c r="C165" s="246"/>
      <c r="D165" s="235" t="s">
        <v>175</v>
      </c>
      <c r="E165" s="247" t="s">
        <v>19</v>
      </c>
      <c r="F165" s="248" t="s">
        <v>179</v>
      </c>
      <c r="G165" s="246"/>
      <c r="H165" s="249">
        <v>34.920000000000002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175</v>
      </c>
      <c r="AU165" s="255" t="s">
        <v>83</v>
      </c>
      <c r="AV165" s="14" t="s">
        <v>171</v>
      </c>
      <c r="AW165" s="14" t="s">
        <v>32</v>
      </c>
      <c r="AX165" s="14" t="s">
        <v>77</v>
      </c>
      <c r="AY165" s="255" t="s">
        <v>163</v>
      </c>
    </row>
    <row r="166" s="2" customFormat="1" ht="16.5" customHeight="1">
      <c r="A166" s="41"/>
      <c r="B166" s="42"/>
      <c r="C166" s="256" t="s">
        <v>230</v>
      </c>
      <c r="D166" s="256" t="s">
        <v>219</v>
      </c>
      <c r="E166" s="257" t="s">
        <v>231</v>
      </c>
      <c r="F166" s="258" t="s">
        <v>232</v>
      </c>
      <c r="G166" s="259" t="s">
        <v>212</v>
      </c>
      <c r="H166" s="260">
        <v>18.332999999999998</v>
      </c>
      <c r="I166" s="261"/>
      <c r="J166" s="262">
        <f>ROUND(I166*H166,2)</f>
        <v>0</v>
      </c>
      <c r="K166" s="258" t="s">
        <v>170</v>
      </c>
      <c r="L166" s="263"/>
      <c r="M166" s="264" t="s">
        <v>19</v>
      </c>
      <c r="N166" s="265" t="s">
        <v>42</v>
      </c>
      <c r="O166" s="87"/>
      <c r="P166" s="224">
        <f>O166*H166</f>
        <v>0</v>
      </c>
      <c r="Q166" s="224">
        <v>4.0000000000000003E-05</v>
      </c>
      <c r="R166" s="224">
        <f>Q166*H166</f>
        <v>0.00073331999999999998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218</v>
      </c>
      <c r="AT166" s="226" t="s">
        <v>219</v>
      </c>
      <c r="AU166" s="226" t="s">
        <v>83</v>
      </c>
      <c r="AY166" s="20" t="s">
        <v>163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83</v>
      </c>
      <c r="BK166" s="227">
        <f>ROUND(I166*H166,2)</f>
        <v>0</v>
      </c>
      <c r="BL166" s="20" t="s">
        <v>171</v>
      </c>
      <c r="BM166" s="226" t="s">
        <v>233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215</v>
      </c>
      <c r="G167" s="234"/>
      <c r="H167" s="238">
        <v>5.0700000000000003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83</v>
      </c>
      <c r="AV167" s="13" t="s">
        <v>83</v>
      </c>
      <c r="AW167" s="13" t="s">
        <v>32</v>
      </c>
      <c r="AX167" s="13" t="s">
        <v>70</v>
      </c>
      <c r="AY167" s="244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216</v>
      </c>
      <c r="G169" s="234"/>
      <c r="H169" s="238">
        <v>5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217</v>
      </c>
      <c r="G170" s="234"/>
      <c r="H170" s="238">
        <v>2.3199999999999998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179</v>
      </c>
      <c r="G171" s="246"/>
      <c r="H171" s="249">
        <v>17.460000000000001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83</v>
      </c>
      <c r="AV171" s="14" t="s">
        <v>171</v>
      </c>
      <c r="AW171" s="14" t="s">
        <v>32</v>
      </c>
      <c r="AX171" s="14" t="s">
        <v>77</v>
      </c>
      <c r="AY171" s="255" t="s">
        <v>163</v>
      </c>
    </row>
    <row r="172" s="13" customFormat="1">
      <c r="A172" s="13"/>
      <c r="B172" s="233"/>
      <c r="C172" s="234"/>
      <c r="D172" s="235" t="s">
        <v>175</v>
      </c>
      <c r="E172" s="234"/>
      <c r="F172" s="237" t="s">
        <v>483</v>
      </c>
      <c r="G172" s="234"/>
      <c r="H172" s="238">
        <v>18.332999999999998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4</v>
      </c>
      <c r="AX172" s="13" t="s">
        <v>77</v>
      </c>
      <c r="AY172" s="244" t="s">
        <v>163</v>
      </c>
    </row>
    <row r="173" s="2" customFormat="1" ht="16.5" customHeight="1">
      <c r="A173" s="41"/>
      <c r="B173" s="42"/>
      <c r="C173" s="256" t="s">
        <v>234</v>
      </c>
      <c r="D173" s="256" t="s">
        <v>219</v>
      </c>
      <c r="E173" s="257" t="s">
        <v>235</v>
      </c>
      <c r="F173" s="258" t="s">
        <v>236</v>
      </c>
      <c r="G173" s="259" t="s">
        <v>212</v>
      </c>
      <c r="H173" s="260">
        <v>18.332999999999998</v>
      </c>
      <c r="I173" s="261"/>
      <c r="J173" s="262">
        <f>ROUND(I173*H173,2)</f>
        <v>0</v>
      </c>
      <c r="K173" s="258" t="s">
        <v>170</v>
      </c>
      <c r="L173" s="263"/>
      <c r="M173" s="264" t="s">
        <v>19</v>
      </c>
      <c r="N173" s="265" t="s">
        <v>42</v>
      </c>
      <c r="O173" s="87"/>
      <c r="P173" s="224">
        <f>O173*H173</f>
        <v>0</v>
      </c>
      <c r="Q173" s="224">
        <v>0.00029999999999999997</v>
      </c>
      <c r="R173" s="224">
        <f>Q173*H173</f>
        <v>0.0054998999999999994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218</v>
      </c>
      <c r="AT173" s="226" t="s">
        <v>219</v>
      </c>
      <c r="AU173" s="226" t="s">
        <v>83</v>
      </c>
      <c r="AY173" s="20" t="s">
        <v>163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83</v>
      </c>
      <c r="BK173" s="227">
        <f>ROUND(I173*H173,2)</f>
        <v>0</v>
      </c>
      <c r="BL173" s="20" t="s">
        <v>171</v>
      </c>
      <c r="BM173" s="226" t="s">
        <v>237</v>
      </c>
    </row>
    <row r="174" s="13" customFormat="1">
      <c r="A174" s="13"/>
      <c r="B174" s="233"/>
      <c r="C174" s="234"/>
      <c r="D174" s="235" t="s">
        <v>175</v>
      </c>
      <c r="E174" s="236" t="s">
        <v>19</v>
      </c>
      <c r="F174" s="237" t="s">
        <v>215</v>
      </c>
      <c r="G174" s="234"/>
      <c r="H174" s="238">
        <v>5.0700000000000003</v>
      </c>
      <c r="I174" s="239"/>
      <c r="J174" s="234"/>
      <c r="K174" s="234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175</v>
      </c>
      <c r="AU174" s="244" t="s">
        <v>83</v>
      </c>
      <c r="AV174" s="13" t="s">
        <v>83</v>
      </c>
      <c r="AW174" s="13" t="s">
        <v>32</v>
      </c>
      <c r="AX174" s="13" t="s">
        <v>70</v>
      </c>
      <c r="AY174" s="244" t="s">
        <v>163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215</v>
      </c>
      <c r="G175" s="234"/>
      <c r="H175" s="238">
        <v>5.0700000000000003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83</v>
      </c>
      <c r="AV175" s="13" t="s">
        <v>83</v>
      </c>
      <c r="AW175" s="13" t="s">
        <v>32</v>
      </c>
      <c r="AX175" s="13" t="s">
        <v>70</v>
      </c>
      <c r="AY175" s="244" t="s">
        <v>163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216</v>
      </c>
      <c r="G176" s="234"/>
      <c r="H176" s="238">
        <v>5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217</v>
      </c>
      <c r="G177" s="234"/>
      <c r="H177" s="238">
        <v>2.3199999999999998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4" customFormat="1">
      <c r="A178" s="14"/>
      <c r="B178" s="245"/>
      <c r="C178" s="246"/>
      <c r="D178" s="235" t="s">
        <v>175</v>
      </c>
      <c r="E178" s="247" t="s">
        <v>19</v>
      </c>
      <c r="F178" s="248" t="s">
        <v>179</v>
      </c>
      <c r="G178" s="246"/>
      <c r="H178" s="249">
        <v>17.460000000000001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175</v>
      </c>
      <c r="AU178" s="255" t="s">
        <v>83</v>
      </c>
      <c r="AV178" s="14" t="s">
        <v>171</v>
      </c>
      <c r="AW178" s="14" t="s">
        <v>32</v>
      </c>
      <c r="AX178" s="14" t="s">
        <v>77</v>
      </c>
      <c r="AY178" s="255" t="s">
        <v>163</v>
      </c>
    </row>
    <row r="179" s="13" customFormat="1">
      <c r="A179" s="13"/>
      <c r="B179" s="233"/>
      <c r="C179" s="234"/>
      <c r="D179" s="235" t="s">
        <v>175</v>
      </c>
      <c r="E179" s="234"/>
      <c r="F179" s="237" t="s">
        <v>483</v>
      </c>
      <c r="G179" s="234"/>
      <c r="H179" s="238">
        <v>18.332999999999998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4</v>
      </c>
      <c r="AX179" s="13" t="s">
        <v>77</v>
      </c>
      <c r="AY179" s="244" t="s">
        <v>163</v>
      </c>
    </row>
    <row r="180" s="2" customFormat="1" ht="16.5" customHeight="1">
      <c r="A180" s="41"/>
      <c r="B180" s="42"/>
      <c r="C180" s="215" t="s">
        <v>8</v>
      </c>
      <c r="D180" s="215" t="s">
        <v>166</v>
      </c>
      <c r="E180" s="216" t="s">
        <v>238</v>
      </c>
      <c r="F180" s="217" t="s">
        <v>239</v>
      </c>
      <c r="G180" s="218" t="s">
        <v>169</v>
      </c>
      <c r="H180" s="219">
        <v>2.6200000000000001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42</v>
      </c>
      <c r="O180" s="87"/>
      <c r="P180" s="224">
        <f>O180*H180</f>
        <v>0</v>
      </c>
      <c r="Q180" s="224">
        <v>0.00013999999999999999</v>
      </c>
      <c r="R180" s="224">
        <f>Q180*H180</f>
        <v>0.00036679999999999997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83</v>
      </c>
      <c r="AY180" s="20" t="s">
        <v>163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83</v>
      </c>
      <c r="BK180" s="227">
        <f>ROUND(I180*H180,2)</f>
        <v>0</v>
      </c>
      <c r="BL180" s="20" t="s">
        <v>171</v>
      </c>
      <c r="BM180" s="226" t="s">
        <v>240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241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83</v>
      </c>
    </row>
    <row r="182" s="13" customFormat="1">
      <c r="A182" s="13"/>
      <c r="B182" s="233"/>
      <c r="C182" s="234"/>
      <c r="D182" s="235" t="s">
        <v>175</v>
      </c>
      <c r="E182" s="236" t="s">
        <v>19</v>
      </c>
      <c r="F182" s="237" t="s">
        <v>202</v>
      </c>
      <c r="G182" s="234"/>
      <c r="H182" s="238">
        <v>0.76100000000000001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32</v>
      </c>
      <c r="AX182" s="13" t="s">
        <v>70</v>
      </c>
      <c r="AY182" s="244" t="s">
        <v>163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202</v>
      </c>
      <c r="G183" s="234"/>
      <c r="H183" s="238">
        <v>0.76100000000000001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83</v>
      </c>
      <c r="AV183" s="13" t="s">
        <v>83</v>
      </c>
      <c r="AW183" s="13" t="s">
        <v>32</v>
      </c>
      <c r="AX183" s="13" t="s">
        <v>70</v>
      </c>
      <c r="AY183" s="244" t="s">
        <v>163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203</v>
      </c>
      <c r="G184" s="234"/>
      <c r="H184" s="238">
        <v>0.75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204</v>
      </c>
      <c r="G185" s="234"/>
      <c r="H185" s="238">
        <v>0.34799999999999998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4" customFormat="1">
      <c r="A186" s="14"/>
      <c r="B186" s="245"/>
      <c r="C186" s="246"/>
      <c r="D186" s="235" t="s">
        <v>175</v>
      </c>
      <c r="E186" s="247" t="s">
        <v>19</v>
      </c>
      <c r="F186" s="248" t="s">
        <v>179</v>
      </c>
      <c r="G186" s="246"/>
      <c r="H186" s="249">
        <v>2.6200000000000001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175</v>
      </c>
      <c r="AU186" s="255" t="s">
        <v>83</v>
      </c>
      <c r="AV186" s="14" t="s">
        <v>171</v>
      </c>
      <c r="AW186" s="14" t="s">
        <v>32</v>
      </c>
      <c r="AX186" s="14" t="s">
        <v>77</v>
      </c>
      <c r="AY186" s="255" t="s">
        <v>163</v>
      </c>
    </row>
    <row r="187" s="2" customFormat="1" ht="24.15" customHeight="1">
      <c r="A187" s="41"/>
      <c r="B187" s="42"/>
      <c r="C187" s="215" t="s">
        <v>242</v>
      </c>
      <c r="D187" s="215" t="s">
        <v>166</v>
      </c>
      <c r="E187" s="216" t="s">
        <v>243</v>
      </c>
      <c r="F187" s="217" t="s">
        <v>244</v>
      </c>
      <c r="G187" s="218" t="s">
        <v>169</v>
      </c>
      <c r="H187" s="219">
        <v>2.6200000000000001</v>
      </c>
      <c r="I187" s="220"/>
      <c r="J187" s="221">
        <f>ROUND(I187*H187,2)</f>
        <v>0</v>
      </c>
      <c r="K187" s="217" t="s">
        <v>170</v>
      </c>
      <c r="L187" s="47"/>
      <c r="M187" s="222" t="s">
        <v>19</v>
      </c>
      <c r="N187" s="223" t="s">
        <v>42</v>
      </c>
      <c r="O187" s="87"/>
      <c r="P187" s="224">
        <f>O187*H187</f>
        <v>0</v>
      </c>
      <c r="Q187" s="224">
        <v>0.0033</v>
      </c>
      <c r="R187" s="224">
        <f>Q187*H187</f>
        <v>0.0086460000000000009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171</v>
      </c>
      <c r="AT187" s="226" t="s">
        <v>166</v>
      </c>
      <c r="AU187" s="226" t="s">
        <v>83</v>
      </c>
      <c r="AY187" s="20" t="s">
        <v>163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83</v>
      </c>
      <c r="BK187" s="227">
        <f>ROUND(I187*H187,2)</f>
        <v>0</v>
      </c>
      <c r="BL187" s="20" t="s">
        <v>171</v>
      </c>
      <c r="BM187" s="226" t="s">
        <v>245</v>
      </c>
    </row>
    <row r="188" s="2" customFormat="1">
      <c r="A188" s="41"/>
      <c r="B188" s="42"/>
      <c r="C188" s="43"/>
      <c r="D188" s="228" t="s">
        <v>173</v>
      </c>
      <c r="E188" s="43"/>
      <c r="F188" s="229" t="s">
        <v>246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173</v>
      </c>
      <c r="AU188" s="20" t="s">
        <v>83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202</v>
      </c>
      <c r="G189" s="234"/>
      <c r="H189" s="238">
        <v>0.76100000000000001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83</v>
      </c>
      <c r="AV189" s="13" t="s">
        <v>83</v>
      </c>
      <c r="AW189" s="13" t="s">
        <v>32</v>
      </c>
      <c r="AX189" s="13" t="s">
        <v>70</v>
      </c>
      <c r="AY189" s="244" t="s">
        <v>163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202</v>
      </c>
      <c r="G190" s="234"/>
      <c r="H190" s="238">
        <v>0.76100000000000001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32</v>
      </c>
      <c r="AX190" s="13" t="s">
        <v>70</v>
      </c>
      <c r="AY190" s="244" t="s">
        <v>163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203</v>
      </c>
      <c r="G191" s="234"/>
      <c r="H191" s="238">
        <v>0.75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83</v>
      </c>
      <c r="AV191" s="13" t="s">
        <v>83</v>
      </c>
      <c r="AW191" s="13" t="s">
        <v>32</v>
      </c>
      <c r="AX191" s="13" t="s">
        <v>70</v>
      </c>
      <c r="AY191" s="244" t="s">
        <v>163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204</v>
      </c>
      <c r="G192" s="234"/>
      <c r="H192" s="238">
        <v>0.34799999999999998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83</v>
      </c>
      <c r="AV192" s="13" t="s">
        <v>83</v>
      </c>
      <c r="AW192" s="13" t="s">
        <v>32</v>
      </c>
      <c r="AX192" s="13" t="s">
        <v>70</v>
      </c>
      <c r="AY192" s="244" t="s">
        <v>163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179</v>
      </c>
      <c r="G193" s="246"/>
      <c r="H193" s="249">
        <v>2.6200000000000001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83</v>
      </c>
      <c r="AV193" s="14" t="s">
        <v>171</v>
      </c>
      <c r="AW193" s="14" t="s">
        <v>32</v>
      </c>
      <c r="AX193" s="14" t="s">
        <v>77</v>
      </c>
      <c r="AY193" s="255" t="s">
        <v>163</v>
      </c>
    </row>
    <row r="194" s="12" customFormat="1" ht="22.8" customHeight="1">
      <c r="A194" s="12"/>
      <c r="B194" s="199"/>
      <c r="C194" s="200"/>
      <c r="D194" s="201" t="s">
        <v>69</v>
      </c>
      <c r="E194" s="213" t="s">
        <v>224</v>
      </c>
      <c r="F194" s="213" t="s">
        <v>247</v>
      </c>
      <c r="G194" s="200"/>
      <c r="H194" s="200"/>
      <c r="I194" s="203"/>
      <c r="J194" s="214">
        <f>BK194</f>
        <v>0</v>
      </c>
      <c r="K194" s="200"/>
      <c r="L194" s="205"/>
      <c r="M194" s="206"/>
      <c r="N194" s="207"/>
      <c r="O194" s="207"/>
      <c r="P194" s="208">
        <f>SUM(P195:P238)</f>
        <v>0</v>
      </c>
      <c r="Q194" s="207"/>
      <c r="R194" s="208">
        <f>SUM(R195:R238)</f>
        <v>0</v>
      </c>
      <c r="S194" s="207"/>
      <c r="T194" s="209">
        <f>SUM(T195:T238)</f>
        <v>0.78892600000000002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10" t="s">
        <v>77</v>
      </c>
      <c r="AT194" s="211" t="s">
        <v>69</v>
      </c>
      <c r="AU194" s="211" t="s">
        <v>77</v>
      </c>
      <c r="AY194" s="210" t="s">
        <v>163</v>
      </c>
      <c r="BK194" s="212">
        <f>SUM(BK195:BK238)</f>
        <v>0</v>
      </c>
    </row>
    <row r="195" s="2" customFormat="1" ht="24.15" customHeight="1">
      <c r="A195" s="41"/>
      <c r="B195" s="42"/>
      <c r="C195" s="215" t="s">
        <v>248</v>
      </c>
      <c r="D195" s="215" t="s">
        <v>166</v>
      </c>
      <c r="E195" s="216" t="s">
        <v>249</v>
      </c>
      <c r="F195" s="217" t="s">
        <v>250</v>
      </c>
      <c r="G195" s="218" t="s">
        <v>169</v>
      </c>
      <c r="H195" s="219">
        <v>8.8800000000000008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42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83</v>
      </c>
      <c r="AY195" s="20" t="s">
        <v>163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83</v>
      </c>
      <c r="BK195" s="227">
        <f>ROUND(I195*H195,2)</f>
        <v>0</v>
      </c>
      <c r="BL195" s="20" t="s">
        <v>171</v>
      </c>
      <c r="BM195" s="226" t="s">
        <v>251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252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83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253</v>
      </c>
      <c r="G197" s="234"/>
      <c r="H197" s="238">
        <v>3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253</v>
      </c>
      <c r="G198" s="234"/>
      <c r="H198" s="238">
        <v>3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83</v>
      </c>
      <c r="AV198" s="13" t="s">
        <v>83</v>
      </c>
      <c r="AW198" s="13" t="s">
        <v>32</v>
      </c>
      <c r="AX198" s="13" t="s">
        <v>70</v>
      </c>
      <c r="AY198" s="244" t="s">
        <v>163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254</v>
      </c>
      <c r="G199" s="234"/>
      <c r="H199" s="238">
        <v>1.44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83</v>
      </c>
      <c r="AV199" s="13" t="s">
        <v>83</v>
      </c>
      <c r="AW199" s="13" t="s">
        <v>32</v>
      </c>
      <c r="AX199" s="13" t="s">
        <v>70</v>
      </c>
      <c r="AY199" s="244" t="s">
        <v>163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254</v>
      </c>
      <c r="G200" s="234"/>
      <c r="H200" s="238">
        <v>1.44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83</v>
      </c>
      <c r="AV200" s="13" t="s">
        <v>83</v>
      </c>
      <c r="AW200" s="13" t="s">
        <v>32</v>
      </c>
      <c r="AX200" s="13" t="s">
        <v>70</v>
      </c>
      <c r="AY200" s="244" t="s">
        <v>163</v>
      </c>
    </row>
    <row r="201" s="14" customFormat="1">
      <c r="A201" s="14"/>
      <c r="B201" s="245"/>
      <c r="C201" s="246"/>
      <c r="D201" s="235" t="s">
        <v>175</v>
      </c>
      <c r="E201" s="247" t="s">
        <v>19</v>
      </c>
      <c r="F201" s="248" t="s">
        <v>179</v>
      </c>
      <c r="G201" s="246"/>
      <c r="H201" s="249">
        <v>8.879999999999999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175</v>
      </c>
      <c r="AU201" s="255" t="s">
        <v>83</v>
      </c>
      <c r="AV201" s="14" t="s">
        <v>171</v>
      </c>
      <c r="AW201" s="14" t="s">
        <v>32</v>
      </c>
      <c r="AX201" s="14" t="s">
        <v>77</v>
      </c>
      <c r="AY201" s="255" t="s">
        <v>163</v>
      </c>
    </row>
    <row r="202" s="2" customFormat="1" ht="21.75" customHeight="1">
      <c r="A202" s="41"/>
      <c r="B202" s="42"/>
      <c r="C202" s="215" t="s">
        <v>255</v>
      </c>
      <c r="D202" s="215" t="s">
        <v>166</v>
      </c>
      <c r="E202" s="216" t="s">
        <v>256</v>
      </c>
      <c r="F202" s="217" t="s">
        <v>257</v>
      </c>
      <c r="G202" s="218" t="s">
        <v>169</v>
      </c>
      <c r="H202" s="219">
        <v>0.60099999999999998</v>
      </c>
      <c r="I202" s="220"/>
      <c r="J202" s="221">
        <f>ROUND(I202*H202,2)</f>
        <v>0</v>
      </c>
      <c r="K202" s="217" t="s">
        <v>170</v>
      </c>
      <c r="L202" s="47"/>
      <c r="M202" s="222" t="s">
        <v>19</v>
      </c>
      <c r="N202" s="223" t="s">
        <v>42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0.072999999999999995</v>
      </c>
      <c r="T202" s="225">
        <f>S202*H202</f>
        <v>0.043872999999999995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83</v>
      </c>
      <c r="AY202" s="20" t="s">
        <v>163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83</v>
      </c>
      <c r="BK202" s="227">
        <f>ROUND(I202*H202,2)</f>
        <v>0</v>
      </c>
      <c r="BL202" s="20" t="s">
        <v>171</v>
      </c>
      <c r="BM202" s="226" t="s">
        <v>258</v>
      </c>
    </row>
    <row r="203" s="2" customFormat="1">
      <c r="A203" s="41"/>
      <c r="B203" s="42"/>
      <c r="C203" s="43"/>
      <c r="D203" s="228" t="s">
        <v>173</v>
      </c>
      <c r="E203" s="43"/>
      <c r="F203" s="229" t="s">
        <v>259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173</v>
      </c>
      <c r="AU203" s="20" t="s">
        <v>83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196</v>
      </c>
      <c r="G204" s="234"/>
      <c r="H204" s="238">
        <v>0.60099999999999998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179</v>
      </c>
      <c r="G205" s="246"/>
      <c r="H205" s="249">
        <v>0.60099999999999998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83</v>
      </c>
      <c r="AV205" s="14" t="s">
        <v>171</v>
      </c>
      <c r="AW205" s="14" t="s">
        <v>32</v>
      </c>
      <c r="AX205" s="14" t="s">
        <v>77</v>
      </c>
      <c r="AY205" s="255" t="s">
        <v>163</v>
      </c>
    </row>
    <row r="206" s="2" customFormat="1" ht="21.75" customHeight="1">
      <c r="A206" s="41"/>
      <c r="B206" s="42"/>
      <c r="C206" s="215" t="s">
        <v>260</v>
      </c>
      <c r="D206" s="215" t="s">
        <v>166</v>
      </c>
      <c r="E206" s="216" t="s">
        <v>261</v>
      </c>
      <c r="F206" s="217" t="s">
        <v>262</v>
      </c>
      <c r="G206" s="218" t="s">
        <v>169</v>
      </c>
      <c r="H206" s="219">
        <v>1.7969999999999999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0.058999999999999997</v>
      </c>
      <c r="T206" s="225">
        <f>S206*H206</f>
        <v>0.10602299999999999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83</v>
      </c>
      <c r="AY206" s="20" t="s">
        <v>163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83</v>
      </c>
      <c r="BK206" s="227">
        <f>ROUND(I206*H206,2)</f>
        <v>0</v>
      </c>
      <c r="BL206" s="20" t="s">
        <v>171</v>
      </c>
      <c r="BM206" s="226" t="s">
        <v>263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264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83</v>
      </c>
    </row>
    <row r="208" s="16" customFormat="1">
      <c r="A208" s="16"/>
      <c r="B208" s="277"/>
      <c r="C208" s="278"/>
      <c r="D208" s="235" t="s">
        <v>175</v>
      </c>
      <c r="E208" s="279" t="s">
        <v>19</v>
      </c>
      <c r="F208" s="280" t="s">
        <v>265</v>
      </c>
      <c r="G208" s="278"/>
      <c r="H208" s="279" t="s">
        <v>19</v>
      </c>
      <c r="I208" s="281"/>
      <c r="J208" s="278"/>
      <c r="K208" s="278"/>
      <c r="L208" s="282"/>
      <c r="M208" s="283"/>
      <c r="N208" s="284"/>
      <c r="O208" s="284"/>
      <c r="P208" s="284"/>
      <c r="Q208" s="284"/>
      <c r="R208" s="284"/>
      <c r="S208" s="284"/>
      <c r="T208" s="285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T208" s="286" t="s">
        <v>175</v>
      </c>
      <c r="AU208" s="286" t="s">
        <v>83</v>
      </c>
      <c r="AV208" s="16" t="s">
        <v>77</v>
      </c>
      <c r="AW208" s="16" t="s">
        <v>32</v>
      </c>
      <c r="AX208" s="16" t="s">
        <v>70</v>
      </c>
      <c r="AY208" s="286" t="s">
        <v>163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195</v>
      </c>
      <c r="G209" s="234"/>
      <c r="H209" s="238">
        <v>1.7969999999999999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83</v>
      </c>
      <c r="AV209" s="13" t="s">
        <v>83</v>
      </c>
      <c r="AW209" s="13" t="s">
        <v>32</v>
      </c>
      <c r="AX209" s="13" t="s">
        <v>70</v>
      </c>
      <c r="AY209" s="244" t="s">
        <v>163</v>
      </c>
    </row>
    <row r="210" s="14" customFormat="1">
      <c r="A210" s="14"/>
      <c r="B210" s="245"/>
      <c r="C210" s="246"/>
      <c r="D210" s="235" t="s">
        <v>175</v>
      </c>
      <c r="E210" s="247" t="s">
        <v>19</v>
      </c>
      <c r="F210" s="248" t="s">
        <v>179</v>
      </c>
      <c r="G210" s="246"/>
      <c r="H210" s="249">
        <v>1.7969999999999999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175</v>
      </c>
      <c r="AU210" s="255" t="s">
        <v>83</v>
      </c>
      <c r="AV210" s="14" t="s">
        <v>171</v>
      </c>
      <c r="AW210" s="14" t="s">
        <v>32</v>
      </c>
      <c r="AX210" s="14" t="s">
        <v>77</v>
      </c>
      <c r="AY210" s="255" t="s">
        <v>163</v>
      </c>
    </row>
    <row r="211" s="2" customFormat="1" ht="21.75" customHeight="1">
      <c r="A211" s="41"/>
      <c r="B211" s="42"/>
      <c r="C211" s="215" t="s">
        <v>266</v>
      </c>
      <c r="D211" s="215" t="s">
        <v>166</v>
      </c>
      <c r="E211" s="216" t="s">
        <v>267</v>
      </c>
      <c r="F211" s="217" t="s">
        <v>268</v>
      </c>
      <c r="G211" s="218" t="s">
        <v>169</v>
      </c>
      <c r="H211" s="219">
        <v>6.2279999999999998</v>
      </c>
      <c r="I211" s="220"/>
      <c r="J211" s="221">
        <f>ROUND(I211*H211,2)</f>
        <v>0</v>
      </c>
      <c r="K211" s="217" t="s">
        <v>170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0.050999999999999997</v>
      </c>
      <c r="T211" s="225">
        <f>S211*H211</f>
        <v>0.31762799999999997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171</v>
      </c>
      <c r="AT211" s="226" t="s">
        <v>166</v>
      </c>
      <c r="AU211" s="226" t="s">
        <v>83</v>
      </c>
      <c r="AY211" s="20" t="s">
        <v>163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83</v>
      </c>
      <c r="BK211" s="227">
        <f>ROUND(I211*H211,2)</f>
        <v>0</v>
      </c>
      <c r="BL211" s="20" t="s">
        <v>171</v>
      </c>
      <c r="BM211" s="226" t="s">
        <v>269</v>
      </c>
    </row>
    <row r="212" s="2" customFormat="1">
      <c r="A212" s="41"/>
      <c r="B212" s="42"/>
      <c r="C212" s="43"/>
      <c r="D212" s="228" t="s">
        <v>173</v>
      </c>
      <c r="E212" s="43"/>
      <c r="F212" s="229" t="s">
        <v>270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173</v>
      </c>
      <c r="AU212" s="20" t="s">
        <v>83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194</v>
      </c>
      <c r="G213" s="234"/>
      <c r="H213" s="238">
        <v>3.1139999999999999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194</v>
      </c>
      <c r="G214" s="234"/>
      <c r="H214" s="238">
        <v>3.1139999999999999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6.2279999999999998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4.15" customHeight="1">
      <c r="A216" s="41"/>
      <c r="B216" s="42"/>
      <c r="C216" s="215" t="s">
        <v>271</v>
      </c>
      <c r="D216" s="215" t="s">
        <v>166</v>
      </c>
      <c r="E216" s="216" t="s">
        <v>272</v>
      </c>
      <c r="F216" s="217" t="s">
        <v>273</v>
      </c>
      <c r="G216" s="218" t="s">
        <v>169</v>
      </c>
      <c r="H216" s="219">
        <v>6.9870000000000001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0.045999999999999999</v>
      </c>
      <c r="T216" s="225">
        <f>S216*H216</f>
        <v>0.32140200000000002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274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275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176</v>
      </c>
      <c r="G218" s="234"/>
      <c r="H218" s="238">
        <v>2.1480000000000001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176</v>
      </c>
      <c r="G219" s="234"/>
      <c r="H219" s="238">
        <v>2.1480000000000001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83</v>
      </c>
      <c r="AV219" s="13" t="s">
        <v>83</v>
      </c>
      <c r="AW219" s="13" t="s">
        <v>32</v>
      </c>
      <c r="AX219" s="13" t="s">
        <v>70</v>
      </c>
      <c r="AY219" s="244" t="s">
        <v>163</v>
      </c>
    </row>
    <row r="220" s="13" customFormat="1">
      <c r="A220" s="13"/>
      <c r="B220" s="233"/>
      <c r="C220" s="234"/>
      <c r="D220" s="235" t="s">
        <v>175</v>
      </c>
      <c r="E220" s="236" t="s">
        <v>19</v>
      </c>
      <c r="F220" s="237" t="s">
        <v>177</v>
      </c>
      <c r="G220" s="234"/>
      <c r="H220" s="238">
        <v>1.7609999999999999</v>
      </c>
      <c r="I220" s="239"/>
      <c r="J220" s="234"/>
      <c r="K220" s="234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175</v>
      </c>
      <c r="AU220" s="244" t="s">
        <v>83</v>
      </c>
      <c r="AV220" s="13" t="s">
        <v>83</v>
      </c>
      <c r="AW220" s="13" t="s">
        <v>32</v>
      </c>
      <c r="AX220" s="13" t="s">
        <v>70</v>
      </c>
      <c r="AY220" s="244" t="s">
        <v>163</v>
      </c>
    </row>
    <row r="221" s="13" customFormat="1">
      <c r="A221" s="13"/>
      <c r="B221" s="233"/>
      <c r="C221" s="234"/>
      <c r="D221" s="235" t="s">
        <v>175</v>
      </c>
      <c r="E221" s="236" t="s">
        <v>19</v>
      </c>
      <c r="F221" s="237" t="s">
        <v>178</v>
      </c>
      <c r="G221" s="234"/>
      <c r="H221" s="238">
        <v>0.93000000000000005</v>
      </c>
      <c r="I221" s="239"/>
      <c r="J221" s="234"/>
      <c r="K221" s="234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175</v>
      </c>
      <c r="AU221" s="244" t="s">
        <v>83</v>
      </c>
      <c r="AV221" s="13" t="s">
        <v>83</v>
      </c>
      <c r="AW221" s="13" t="s">
        <v>32</v>
      </c>
      <c r="AX221" s="13" t="s">
        <v>70</v>
      </c>
      <c r="AY221" s="244" t="s">
        <v>163</v>
      </c>
    </row>
    <row r="222" s="14" customFormat="1">
      <c r="A222" s="14"/>
      <c r="B222" s="245"/>
      <c r="C222" s="246"/>
      <c r="D222" s="235" t="s">
        <v>175</v>
      </c>
      <c r="E222" s="247" t="s">
        <v>19</v>
      </c>
      <c r="F222" s="248" t="s">
        <v>179</v>
      </c>
      <c r="G222" s="246"/>
      <c r="H222" s="249">
        <v>6.9870000000000001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175</v>
      </c>
      <c r="AU222" s="255" t="s">
        <v>83</v>
      </c>
      <c r="AV222" s="14" t="s">
        <v>171</v>
      </c>
      <c r="AW222" s="14" t="s">
        <v>32</v>
      </c>
      <c r="AX222" s="14" t="s">
        <v>77</v>
      </c>
      <c r="AY222" s="255" t="s">
        <v>163</v>
      </c>
    </row>
    <row r="223" s="2" customFormat="1" ht="16.5" customHeight="1">
      <c r="A223" s="41"/>
      <c r="B223" s="42"/>
      <c r="C223" s="215" t="s">
        <v>276</v>
      </c>
      <c r="D223" s="215" t="s">
        <v>166</v>
      </c>
      <c r="E223" s="216" t="s">
        <v>277</v>
      </c>
      <c r="F223" s="217" t="s">
        <v>278</v>
      </c>
      <c r="G223" s="218" t="s">
        <v>169</v>
      </c>
      <c r="H223" s="219">
        <v>2.6200000000000001</v>
      </c>
      <c r="I223" s="220"/>
      <c r="J223" s="221">
        <f>ROUND(I223*H223,2)</f>
        <v>0</v>
      </c>
      <c r="K223" s="217" t="s">
        <v>170</v>
      </c>
      <c r="L223" s="47"/>
      <c r="M223" s="222" t="s">
        <v>19</v>
      </c>
      <c r="N223" s="223" t="s">
        <v>42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83</v>
      </c>
      <c r="AY223" s="20" t="s">
        <v>163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83</v>
      </c>
      <c r="BK223" s="227">
        <f>ROUND(I223*H223,2)</f>
        <v>0</v>
      </c>
      <c r="BL223" s="20" t="s">
        <v>171</v>
      </c>
      <c r="BM223" s="226" t="s">
        <v>279</v>
      </c>
    </row>
    <row r="224" s="2" customFormat="1">
      <c r="A224" s="41"/>
      <c r="B224" s="42"/>
      <c r="C224" s="43"/>
      <c r="D224" s="228" t="s">
        <v>173</v>
      </c>
      <c r="E224" s="43"/>
      <c r="F224" s="229" t="s">
        <v>280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173</v>
      </c>
      <c r="AU224" s="20" t="s">
        <v>83</v>
      </c>
    </row>
    <row r="225" s="16" customFormat="1">
      <c r="A225" s="16"/>
      <c r="B225" s="277"/>
      <c r="C225" s="278"/>
      <c r="D225" s="235" t="s">
        <v>175</v>
      </c>
      <c r="E225" s="279" t="s">
        <v>19</v>
      </c>
      <c r="F225" s="280" t="s">
        <v>281</v>
      </c>
      <c r="G225" s="278"/>
      <c r="H225" s="279" t="s">
        <v>19</v>
      </c>
      <c r="I225" s="281"/>
      <c r="J225" s="278"/>
      <c r="K225" s="278"/>
      <c r="L225" s="282"/>
      <c r="M225" s="283"/>
      <c r="N225" s="284"/>
      <c r="O225" s="284"/>
      <c r="P225" s="284"/>
      <c r="Q225" s="284"/>
      <c r="R225" s="284"/>
      <c r="S225" s="284"/>
      <c r="T225" s="285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T225" s="286" t="s">
        <v>175</v>
      </c>
      <c r="AU225" s="286" t="s">
        <v>83</v>
      </c>
      <c r="AV225" s="16" t="s">
        <v>77</v>
      </c>
      <c r="AW225" s="16" t="s">
        <v>32</v>
      </c>
      <c r="AX225" s="16" t="s">
        <v>70</v>
      </c>
      <c r="AY225" s="286" t="s">
        <v>163</v>
      </c>
    </row>
    <row r="226" s="13" customFormat="1">
      <c r="A226" s="13"/>
      <c r="B226" s="233"/>
      <c r="C226" s="234"/>
      <c r="D226" s="235" t="s">
        <v>175</v>
      </c>
      <c r="E226" s="236" t="s">
        <v>19</v>
      </c>
      <c r="F226" s="237" t="s">
        <v>202</v>
      </c>
      <c r="G226" s="234"/>
      <c r="H226" s="238">
        <v>0.76100000000000001</v>
      </c>
      <c r="I226" s="239"/>
      <c r="J226" s="234"/>
      <c r="K226" s="234"/>
      <c r="L226" s="240"/>
      <c r="M226" s="241"/>
      <c r="N226" s="242"/>
      <c r="O226" s="242"/>
      <c r="P226" s="242"/>
      <c r="Q226" s="242"/>
      <c r="R226" s="242"/>
      <c r="S226" s="242"/>
      <c r="T226" s="24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4" t="s">
        <v>175</v>
      </c>
      <c r="AU226" s="244" t="s">
        <v>83</v>
      </c>
      <c r="AV226" s="13" t="s">
        <v>83</v>
      </c>
      <c r="AW226" s="13" t="s">
        <v>32</v>
      </c>
      <c r="AX226" s="13" t="s">
        <v>70</v>
      </c>
      <c r="AY226" s="244" t="s">
        <v>163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202</v>
      </c>
      <c r="G227" s="234"/>
      <c r="H227" s="238">
        <v>0.76100000000000001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203</v>
      </c>
      <c r="G228" s="234"/>
      <c r="H228" s="238">
        <v>0.75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204</v>
      </c>
      <c r="G229" s="234"/>
      <c r="H229" s="238">
        <v>0.34799999999999998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2.6200000000000001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16.5" customHeight="1">
      <c r="A231" s="41"/>
      <c r="B231" s="42"/>
      <c r="C231" s="215" t="s">
        <v>282</v>
      </c>
      <c r="D231" s="215" t="s">
        <v>166</v>
      </c>
      <c r="E231" s="216" t="s">
        <v>283</v>
      </c>
      <c r="F231" s="217" t="s">
        <v>284</v>
      </c>
      <c r="G231" s="218" t="s">
        <v>169</v>
      </c>
      <c r="H231" s="219">
        <v>2.6200000000000001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285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286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6" customFormat="1">
      <c r="A233" s="16"/>
      <c r="B233" s="277"/>
      <c r="C233" s="278"/>
      <c r="D233" s="235" t="s">
        <v>175</v>
      </c>
      <c r="E233" s="279" t="s">
        <v>19</v>
      </c>
      <c r="F233" s="280" t="s">
        <v>281</v>
      </c>
      <c r="G233" s="278"/>
      <c r="H233" s="279" t="s">
        <v>19</v>
      </c>
      <c r="I233" s="281"/>
      <c r="J233" s="278"/>
      <c r="K233" s="278"/>
      <c r="L233" s="282"/>
      <c r="M233" s="283"/>
      <c r="N233" s="284"/>
      <c r="O233" s="284"/>
      <c r="P233" s="284"/>
      <c r="Q233" s="284"/>
      <c r="R233" s="284"/>
      <c r="S233" s="284"/>
      <c r="T233" s="285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86" t="s">
        <v>175</v>
      </c>
      <c r="AU233" s="286" t="s">
        <v>83</v>
      </c>
      <c r="AV233" s="16" t="s">
        <v>77</v>
      </c>
      <c r="AW233" s="16" t="s">
        <v>32</v>
      </c>
      <c r="AX233" s="16" t="s">
        <v>70</v>
      </c>
      <c r="AY233" s="286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202</v>
      </c>
      <c r="G234" s="234"/>
      <c r="H234" s="238">
        <v>0.76100000000000001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202</v>
      </c>
      <c r="G235" s="234"/>
      <c r="H235" s="238">
        <v>0.76100000000000001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203</v>
      </c>
      <c r="G236" s="234"/>
      <c r="H236" s="238">
        <v>0.75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204</v>
      </c>
      <c r="G237" s="234"/>
      <c r="H237" s="238">
        <v>0.34799999999999998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2.6200000000000001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12" customFormat="1" ht="22.8" customHeight="1">
      <c r="A239" s="12"/>
      <c r="B239" s="199"/>
      <c r="C239" s="200"/>
      <c r="D239" s="201" t="s">
        <v>69</v>
      </c>
      <c r="E239" s="213" t="s">
        <v>287</v>
      </c>
      <c r="F239" s="213" t="s">
        <v>288</v>
      </c>
      <c r="G239" s="200"/>
      <c r="H239" s="200"/>
      <c r="I239" s="203"/>
      <c r="J239" s="214">
        <f>BK239</f>
        <v>0</v>
      </c>
      <c r="K239" s="200"/>
      <c r="L239" s="205"/>
      <c r="M239" s="206"/>
      <c r="N239" s="207"/>
      <c r="O239" s="207"/>
      <c r="P239" s="208">
        <f>SUM(P240:P250)</f>
        <v>0</v>
      </c>
      <c r="Q239" s="207"/>
      <c r="R239" s="208">
        <f>SUM(R240:R250)</f>
        <v>0</v>
      </c>
      <c r="S239" s="207"/>
      <c r="T239" s="209">
        <f>SUM(T240:T250)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10" t="s">
        <v>77</v>
      </c>
      <c r="AT239" s="211" t="s">
        <v>69</v>
      </c>
      <c r="AU239" s="211" t="s">
        <v>77</v>
      </c>
      <c r="AY239" s="210" t="s">
        <v>163</v>
      </c>
      <c r="BK239" s="212">
        <f>SUM(BK240:BK250)</f>
        <v>0</v>
      </c>
    </row>
    <row r="240" s="2" customFormat="1" ht="24.15" customHeight="1">
      <c r="A240" s="41"/>
      <c r="B240" s="42"/>
      <c r="C240" s="215" t="s">
        <v>7</v>
      </c>
      <c r="D240" s="215" t="s">
        <v>166</v>
      </c>
      <c r="E240" s="216" t="s">
        <v>289</v>
      </c>
      <c r="F240" s="217" t="s">
        <v>290</v>
      </c>
      <c r="G240" s="218" t="s">
        <v>291</v>
      </c>
      <c r="H240" s="219">
        <v>0.80500000000000005</v>
      </c>
      <c r="I240" s="220"/>
      <c r="J240" s="221">
        <f>ROUND(I240*H240,2)</f>
        <v>0</v>
      </c>
      <c r="K240" s="217" t="s">
        <v>170</v>
      </c>
      <c r="L240" s="47"/>
      <c r="M240" s="222" t="s">
        <v>19</v>
      </c>
      <c r="N240" s="223" t="s">
        <v>42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171</v>
      </c>
      <c r="AT240" s="226" t="s">
        <v>166</v>
      </c>
      <c r="AU240" s="226" t="s">
        <v>83</v>
      </c>
      <c r="AY240" s="20" t="s">
        <v>163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83</v>
      </c>
      <c r="BK240" s="227">
        <f>ROUND(I240*H240,2)</f>
        <v>0</v>
      </c>
      <c r="BL240" s="20" t="s">
        <v>171</v>
      </c>
      <c r="BM240" s="226" t="s">
        <v>292</v>
      </c>
    </row>
    <row r="241" s="2" customFormat="1">
      <c r="A241" s="41"/>
      <c r="B241" s="42"/>
      <c r="C241" s="43"/>
      <c r="D241" s="228" t="s">
        <v>173</v>
      </c>
      <c r="E241" s="43"/>
      <c r="F241" s="229" t="s">
        <v>293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173</v>
      </c>
      <c r="AU241" s="20" t="s">
        <v>83</v>
      </c>
    </row>
    <row r="242" s="2" customFormat="1" ht="21.75" customHeight="1">
      <c r="A242" s="41"/>
      <c r="B242" s="42"/>
      <c r="C242" s="215" t="s">
        <v>294</v>
      </c>
      <c r="D242" s="215" t="s">
        <v>166</v>
      </c>
      <c r="E242" s="216" t="s">
        <v>295</v>
      </c>
      <c r="F242" s="217" t="s">
        <v>296</v>
      </c>
      <c r="G242" s="218" t="s">
        <v>291</v>
      </c>
      <c r="H242" s="219">
        <v>0.80500000000000005</v>
      </c>
      <c r="I242" s="220"/>
      <c r="J242" s="221">
        <f>ROUND(I242*H242,2)</f>
        <v>0</v>
      </c>
      <c r="K242" s="217" t="s">
        <v>170</v>
      </c>
      <c r="L242" s="47"/>
      <c r="M242" s="222" t="s">
        <v>19</v>
      </c>
      <c r="N242" s="223" t="s">
        <v>42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171</v>
      </c>
      <c r="AT242" s="226" t="s">
        <v>166</v>
      </c>
      <c r="AU242" s="226" t="s">
        <v>83</v>
      </c>
      <c r="AY242" s="20" t="s">
        <v>163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83</v>
      </c>
      <c r="BK242" s="227">
        <f>ROUND(I242*H242,2)</f>
        <v>0</v>
      </c>
      <c r="BL242" s="20" t="s">
        <v>171</v>
      </c>
      <c r="BM242" s="226" t="s">
        <v>297</v>
      </c>
    </row>
    <row r="243" s="2" customFormat="1">
      <c r="A243" s="41"/>
      <c r="B243" s="42"/>
      <c r="C243" s="43"/>
      <c r="D243" s="228" t="s">
        <v>173</v>
      </c>
      <c r="E243" s="43"/>
      <c r="F243" s="229" t="s">
        <v>298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173</v>
      </c>
      <c r="AU243" s="20" t="s">
        <v>83</v>
      </c>
    </row>
    <row r="244" s="2" customFormat="1" ht="24.15" customHeight="1">
      <c r="A244" s="41"/>
      <c r="B244" s="42"/>
      <c r="C244" s="215" t="s">
        <v>299</v>
      </c>
      <c r="D244" s="215" t="s">
        <v>166</v>
      </c>
      <c r="E244" s="216" t="s">
        <v>300</v>
      </c>
      <c r="F244" s="217" t="s">
        <v>301</v>
      </c>
      <c r="G244" s="218" t="s">
        <v>291</v>
      </c>
      <c r="H244" s="219">
        <v>7.2450000000000001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42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83</v>
      </c>
      <c r="AY244" s="20" t="s">
        <v>163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83</v>
      </c>
      <c r="BK244" s="227">
        <f>ROUND(I244*H244,2)</f>
        <v>0</v>
      </c>
      <c r="BL244" s="20" t="s">
        <v>171</v>
      </c>
      <c r="BM244" s="226" t="s">
        <v>302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303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83</v>
      </c>
    </row>
    <row r="246" s="16" customFormat="1">
      <c r="A246" s="16"/>
      <c r="B246" s="277"/>
      <c r="C246" s="278"/>
      <c r="D246" s="235" t="s">
        <v>175</v>
      </c>
      <c r="E246" s="279" t="s">
        <v>19</v>
      </c>
      <c r="F246" s="280" t="s">
        <v>304</v>
      </c>
      <c r="G246" s="278"/>
      <c r="H246" s="279" t="s">
        <v>19</v>
      </c>
      <c r="I246" s="281"/>
      <c r="J246" s="278"/>
      <c r="K246" s="278"/>
      <c r="L246" s="282"/>
      <c r="M246" s="283"/>
      <c r="N246" s="284"/>
      <c r="O246" s="284"/>
      <c r="P246" s="284"/>
      <c r="Q246" s="284"/>
      <c r="R246" s="284"/>
      <c r="S246" s="284"/>
      <c r="T246" s="285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86" t="s">
        <v>175</v>
      </c>
      <c r="AU246" s="286" t="s">
        <v>83</v>
      </c>
      <c r="AV246" s="16" t="s">
        <v>77</v>
      </c>
      <c r="AW246" s="16" t="s">
        <v>32</v>
      </c>
      <c r="AX246" s="16" t="s">
        <v>70</v>
      </c>
      <c r="AY246" s="286" t="s">
        <v>163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484</v>
      </c>
      <c r="G247" s="234"/>
      <c r="H247" s="238">
        <v>7.2450000000000001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83</v>
      </c>
      <c r="AV247" s="13" t="s">
        <v>83</v>
      </c>
      <c r="AW247" s="13" t="s">
        <v>32</v>
      </c>
      <c r="AX247" s="13" t="s">
        <v>70</v>
      </c>
      <c r="AY247" s="244" t="s">
        <v>163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179</v>
      </c>
      <c r="G248" s="246"/>
      <c r="H248" s="249">
        <v>7.2450000000000001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83</v>
      </c>
      <c r="AV248" s="14" t="s">
        <v>171</v>
      </c>
      <c r="AW248" s="14" t="s">
        <v>32</v>
      </c>
      <c r="AX248" s="14" t="s">
        <v>77</v>
      </c>
      <c r="AY248" s="255" t="s">
        <v>163</v>
      </c>
    </row>
    <row r="249" s="2" customFormat="1" ht="24.15" customHeight="1">
      <c r="A249" s="41"/>
      <c r="B249" s="42"/>
      <c r="C249" s="215" t="s">
        <v>306</v>
      </c>
      <c r="D249" s="215" t="s">
        <v>166</v>
      </c>
      <c r="E249" s="216" t="s">
        <v>307</v>
      </c>
      <c r="F249" s="217" t="s">
        <v>308</v>
      </c>
      <c r="G249" s="218" t="s">
        <v>291</v>
      </c>
      <c r="H249" s="219">
        <v>0.80500000000000005</v>
      </c>
      <c r="I249" s="220"/>
      <c r="J249" s="221">
        <f>ROUND(I249*H249,2)</f>
        <v>0</v>
      </c>
      <c r="K249" s="217" t="s">
        <v>170</v>
      </c>
      <c r="L249" s="47"/>
      <c r="M249" s="222" t="s">
        <v>19</v>
      </c>
      <c r="N249" s="223" t="s">
        <v>42</v>
      </c>
      <c r="O249" s="87"/>
      <c r="P249" s="224">
        <f>O249*H249</f>
        <v>0</v>
      </c>
      <c r="Q249" s="224">
        <v>0</v>
      </c>
      <c r="R249" s="224">
        <f>Q249*H249</f>
        <v>0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171</v>
      </c>
      <c r="AT249" s="226" t="s">
        <v>166</v>
      </c>
      <c r="AU249" s="226" t="s">
        <v>83</v>
      </c>
      <c r="AY249" s="20" t="s">
        <v>163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83</v>
      </c>
      <c r="BK249" s="227">
        <f>ROUND(I249*H249,2)</f>
        <v>0</v>
      </c>
      <c r="BL249" s="20" t="s">
        <v>171</v>
      </c>
      <c r="BM249" s="226" t="s">
        <v>309</v>
      </c>
    </row>
    <row r="250" s="2" customFormat="1">
      <c r="A250" s="41"/>
      <c r="B250" s="42"/>
      <c r="C250" s="43"/>
      <c r="D250" s="228" t="s">
        <v>173</v>
      </c>
      <c r="E250" s="43"/>
      <c r="F250" s="229" t="s">
        <v>310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173</v>
      </c>
      <c r="AU250" s="20" t="s">
        <v>83</v>
      </c>
    </row>
    <row r="251" s="12" customFormat="1" ht="22.8" customHeight="1">
      <c r="A251" s="12"/>
      <c r="B251" s="199"/>
      <c r="C251" s="200"/>
      <c r="D251" s="201" t="s">
        <v>69</v>
      </c>
      <c r="E251" s="213" t="s">
        <v>311</v>
      </c>
      <c r="F251" s="213" t="s">
        <v>312</v>
      </c>
      <c r="G251" s="200"/>
      <c r="H251" s="200"/>
      <c r="I251" s="203"/>
      <c r="J251" s="214">
        <f>BK251</f>
        <v>0</v>
      </c>
      <c r="K251" s="200"/>
      <c r="L251" s="205"/>
      <c r="M251" s="206"/>
      <c r="N251" s="207"/>
      <c r="O251" s="207"/>
      <c r="P251" s="208">
        <f>SUM(P252:P253)</f>
        <v>0</v>
      </c>
      <c r="Q251" s="207"/>
      <c r="R251" s="208">
        <f>SUM(R252:R253)</f>
        <v>0</v>
      </c>
      <c r="S251" s="207"/>
      <c r="T251" s="209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0" t="s">
        <v>77</v>
      </c>
      <c r="AT251" s="211" t="s">
        <v>69</v>
      </c>
      <c r="AU251" s="211" t="s">
        <v>77</v>
      </c>
      <c r="AY251" s="210" t="s">
        <v>163</v>
      </c>
      <c r="BK251" s="212">
        <f>SUM(BK252:BK253)</f>
        <v>0</v>
      </c>
    </row>
    <row r="252" s="2" customFormat="1" ht="33" customHeight="1">
      <c r="A252" s="41"/>
      <c r="B252" s="42"/>
      <c r="C252" s="215" t="s">
        <v>313</v>
      </c>
      <c r="D252" s="215" t="s">
        <v>166</v>
      </c>
      <c r="E252" s="216" t="s">
        <v>314</v>
      </c>
      <c r="F252" s="217" t="s">
        <v>315</v>
      </c>
      <c r="G252" s="218" t="s">
        <v>291</v>
      </c>
      <c r="H252" s="219">
        <v>0.30599999999999999</v>
      </c>
      <c r="I252" s="220"/>
      <c r="J252" s="221">
        <f>ROUND(I252*H252,2)</f>
        <v>0</v>
      </c>
      <c r="K252" s="217" t="s">
        <v>170</v>
      </c>
      <c r="L252" s="47"/>
      <c r="M252" s="222" t="s">
        <v>19</v>
      </c>
      <c r="N252" s="223" t="s">
        <v>42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171</v>
      </c>
      <c r="AT252" s="226" t="s">
        <v>166</v>
      </c>
      <c r="AU252" s="226" t="s">
        <v>83</v>
      </c>
      <c r="AY252" s="20" t="s">
        <v>163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83</v>
      </c>
      <c r="BK252" s="227">
        <f>ROUND(I252*H252,2)</f>
        <v>0</v>
      </c>
      <c r="BL252" s="20" t="s">
        <v>171</v>
      </c>
      <c r="BM252" s="226" t="s">
        <v>316</v>
      </c>
    </row>
    <row r="253" s="2" customFormat="1">
      <c r="A253" s="41"/>
      <c r="B253" s="42"/>
      <c r="C253" s="43"/>
      <c r="D253" s="228" t="s">
        <v>173</v>
      </c>
      <c r="E253" s="43"/>
      <c r="F253" s="229" t="s">
        <v>317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173</v>
      </c>
      <c r="AU253" s="20" t="s">
        <v>83</v>
      </c>
    </row>
    <row r="254" s="12" customFormat="1" ht="25.92" customHeight="1">
      <c r="A254" s="12"/>
      <c r="B254" s="199"/>
      <c r="C254" s="200"/>
      <c r="D254" s="201" t="s">
        <v>69</v>
      </c>
      <c r="E254" s="202" t="s">
        <v>318</v>
      </c>
      <c r="F254" s="202" t="s">
        <v>319</v>
      </c>
      <c r="G254" s="200"/>
      <c r="H254" s="200"/>
      <c r="I254" s="203"/>
      <c r="J254" s="204">
        <f>BK254</f>
        <v>0</v>
      </c>
      <c r="K254" s="200"/>
      <c r="L254" s="205"/>
      <c r="M254" s="206"/>
      <c r="N254" s="207"/>
      <c r="O254" s="207"/>
      <c r="P254" s="208">
        <f>P255+P269+P312+P336+P348</f>
        <v>0</v>
      </c>
      <c r="Q254" s="207"/>
      <c r="R254" s="208">
        <f>R255+R269+R312+R336+R348</f>
        <v>0.37267092000000007</v>
      </c>
      <c r="S254" s="207"/>
      <c r="T254" s="209">
        <f>T255+T269+T312+T336+T348</f>
        <v>0.010880000000000001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83</v>
      </c>
      <c r="AT254" s="211" t="s">
        <v>69</v>
      </c>
      <c r="AU254" s="211" t="s">
        <v>70</v>
      </c>
      <c r="AY254" s="210" t="s">
        <v>163</v>
      </c>
      <c r="BK254" s="212">
        <f>BK255+BK269+BK312+BK336+BK348</f>
        <v>0</v>
      </c>
    </row>
    <row r="255" s="12" customFormat="1" ht="22.8" customHeight="1">
      <c r="A255" s="12"/>
      <c r="B255" s="199"/>
      <c r="C255" s="200"/>
      <c r="D255" s="201" t="s">
        <v>69</v>
      </c>
      <c r="E255" s="213" t="s">
        <v>320</v>
      </c>
      <c r="F255" s="213" t="s">
        <v>321</v>
      </c>
      <c r="G255" s="200"/>
      <c r="H255" s="200"/>
      <c r="I255" s="203"/>
      <c r="J255" s="214">
        <f>BK255</f>
        <v>0</v>
      </c>
      <c r="K255" s="200"/>
      <c r="L255" s="205"/>
      <c r="M255" s="206"/>
      <c r="N255" s="207"/>
      <c r="O255" s="207"/>
      <c r="P255" s="208">
        <f>SUM(P256:P268)</f>
        <v>0</v>
      </c>
      <c r="Q255" s="207"/>
      <c r="R255" s="208">
        <f>SUM(R256:R268)</f>
        <v>0.0042931800000000006</v>
      </c>
      <c r="S255" s="207"/>
      <c r="T255" s="209">
        <f>SUM(T256:T268)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0" t="s">
        <v>83</v>
      </c>
      <c r="AT255" s="211" t="s">
        <v>69</v>
      </c>
      <c r="AU255" s="211" t="s">
        <v>77</v>
      </c>
      <c r="AY255" s="210" t="s">
        <v>163</v>
      </c>
      <c r="BK255" s="212">
        <f>SUM(BK256:BK268)</f>
        <v>0</v>
      </c>
    </row>
    <row r="256" s="2" customFormat="1" ht="16.5" customHeight="1">
      <c r="A256" s="41"/>
      <c r="B256" s="42"/>
      <c r="C256" s="215" t="s">
        <v>322</v>
      </c>
      <c r="D256" s="215" t="s">
        <v>166</v>
      </c>
      <c r="E256" s="216" t="s">
        <v>323</v>
      </c>
      <c r="F256" s="217" t="s">
        <v>324</v>
      </c>
      <c r="G256" s="218" t="s">
        <v>212</v>
      </c>
      <c r="H256" s="219">
        <v>5.4900000000000002</v>
      </c>
      <c r="I256" s="220"/>
      <c r="J256" s="221">
        <f>ROUND(I256*H256,2)</f>
        <v>0</v>
      </c>
      <c r="K256" s="217" t="s">
        <v>170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260</v>
      </c>
      <c r="AT256" s="226" t="s">
        <v>166</v>
      </c>
      <c r="AU256" s="226" t="s">
        <v>83</v>
      </c>
      <c r="AY256" s="20" t="s">
        <v>163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83</v>
      </c>
      <c r="BK256" s="227">
        <f>ROUND(I256*H256,2)</f>
        <v>0</v>
      </c>
      <c r="BL256" s="20" t="s">
        <v>260</v>
      </c>
      <c r="BM256" s="226" t="s">
        <v>485</v>
      </c>
    </row>
    <row r="257" s="2" customFormat="1">
      <c r="A257" s="41"/>
      <c r="B257" s="42"/>
      <c r="C257" s="43"/>
      <c r="D257" s="228" t="s">
        <v>173</v>
      </c>
      <c r="E257" s="43"/>
      <c r="F257" s="229" t="s">
        <v>326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173</v>
      </c>
      <c r="AU257" s="20" t="s">
        <v>83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327</v>
      </c>
      <c r="G258" s="234"/>
      <c r="H258" s="238">
        <v>2.54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83</v>
      </c>
      <c r="AV258" s="13" t="s">
        <v>83</v>
      </c>
      <c r="AW258" s="13" t="s">
        <v>32</v>
      </c>
      <c r="AX258" s="13" t="s">
        <v>70</v>
      </c>
      <c r="AY258" s="244" t="s">
        <v>163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328</v>
      </c>
      <c r="G259" s="234"/>
      <c r="H259" s="238">
        <v>2.1299999999999999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83</v>
      </c>
      <c r="AV259" s="13" t="s">
        <v>83</v>
      </c>
      <c r="AW259" s="13" t="s">
        <v>32</v>
      </c>
      <c r="AX259" s="13" t="s">
        <v>70</v>
      </c>
      <c r="AY259" s="244" t="s">
        <v>163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329</v>
      </c>
      <c r="G260" s="234"/>
      <c r="H260" s="238">
        <v>0.81999999999999995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83</v>
      </c>
      <c r="AV260" s="13" t="s">
        <v>83</v>
      </c>
      <c r="AW260" s="13" t="s">
        <v>32</v>
      </c>
      <c r="AX260" s="13" t="s">
        <v>70</v>
      </c>
      <c r="AY260" s="244" t="s">
        <v>163</v>
      </c>
    </row>
    <row r="261" s="14" customFormat="1">
      <c r="A261" s="14"/>
      <c r="B261" s="245"/>
      <c r="C261" s="246"/>
      <c r="D261" s="235" t="s">
        <v>175</v>
      </c>
      <c r="E261" s="247" t="s">
        <v>19</v>
      </c>
      <c r="F261" s="248" t="s">
        <v>179</v>
      </c>
      <c r="G261" s="246"/>
      <c r="H261" s="249">
        <v>5.4900000000000002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175</v>
      </c>
      <c r="AU261" s="255" t="s">
        <v>83</v>
      </c>
      <c r="AV261" s="14" t="s">
        <v>171</v>
      </c>
      <c r="AW261" s="14" t="s">
        <v>32</v>
      </c>
      <c r="AX261" s="14" t="s">
        <v>77</v>
      </c>
      <c r="AY261" s="255" t="s">
        <v>163</v>
      </c>
    </row>
    <row r="262" s="2" customFormat="1" ht="16.5" customHeight="1">
      <c r="A262" s="41"/>
      <c r="B262" s="42"/>
      <c r="C262" s="256" t="s">
        <v>330</v>
      </c>
      <c r="D262" s="256" t="s">
        <v>219</v>
      </c>
      <c r="E262" s="257" t="s">
        <v>331</v>
      </c>
      <c r="F262" s="258" t="s">
        <v>332</v>
      </c>
      <c r="G262" s="259" t="s">
        <v>169</v>
      </c>
      <c r="H262" s="260">
        <v>1.0980000000000001</v>
      </c>
      <c r="I262" s="261"/>
      <c r="J262" s="262">
        <f>ROUND(I262*H262,2)</f>
        <v>0</v>
      </c>
      <c r="K262" s="258" t="s">
        <v>170</v>
      </c>
      <c r="L262" s="263"/>
      <c r="M262" s="264" t="s">
        <v>19</v>
      </c>
      <c r="N262" s="265" t="s">
        <v>42</v>
      </c>
      <c r="O262" s="87"/>
      <c r="P262" s="224">
        <f>O262*H262</f>
        <v>0</v>
      </c>
      <c r="Q262" s="224">
        <v>0.0039100000000000003</v>
      </c>
      <c r="R262" s="224">
        <f>Q262*H262</f>
        <v>0.0042931800000000006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333</v>
      </c>
      <c r="AT262" s="226" t="s">
        <v>219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260</v>
      </c>
      <c r="BM262" s="226" t="s">
        <v>334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335</v>
      </c>
      <c r="G263" s="234"/>
      <c r="H263" s="238">
        <v>0.50800000000000001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83</v>
      </c>
      <c r="AV263" s="13" t="s">
        <v>83</v>
      </c>
      <c r="AW263" s="13" t="s">
        <v>32</v>
      </c>
      <c r="AX263" s="13" t="s">
        <v>70</v>
      </c>
      <c r="AY263" s="244" t="s">
        <v>163</v>
      </c>
    </row>
    <row r="264" s="13" customFormat="1">
      <c r="A264" s="13"/>
      <c r="B264" s="233"/>
      <c r="C264" s="234"/>
      <c r="D264" s="235" t="s">
        <v>175</v>
      </c>
      <c r="E264" s="236" t="s">
        <v>19</v>
      </c>
      <c r="F264" s="237" t="s">
        <v>336</v>
      </c>
      <c r="G264" s="234"/>
      <c r="H264" s="238">
        <v>0.42599999999999999</v>
      </c>
      <c r="I264" s="239"/>
      <c r="J264" s="234"/>
      <c r="K264" s="234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175</v>
      </c>
      <c r="AU264" s="244" t="s">
        <v>83</v>
      </c>
      <c r="AV264" s="13" t="s">
        <v>83</v>
      </c>
      <c r="AW264" s="13" t="s">
        <v>32</v>
      </c>
      <c r="AX264" s="13" t="s">
        <v>70</v>
      </c>
      <c r="AY264" s="244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337</v>
      </c>
      <c r="G265" s="234"/>
      <c r="H265" s="238">
        <v>0.16400000000000001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1.0979999999999999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338</v>
      </c>
      <c r="D267" s="215" t="s">
        <v>166</v>
      </c>
      <c r="E267" s="216" t="s">
        <v>339</v>
      </c>
      <c r="F267" s="217" t="s">
        <v>340</v>
      </c>
      <c r="G267" s="218" t="s">
        <v>291</v>
      </c>
      <c r="H267" s="219">
        <v>0.0040000000000000001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260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260</v>
      </c>
      <c r="BM267" s="226" t="s">
        <v>341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342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343</v>
      </c>
      <c r="F269" s="213" t="s">
        <v>344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SUM(P270:P311)</f>
        <v>0</v>
      </c>
      <c r="Q269" s="207"/>
      <c r="R269" s="208">
        <f>SUM(R270:R311)</f>
        <v>0.33194312000000004</v>
      </c>
      <c r="S269" s="207"/>
      <c r="T269" s="209">
        <f>SUM(T270:T311)</f>
        <v>0.010880000000000001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83</v>
      </c>
      <c r="AT269" s="211" t="s">
        <v>69</v>
      </c>
      <c r="AU269" s="211" t="s">
        <v>77</v>
      </c>
      <c r="AY269" s="210" t="s">
        <v>163</v>
      </c>
      <c r="BK269" s="212">
        <f>SUM(BK270:BK311)</f>
        <v>0</v>
      </c>
    </row>
    <row r="270" s="2" customFormat="1" ht="21.75" customHeight="1">
      <c r="A270" s="41"/>
      <c r="B270" s="42"/>
      <c r="C270" s="215" t="s">
        <v>345</v>
      </c>
      <c r="D270" s="215" t="s">
        <v>166</v>
      </c>
      <c r="E270" s="216" t="s">
        <v>346</v>
      </c>
      <c r="F270" s="217" t="s">
        <v>347</v>
      </c>
      <c r="G270" s="218" t="s">
        <v>169</v>
      </c>
      <c r="H270" s="219">
        <v>6.2279999999999998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0.00025999999999999998</v>
      </c>
      <c r="R270" s="224">
        <f>Q270*H270</f>
        <v>0.0016192799999999999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260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260</v>
      </c>
      <c r="BM270" s="226" t="s">
        <v>348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349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194</v>
      </c>
      <c r="G272" s="234"/>
      <c r="H272" s="238">
        <v>3.1139999999999999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83</v>
      </c>
      <c r="AV272" s="13" t="s">
        <v>83</v>
      </c>
      <c r="AW272" s="13" t="s">
        <v>32</v>
      </c>
      <c r="AX272" s="13" t="s">
        <v>70</v>
      </c>
      <c r="AY272" s="244" t="s">
        <v>163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194</v>
      </c>
      <c r="G273" s="234"/>
      <c r="H273" s="238">
        <v>3.1139999999999999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83</v>
      </c>
      <c r="AV273" s="13" t="s">
        <v>83</v>
      </c>
      <c r="AW273" s="13" t="s">
        <v>32</v>
      </c>
      <c r="AX273" s="13" t="s">
        <v>70</v>
      </c>
      <c r="AY273" s="244" t="s">
        <v>163</v>
      </c>
    </row>
    <row r="274" s="14" customFormat="1">
      <c r="A274" s="14"/>
      <c r="B274" s="245"/>
      <c r="C274" s="246"/>
      <c r="D274" s="235" t="s">
        <v>175</v>
      </c>
      <c r="E274" s="247" t="s">
        <v>19</v>
      </c>
      <c r="F274" s="248" t="s">
        <v>179</v>
      </c>
      <c r="G274" s="246"/>
      <c r="H274" s="249">
        <v>6.2279999999999998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175</v>
      </c>
      <c r="AU274" s="255" t="s">
        <v>83</v>
      </c>
      <c r="AV274" s="14" t="s">
        <v>171</v>
      </c>
      <c r="AW274" s="14" t="s">
        <v>32</v>
      </c>
      <c r="AX274" s="14" t="s">
        <v>77</v>
      </c>
      <c r="AY274" s="255" t="s">
        <v>163</v>
      </c>
    </row>
    <row r="275" s="2" customFormat="1" ht="16.5" customHeight="1">
      <c r="A275" s="41"/>
      <c r="B275" s="42"/>
      <c r="C275" s="256" t="s">
        <v>350</v>
      </c>
      <c r="D275" s="256" t="s">
        <v>219</v>
      </c>
      <c r="E275" s="257" t="s">
        <v>351</v>
      </c>
      <c r="F275" s="258" t="s">
        <v>352</v>
      </c>
      <c r="G275" s="259" t="s">
        <v>169</v>
      </c>
      <c r="H275" s="260">
        <v>6.2279999999999998</v>
      </c>
      <c r="I275" s="261"/>
      <c r="J275" s="262">
        <f>ROUND(I275*H275,2)</f>
        <v>0</v>
      </c>
      <c r="K275" s="258" t="s">
        <v>170</v>
      </c>
      <c r="L275" s="263"/>
      <c r="M275" s="264" t="s">
        <v>19</v>
      </c>
      <c r="N275" s="265" t="s">
        <v>42</v>
      </c>
      <c r="O275" s="87"/>
      <c r="P275" s="224">
        <f>O275*H275</f>
        <v>0</v>
      </c>
      <c r="Q275" s="224">
        <v>0.036810000000000002</v>
      </c>
      <c r="R275" s="224">
        <f>Q275*H275</f>
        <v>0.22925268000000001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333</v>
      </c>
      <c r="AT275" s="226" t="s">
        <v>219</v>
      </c>
      <c r="AU275" s="226" t="s">
        <v>83</v>
      </c>
      <c r="AY275" s="20" t="s">
        <v>163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83</v>
      </c>
      <c r="BK275" s="227">
        <f>ROUND(I275*H275,2)</f>
        <v>0</v>
      </c>
      <c r="BL275" s="20" t="s">
        <v>260</v>
      </c>
      <c r="BM275" s="226" t="s">
        <v>353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194</v>
      </c>
      <c r="G276" s="234"/>
      <c r="H276" s="238">
        <v>3.1139999999999999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194</v>
      </c>
      <c r="G277" s="234"/>
      <c r="H277" s="238">
        <v>3.1139999999999999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4" customFormat="1">
      <c r="A278" s="14"/>
      <c r="B278" s="245"/>
      <c r="C278" s="246"/>
      <c r="D278" s="235" t="s">
        <v>175</v>
      </c>
      <c r="E278" s="247" t="s">
        <v>19</v>
      </c>
      <c r="F278" s="248" t="s">
        <v>179</v>
      </c>
      <c r="G278" s="246"/>
      <c r="H278" s="249">
        <v>6.2279999999999998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175</v>
      </c>
      <c r="AU278" s="255" t="s">
        <v>83</v>
      </c>
      <c r="AV278" s="14" t="s">
        <v>171</v>
      </c>
      <c r="AW278" s="14" t="s">
        <v>32</v>
      </c>
      <c r="AX278" s="14" t="s">
        <v>77</v>
      </c>
      <c r="AY278" s="255" t="s">
        <v>163</v>
      </c>
    </row>
    <row r="279" s="2" customFormat="1" ht="16.5" customHeight="1">
      <c r="A279" s="41"/>
      <c r="B279" s="42"/>
      <c r="C279" s="215" t="s">
        <v>354</v>
      </c>
      <c r="D279" s="215" t="s">
        <v>166</v>
      </c>
      <c r="E279" s="216" t="s">
        <v>355</v>
      </c>
      <c r="F279" s="217" t="s">
        <v>356</v>
      </c>
      <c r="G279" s="218" t="s">
        <v>357</v>
      </c>
      <c r="H279" s="219">
        <v>1</v>
      </c>
      <c r="I279" s="220"/>
      <c r="J279" s="221">
        <f>ROUND(I279*H279,2)</f>
        <v>0</v>
      </c>
      <c r="K279" s="217" t="s">
        <v>170</v>
      </c>
      <c r="L279" s="47"/>
      <c r="M279" s="222" t="s">
        <v>19</v>
      </c>
      <c r="N279" s="223" t="s">
        <v>42</v>
      </c>
      <c r="O279" s="87"/>
      <c r="P279" s="224">
        <f>O279*H279</f>
        <v>0</v>
      </c>
      <c r="Q279" s="224">
        <v>0.00025999999999999998</v>
      </c>
      <c r="R279" s="224">
        <f>Q279*H279</f>
        <v>0.00025999999999999998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260</v>
      </c>
      <c r="AT279" s="226" t="s">
        <v>166</v>
      </c>
      <c r="AU279" s="226" t="s">
        <v>83</v>
      </c>
      <c r="AY279" s="20" t="s">
        <v>163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83</v>
      </c>
      <c r="BK279" s="227">
        <f>ROUND(I279*H279,2)</f>
        <v>0</v>
      </c>
      <c r="BL279" s="20" t="s">
        <v>260</v>
      </c>
      <c r="BM279" s="226" t="s">
        <v>358</v>
      </c>
    </row>
    <row r="280" s="2" customFormat="1">
      <c r="A280" s="41"/>
      <c r="B280" s="42"/>
      <c r="C280" s="43"/>
      <c r="D280" s="228" t="s">
        <v>173</v>
      </c>
      <c r="E280" s="43"/>
      <c r="F280" s="229" t="s">
        <v>359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173</v>
      </c>
      <c r="AU280" s="20" t="s">
        <v>83</v>
      </c>
    </row>
    <row r="281" s="13" customFormat="1">
      <c r="A281" s="13"/>
      <c r="B281" s="233"/>
      <c r="C281" s="234"/>
      <c r="D281" s="235" t="s">
        <v>175</v>
      </c>
      <c r="E281" s="236" t="s">
        <v>19</v>
      </c>
      <c r="F281" s="237" t="s">
        <v>77</v>
      </c>
      <c r="G281" s="234"/>
      <c r="H281" s="238">
        <v>1</v>
      </c>
      <c r="I281" s="239"/>
      <c r="J281" s="234"/>
      <c r="K281" s="234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175</v>
      </c>
      <c r="AU281" s="244" t="s">
        <v>83</v>
      </c>
      <c r="AV281" s="13" t="s">
        <v>83</v>
      </c>
      <c r="AW281" s="13" t="s">
        <v>32</v>
      </c>
      <c r="AX281" s="13" t="s">
        <v>70</v>
      </c>
      <c r="AY281" s="244" t="s">
        <v>163</v>
      </c>
    </row>
    <row r="282" s="14" customFormat="1">
      <c r="A282" s="14"/>
      <c r="B282" s="245"/>
      <c r="C282" s="246"/>
      <c r="D282" s="235" t="s">
        <v>175</v>
      </c>
      <c r="E282" s="247" t="s">
        <v>19</v>
      </c>
      <c r="F282" s="248" t="s">
        <v>179</v>
      </c>
      <c r="G282" s="246"/>
      <c r="H282" s="249">
        <v>1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175</v>
      </c>
      <c r="AU282" s="255" t="s">
        <v>83</v>
      </c>
      <c r="AV282" s="14" t="s">
        <v>171</v>
      </c>
      <c r="AW282" s="14" t="s">
        <v>32</v>
      </c>
      <c r="AX282" s="14" t="s">
        <v>77</v>
      </c>
      <c r="AY282" s="255" t="s">
        <v>163</v>
      </c>
    </row>
    <row r="283" s="2" customFormat="1" ht="16.5" customHeight="1">
      <c r="A283" s="41"/>
      <c r="B283" s="42"/>
      <c r="C283" s="256" t="s">
        <v>333</v>
      </c>
      <c r="D283" s="256" t="s">
        <v>219</v>
      </c>
      <c r="E283" s="257" t="s">
        <v>360</v>
      </c>
      <c r="F283" s="258" t="s">
        <v>361</v>
      </c>
      <c r="G283" s="259" t="s">
        <v>169</v>
      </c>
      <c r="H283" s="260">
        <v>0.60099999999999998</v>
      </c>
      <c r="I283" s="261"/>
      <c r="J283" s="262">
        <f>ROUND(I283*H283,2)</f>
        <v>0</v>
      </c>
      <c r="K283" s="258" t="s">
        <v>170</v>
      </c>
      <c r="L283" s="263"/>
      <c r="M283" s="264" t="s">
        <v>19</v>
      </c>
      <c r="N283" s="265" t="s">
        <v>42</v>
      </c>
      <c r="O283" s="87"/>
      <c r="P283" s="224">
        <f>O283*H283</f>
        <v>0</v>
      </c>
      <c r="Q283" s="224">
        <v>0.040280000000000003</v>
      </c>
      <c r="R283" s="224">
        <f>Q283*H283</f>
        <v>0.024208280000000002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333</v>
      </c>
      <c r="AT283" s="226" t="s">
        <v>219</v>
      </c>
      <c r="AU283" s="226" t="s">
        <v>83</v>
      </c>
      <c r="AY283" s="20" t="s">
        <v>163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83</v>
      </c>
      <c r="BK283" s="227">
        <f>ROUND(I283*H283,2)</f>
        <v>0</v>
      </c>
      <c r="BL283" s="20" t="s">
        <v>260</v>
      </c>
      <c r="BM283" s="226" t="s">
        <v>362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196</v>
      </c>
      <c r="G284" s="234"/>
      <c r="H284" s="238">
        <v>0.60099999999999998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4" customFormat="1">
      <c r="A285" s="14"/>
      <c r="B285" s="245"/>
      <c r="C285" s="246"/>
      <c r="D285" s="235" t="s">
        <v>175</v>
      </c>
      <c r="E285" s="247" t="s">
        <v>19</v>
      </c>
      <c r="F285" s="248" t="s">
        <v>179</v>
      </c>
      <c r="G285" s="246"/>
      <c r="H285" s="249">
        <v>0.60099999999999998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175</v>
      </c>
      <c r="AU285" s="255" t="s">
        <v>83</v>
      </c>
      <c r="AV285" s="14" t="s">
        <v>171</v>
      </c>
      <c r="AW285" s="14" t="s">
        <v>32</v>
      </c>
      <c r="AX285" s="14" t="s">
        <v>77</v>
      </c>
      <c r="AY285" s="255" t="s">
        <v>163</v>
      </c>
    </row>
    <row r="286" s="2" customFormat="1" ht="24.15" customHeight="1">
      <c r="A286" s="41"/>
      <c r="B286" s="42"/>
      <c r="C286" s="215" t="s">
        <v>363</v>
      </c>
      <c r="D286" s="215" t="s">
        <v>166</v>
      </c>
      <c r="E286" s="216" t="s">
        <v>364</v>
      </c>
      <c r="F286" s="217" t="s">
        <v>365</v>
      </c>
      <c r="G286" s="218" t="s">
        <v>357</v>
      </c>
      <c r="H286" s="219">
        <v>1</v>
      </c>
      <c r="I286" s="220"/>
      <c r="J286" s="221">
        <f>ROUND(I286*H286,2)</f>
        <v>0</v>
      </c>
      <c r="K286" s="217" t="s">
        <v>170</v>
      </c>
      <c r="L286" s="47"/>
      <c r="M286" s="222" t="s">
        <v>19</v>
      </c>
      <c r="N286" s="223" t="s">
        <v>42</v>
      </c>
      <c r="O286" s="87"/>
      <c r="P286" s="224">
        <f>O286*H286</f>
        <v>0</v>
      </c>
      <c r="Q286" s="224">
        <v>0.00025000000000000001</v>
      </c>
      <c r="R286" s="224">
        <f>Q286*H286</f>
        <v>0.00025000000000000001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260</v>
      </c>
      <c r="AT286" s="226" t="s">
        <v>166</v>
      </c>
      <c r="AU286" s="226" t="s">
        <v>83</v>
      </c>
      <c r="AY286" s="20" t="s">
        <v>163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83</v>
      </c>
      <c r="BK286" s="227">
        <f>ROUND(I286*H286,2)</f>
        <v>0</v>
      </c>
      <c r="BL286" s="20" t="s">
        <v>260</v>
      </c>
      <c r="BM286" s="226" t="s">
        <v>366</v>
      </c>
    </row>
    <row r="287" s="2" customFormat="1">
      <c r="A287" s="41"/>
      <c r="B287" s="42"/>
      <c r="C287" s="43"/>
      <c r="D287" s="228" t="s">
        <v>173</v>
      </c>
      <c r="E287" s="43"/>
      <c r="F287" s="229" t="s">
        <v>367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173</v>
      </c>
      <c r="AU287" s="20" t="s">
        <v>83</v>
      </c>
    </row>
    <row r="288" s="13" customFormat="1">
      <c r="A288" s="13"/>
      <c r="B288" s="233"/>
      <c r="C288" s="234"/>
      <c r="D288" s="235" t="s">
        <v>175</v>
      </c>
      <c r="E288" s="236" t="s">
        <v>19</v>
      </c>
      <c r="F288" s="237" t="s">
        <v>77</v>
      </c>
      <c r="G288" s="234"/>
      <c r="H288" s="238">
        <v>1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83</v>
      </c>
      <c r="AV288" s="13" t="s">
        <v>83</v>
      </c>
      <c r="AW288" s="13" t="s">
        <v>32</v>
      </c>
      <c r="AX288" s="13" t="s">
        <v>70</v>
      </c>
      <c r="AY288" s="244" t="s">
        <v>163</v>
      </c>
    </row>
    <row r="289" s="14" customFormat="1">
      <c r="A289" s="14"/>
      <c r="B289" s="245"/>
      <c r="C289" s="246"/>
      <c r="D289" s="235" t="s">
        <v>175</v>
      </c>
      <c r="E289" s="247" t="s">
        <v>19</v>
      </c>
      <c r="F289" s="248" t="s">
        <v>179</v>
      </c>
      <c r="G289" s="246"/>
      <c r="H289" s="249">
        <v>1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175</v>
      </c>
      <c r="AU289" s="255" t="s">
        <v>83</v>
      </c>
      <c r="AV289" s="14" t="s">
        <v>171</v>
      </c>
      <c r="AW289" s="14" t="s">
        <v>32</v>
      </c>
      <c r="AX289" s="14" t="s">
        <v>77</v>
      </c>
      <c r="AY289" s="255" t="s">
        <v>163</v>
      </c>
    </row>
    <row r="290" s="2" customFormat="1" ht="16.5" customHeight="1">
      <c r="A290" s="41"/>
      <c r="B290" s="42"/>
      <c r="C290" s="256" t="s">
        <v>368</v>
      </c>
      <c r="D290" s="256" t="s">
        <v>219</v>
      </c>
      <c r="E290" s="257" t="s">
        <v>369</v>
      </c>
      <c r="F290" s="258" t="s">
        <v>370</v>
      </c>
      <c r="G290" s="259" t="s">
        <v>169</v>
      </c>
      <c r="H290" s="260">
        <v>1.7969999999999999</v>
      </c>
      <c r="I290" s="261"/>
      <c r="J290" s="262">
        <f>ROUND(I290*H290,2)</f>
        <v>0</v>
      </c>
      <c r="K290" s="258" t="s">
        <v>170</v>
      </c>
      <c r="L290" s="263"/>
      <c r="M290" s="264" t="s">
        <v>19</v>
      </c>
      <c r="N290" s="265" t="s">
        <v>42</v>
      </c>
      <c r="O290" s="87"/>
      <c r="P290" s="224">
        <f>O290*H290</f>
        <v>0</v>
      </c>
      <c r="Q290" s="224">
        <v>0.037039999999999997</v>
      </c>
      <c r="R290" s="224">
        <f>Q290*H290</f>
        <v>0.066560879999999989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333</v>
      </c>
      <c r="AT290" s="226" t="s">
        <v>219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371</v>
      </c>
    </row>
    <row r="291" s="13" customFormat="1">
      <c r="A291" s="13"/>
      <c r="B291" s="233"/>
      <c r="C291" s="234"/>
      <c r="D291" s="235" t="s">
        <v>175</v>
      </c>
      <c r="E291" s="236" t="s">
        <v>19</v>
      </c>
      <c r="F291" s="237" t="s">
        <v>195</v>
      </c>
      <c r="G291" s="234"/>
      <c r="H291" s="238">
        <v>1.7969999999999999</v>
      </c>
      <c r="I291" s="239"/>
      <c r="J291" s="234"/>
      <c r="K291" s="234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175</v>
      </c>
      <c r="AU291" s="244" t="s">
        <v>83</v>
      </c>
      <c r="AV291" s="13" t="s">
        <v>83</v>
      </c>
      <c r="AW291" s="13" t="s">
        <v>32</v>
      </c>
      <c r="AX291" s="13" t="s">
        <v>70</v>
      </c>
      <c r="AY291" s="244" t="s">
        <v>163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179</v>
      </c>
      <c r="G292" s="246"/>
      <c r="H292" s="249">
        <v>1.7969999999999999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83</v>
      </c>
      <c r="AV292" s="14" t="s">
        <v>171</v>
      </c>
      <c r="AW292" s="14" t="s">
        <v>32</v>
      </c>
      <c r="AX292" s="14" t="s">
        <v>77</v>
      </c>
      <c r="AY292" s="255" t="s">
        <v>163</v>
      </c>
    </row>
    <row r="293" s="2" customFormat="1" ht="16.5" customHeight="1">
      <c r="A293" s="41"/>
      <c r="B293" s="42"/>
      <c r="C293" s="215" t="s">
        <v>372</v>
      </c>
      <c r="D293" s="215" t="s">
        <v>166</v>
      </c>
      <c r="E293" s="216" t="s">
        <v>373</v>
      </c>
      <c r="F293" s="217" t="s">
        <v>374</v>
      </c>
      <c r="G293" s="218" t="s">
        <v>212</v>
      </c>
      <c r="H293" s="219">
        <v>5.4400000000000004</v>
      </c>
      <c r="I293" s="220"/>
      <c r="J293" s="221">
        <f>ROUND(I293*H293,2)</f>
        <v>0</v>
      </c>
      <c r="K293" s="217" t="s">
        <v>170</v>
      </c>
      <c r="L293" s="47"/>
      <c r="M293" s="222" t="s">
        <v>19</v>
      </c>
      <c r="N293" s="223" t="s">
        <v>42</v>
      </c>
      <c r="O293" s="87"/>
      <c r="P293" s="224">
        <f>O293*H293</f>
        <v>0</v>
      </c>
      <c r="Q293" s="224">
        <v>0</v>
      </c>
      <c r="R293" s="224">
        <f>Q293*H293</f>
        <v>0</v>
      </c>
      <c r="S293" s="224">
        <v>0.002</v>
      </c>
      <c r="T293" s="225">
        <f>S293*H293</f>
        <v>0.010880000000000001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260</v>
      </c>
      <c r="AT293" s="226" t="s">
        <v>166</v>
      </c>
      <c r="AU293" s="226" t="s">
        <v>83</v>
      </c>
      <c r="AY293" s="20" t="s">
        <v>163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83</v>
      </c>
      <c r="BK293" s="227">
        <f>ROUND(I293*H293,2)</f>
        <v>0</v>
      </c>
      <c r="BL293" s="20" t="s">
        <v>260</v>
      </c>
      <c r="BM293" s="226" t="s">
        <v>375</v>
      </c>
    </row>
    <row r="294" s="2" customFormat="1">
      <c r="A294" s="41"/>
      <c r="B294" s="42"/>
      <c r="C294" s="43"/>
      <c r="D294" s="228" t="s">
        <v>173</v>
      </c>
      <c r="E294" s="43"/>
      <c r="F294" s="229" t="s">
        <v>376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173</v>
      </c>
      <c r="AU294" s="20" t="s">
        <v>83</v>
      </c>
    </row>
    <row r="295" s="13" customFormat="1">
      <c r="A295" s="13"/>
      <c r="B295" s="233"/>
      <c r="C295" s="234"/>
      <c r="D295" s="235" t="s">
        <v>175</v>
      </c>
      <c r="E295" s="236" t="s">
        <v>19</v>
      </c>
      <c r="F295" s="237" t="s">
        <v>377</v>
      </c>
      <c r="G295" s="234"/>
      <c r="H295" s="238">
        <v>2.25</v>
      </c>
      <c r="I295" s="239"/>
      <c r="J295" s="234"/>
      <c r="K295" s="234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175</v>
      </c>
      <c r="AU295" s="244" t="s">
        <v>83</v>
      </c>
      <c r="AV295" s="13" t="s">
        <v>83</v>
      </c>
      <c r="AW295" s="13" t="s">
        <v>32</v>
      </c>
      <c r="AX295" s="13" t="s">
        <v>70</v>
      </c>
      <c r="AY295" s="244" t="s">
        <v>163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377</v>
      </c>
      <c r="G296" s="234"/>
      <c r="H296" s="238">
        <v>2.25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83</v>
      </c>
      <c r="AV296" s="13" t="s">
        <v>83</v>
      </c>
      <c r="AW296" s="13" t="s">
        <v>32</v>
      </c>
      <c r="AX296" s="13" t="s">
        <v>70</v>
      </c>
      <c r="AY296" s="244" t="s">
        <v>163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378</v>
      </c>
      <c r="G297" s="234"/>
      <c r="H297" s="238">
        <v>0.93999999999999995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4" customFormat="1">
      <c r="A298" s="14"/>
      <c r="B298" s="245"/>
      <c r="C298" s="246"/>
      <c r="D298" s="235" t="s">
        <v>175</v>
      </c>
      <c r="E298" s="247" t="s">
        <v>19</v>
      </c>
      <c r="F298" s="248" t="s">
        <v>179</v>
      </c>
      <c r="G298" s="246"/>
      <c r="H298" s="249">
        <v>5.4399999999999995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175</v>
      </c>
      <c r="AU298" s="255" t="s">
        <v>83</v>
      </c>
      <c r="AV298" s="14" t="s">
        <v>171</v>
      </c>
      <c r="AW298" s="14" t="s">
        <v>32</v>
      </c>
      <c r="AX298" s="14" t="s">
        <v>77</v>
      </c>
      <c r="AY298" s="255" t="s">
        <v>163</v>
      </c>
    </row>
    <row r="299" s="2" customFormat="1" ht="21.75" customHeight="1">
      <c r="A299" s="41"/>
      <c r="B299" s="42"/>
      <c r="C299" s="215" t="s">
        <v>380</v>
      </c>
      <c r="D299" s="215" t="s">
        <v>166</v>
      </c>
      <c r="E299" s="216" t="s">
        <v>381</v>
      </c>
      <c r="F299" s="217" t="s">
        <v>382</v>
      </c>
      <c r="G299" s="218" t="s">
        <v>212</v>
      </c>
      <c r="H299" s="219">
        <v>5.4400000000000004</v>
      </c>
      <c r="I299" s="220"/>
      <c r="J299" s="221">
        <f>ROUND(I299*H299,2)</f>
        <v>0</v>
      </c>
      <c r="K299" s="217" t="s">
        <v>170</v>
      </c>
      <c r="L299" s="47"/>
      <c r="M299" s="222" t="s">
        <v>19</v>
      </c>
      <c r="N299" s="223" t="s">
        <v>42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</v>
      </c>
      <c r="T299" s="225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260</v>
      </c>
      <c r="AT299" s="226" t="s">
        <v>166</v>
      </c>
      <c r="AU299" s="226" t="s">
        <v>83</v>
      </c>
      <c r="AY299" s="20" t="s">
        <v>163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83</v>
      </c>
      <c r="BK299" s="227">
        <f>ROUND(I299*H299,2)</f>
        <v>0</v>
      </c>
      <c r="BL299" s="20" t="s">
        <v>260</v>
      </c>
      <c r="BM299" s="226" t="s">
        <v>383</v>
      </c>
    </row>
    <row r="300" s="2" customFormat="1">
      <c r="A300" s="41"/>
      <c r="B300" s="42"/>
      <c r="C300" s="43"/>
      <c r="D300" s="228" t="s">
        <v>173</v>
      </c>
      <c r="E300" s="43"/>
      <c r="F300" s="229" t="s">
        <v>384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173</v>
      </c>
      <c r="AU300" s="20" t="s">
        <v>83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377</v>
      </c>
      <c r="G301" s="234"/>
      <c r="H301" s="238">
        <v>2.25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83</v>
      </c>
      <c r="AV301" s="13" t="s">
        <v>83</v>
      </c>
      <c r="AW301" s="13" t="s">
        <v>32</v>
      </c>
      <c r="AX301" s="13" t="s">
        <v>70</v>
      </c>
      <c r="AY301" s="244" t="s">
        <v>163</v>
      </c>
    </row>
    <row r="302" s="13" customFormat="1">
      <c r="A302" s="13"/>
      <c r="B302" s="233"/>
      <c r="C302" s="234"/>
      <c r="D302" s="235" t="s">
        <v>175</v>
      </c>
      <c r="E302" s="236" t="s">
        <v>19</v>
      </c>
      <c r="F302" s="237" t="s">
        <v>377</v>
      </c>
      <c r="G302" s="234"/>
      <c r="H302" s="238">
        <v>2.25</v>
      </c>
      <c r="I302" s="239"/>
      <c r="J302" s="234"/>
      <c r="K302" s="234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175</v>
      </c>
      <c r="AU302" s="244" t="s">
        <v>83</v>
      </c>
      <c r="AV302" s="13" t="s">
        <v>83</v>
      </c>
      <c r="AW302" s="13" t="s">
        <v>32</v>
      </c>
      <c r="AX302" s="13" t="s">
        <v>70</v>
      </c>
      <c r="AY302" s="244" t="s">
        <v>163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378</v>
      </c>
      <c r="G303" s="234"/>
      <c r="H303" s="238">
        <v>0.93999999999999995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5.4399999999999995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385</v>
      </c>
      <c r="D305" s="256" t="s">
        <v>219</v>
      </c>
      <c r="E305" s="257" t="s">
        <v>386</v>
      </c>
      <c r="F305" s="258" t="s">
        <v>387</v>
      </c>
      <c r="G305" s="259" t="s">
        <v>212</v>
      </c>
      <c r="H305" s="260">
        <v>5.4400000000000004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0.0018</v>
      </c>
      <c r="R305" s="224">
        <f>Q305*H305</f>
        <v>0.0097920000000000004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388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377</v>
      </c>
      <c r="G306" s="234"/>
      <c r="H306" s="238">
        <v>2.25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3" customFormat="1">
      <c r="A307" s="13"/>
      <c r="B307" s="233"/>
      <c r="C307" s="234"/>
      <c r="D307" s="235" t="s">
        <v>175</v>
      </c>
      <c r="E307" s="236" t="s">
        <v>19</v>
      </c>
      <c r="F307" s="237" t="s">
        <v>377</v>
      </c>
      <c r="G307" s="234"/>
      <c r="H307" s="238">
        <v>2.25</v>
      </c>
      <c r="I307" s="239"/>
      <c r="J307" s="234"/>
      <c r="K307" s="234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175</v>
      </c>
      <c r="AU307" s="244" t="s">
        <v>83</v>
      </c>
      <c r="AV307" s="13" t="s">
        <v>83</v>
      </c>
      <c r="AW307" s="13" t="s">
        <v>32</v>
      </c>
      <c r="AX307" s="13" t="s">
        <v>70</v>
      </c>
      <c r="AY307" s="244" t="s">
        <v>163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378</v>
      </c>
      <c r="G308" s="234"/>
      <c r="H308" s="238">
        <v>0.93999999999999995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83</v>
      </c>
      <c r="AV308" s="13" t="s">
        <v>83</v>
      </c>
      <c r="AW308" s="13" t="s">
        <v>32</v>
      </c>
      <c r="AX308" s="13" t="s">
        <v>70</v>
      </c>
      <c r="AY308" s="244" t="s">
        <v>163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179</v>
      </c>
      <c r="G309" s="246"/>
      <c r="H309" s="249">
        <v>5.4399999999999995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83</v>
      </c>
      <c r="AV309" s="14" t="s">
        <v>171</v>
      </c>
      <c r="AW309" s="14" t="s">
        <v>32</v>
      </c>
      <c r="AX309" s="14" t="s">
        <v>77</v>
      </c>
      <c r="AY309" s="255" t="s">
        <v>163</v>
      </c>
    </row>
    <row r="310" s="2" customFormat="1" ht="24.15" customHeight="1">
      <c r="A310" s="41"/>
      <c r="B310" s="42"/>
      <c r="C310" s="215" t="s">
        <v>389</v>
      </c>
      <c r="D310" s="215" t="s">
        <v>166</v>
      </c>
      <c r="E310" s="216" t="s">
        <v>390</v>
      </c>
      <c r="F310" s="217" t="s">
        <v>391</v>
      </c>
      <c r="G310" s="218" t="s">
        <v>291</v>
      </c>
      <c r="H310" s="219">
        <v>0.33200000000000002</v>
      </c>
      <c r="I310" s="220"/>
      <c r="J310" s="221">
        <f>ROUND(I310*H310,2)</f>
        <v>0</v>
      </c>
      <c r="K310" s="217" t="s">
        <v>170</v>
      </c>
      <c r="L310" s="47"/>
      <c r="M310" s="222" t="s">
        <v>19</v>
      </c>
      <c r="N310" s="223" t="s">
        <v>42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260</v>
      </c>
      <c r="AT310" s="226" t="s">
        <v>166</v>
      </c>
      <c r="AU310" s="226" t="s">
        <v>83</v>
      </c>
      <c r="AY310" s="20" t="s">
        <v>163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83</v>
      </c>
      <c r="BK310" s="227">
        <f>ROUND(I310*H310,2)</f>
        <v>0</v>
      </c>
      <c r="BL310" s="20" t="s">
        <v>260</v>
      </c>
      <c r="BM310" s="226" t="s">
        <v>392</v>
      </c>
    </row>
    <row r="311" s="2" customFormat="1">
      <c r="A311" s="41"/>
      <c r="B311" s="42"/>
      <c r="C311" s="43"/>
      <c r="D311" s="228" t="s">
        <v>173</v>
      </c>
      <c r="E311" s="43"/>
      <c r="F311" s="229" t="s">
        <v>393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173</v>
      </c>
      <c r="AU311" s="20" t="s">
        <v>83</v>
      </c>
    </row>
    <row r="312" s="12" customFormat="1" ht="22.8" customHeight="1">
      <c r="A312" s="12"/>
      <c r="B312" s="199"/>
      <c r="C312" s="200"/>
      <c r="D312" s="201" t="s">
        <v>69</v>
      </c>
      <c r="E312" s="213" t="s">
        <v>394</v>
      </c>
      <c r="F312" s="213" t="s">
        <v>395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SUM(P313:P335)</f>
        <v>0</v>
      </c>
      <c r="Q312" s="207"/>
      <c r="R312" s="208">
        <f>SUM(R313:R335)</f>
        <v>0.0097818000000000002</v>
      </c>
      <c r="S312" s="207"/>
      <c r="T312" s="209">
        <f>SUM(T313:T335)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83</v>
      </c>
      <c r="AT312" s="211" t="s">
        <v>69</v>
      </c>
      <c r="AU312" s="211" t="s">
        <v>77</v>
      </c>
      <c r="AY312" s="210" t="s">
        <v>163</v>
      </c>
      <c r="BK312" s="212">
        <f>SUM(BK313:BK335)</f>
        <v>0</v>
      </c>
    </row>
    <row r="313" s="2" customFormat="1" ht="24.15" customHeight="1">
      <c r="A313" s="41"/>
      <c r="B313" s="42"/>
      <c r="C313" s="215" t="s">
        <v>396</v>
      </c>
      <c r="D313" s="215" t="s">
        <v>166</v>
      </c>
      <c r="E313" s="216" t="s">
        <v>397</v>
      </c>
      <c r="F313" s="217" t="s">
        <v>398</v>
      </c>
      <c r="G313" s="218" t="s">
        <v>212</v>
      </c>
      <c r="H313" s="219">
        <v>23.289999999999999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6.0000000000000002E-05</v>
      </c>
      <c r="R313" s="224">
        <f>Q313*H313</f>
        <v>0.0013974</v>
      </c>
      <c r="S313" s="224">
        <v>0</v>
      </c>
      <c r="T313" s="225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260</v>
      </c>
      <c r="AT313" s="226" t="s">
        <v>166</v>
      </c>
      <c r="AU313" s="226" t="s">
        <v>83</v>
      </c>
      <c r="AY313" s="20" t="s">
        <v>163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83</v>
      </c>
      <c r="BK313" s="227">
        <f>ROUND(I313*H313,2)</f>
        <v>0</v>
      </c>
      <c r="BL313" s="20" t="s">
        <v>260</v>
      </c>
      <c r="BM313" s="226" t="s">
        <v>399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400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83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401</v>
      </c>
      <c r="G315" s="234"/>
      <c r="H315" s="238">
        <v>7.1600000000000001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83</v>
      </c>
      <c r="AV315" s="13" t="s">
        <v>83</v>
      </c>
      <c r="AW315" s="13" t="s">
        <v>32</v>
      </c>
      <c r="AX315" s="13" t="s">
        <v>70</v>
      </c>
      <c r="AY315" s="244" t="s">
        <v>163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401</v>
      </c>
      <c r="G316" s="234"/>
      <c r="H316" s="238">
        <v>7.1600000000000001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83</v>
      </c>
      <c r="AV316" s="13" t="s">
        <v>83</v>
      </c>
      <c r="AW316" s="13" t="s">
        <v>32</v>
      </c>
      <c r="AX316" s="13" t="s">
        <v>70</v>
      </c>
      <c r="AY316" s="244" t="s">
        <v>163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402</v>
      </c>
      <c r="G317" s="234"/>
      <c r="H317" s="238">
        <v>5.8700000000000001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403</v>
      </c>
      <c r="G318" s="234"/>
      <c r="H318" s="238">
        <v>3.1000000000000001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4" customFormat="1">
      <c r="A319" s="14"/>
      <c r="B319" s="245"/>
      <c r="C319" s="246"/>
      <c r="D319" s="235" t="s">
        <v>175</v>
      </c>
      <c r="E319" s="247" t="s">
        <v>19</v>
      </c>
      <c r="F319" s="248" t="s">
        <v>179</v>
      </c>
      <c r="G319" s="246"/>
      <c r="H319" s="249">
        <v>23.290000000000003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175</v>
      </c>
      <c r="AU319" s="255" t="s">
        <v>83</v>
      </c>
      <c r="AV319" s="14" t="s">
        <v>171</v>
      </c>
      <c r="AW319" s="14" t="s">
        <v>32</v>
      </c>
      <c r="AX319" s="14" t="s">
        <v>77</v>
      </c>
      <c r="AY319" s="255" t="s">
        <v>163</v>
      </c>
    </row>
    <row r="320" s="2" customFormat="1" ht="24.15" customHeight="1">
      <c r="A320" s="41"/>
      <c r="B320" s="42"/>
      <c r="C320" s="215" t="s">
        <v>404</v>
      </c>
      <c r="D320" s="215" t="s">
        <v>166</v>
      </c>
      <c r="E320" s="216" t="s">
        <v>405</v>
      </c>
      <c r="F320" s="217" t="s">
        <v>406</v>
      </c>
      <c r="G320" s="218" t="s">
        <v>212</v>
      </c>
      <c r="H320" s="219">
        <v>23.289999999999999</v>
      </c>
      <c r="I320" s="220"/>
      <c r="J320" s="221">
        <f>ROUND(I320*H320,2)</f>
        <v>0</v>
      </c>
      <c r="K320" s="217" t="s">
        <v>170</v>
      </c>
      <c r="L320" s="47"/>
      <c r="M320" s="222" t="s">
        <v>19</v>
      </c>
      <c r="N320" s="223" t="s">
        <v>42</v>
      </c>
      <c r="O320" s="87"/>
      <c r="P320" s="224">
        <f>O320*H320</f>
        <v>0</v>
      </c>
      <c r="Q320" s="224">
        <v>6.9999999999999994E-05</v>
      </c>
      <c r="R320" s="224">
        <f>Q320*H320</f>
        <v>0.0016302999999999999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260</v>
      </c>
      <c r="AT320" s="226" t="s">
        <v>166</v>
      </c>
      <c r="AU320" s="226" t="s">
        <v>83</v>
      </c>
      <c r="AY320" s="20" t="s">
        <v>163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83</v>
      </c>
      <c r="BK320" s="227">
        <f>ROUND(I320*H320,2)</f>
        <v>0</v>
      </c>
      <c r="BL320" s="20" t="s">
        <v>260</v>
      </c>
      <c r="BM320" s="226" t="s">
        <v>407</v>
      </c>
    </row>
    <row r="321" s="2" customFormat="1">
      <c r="A321" s="41"/>
      <c r="B321" s="42"/>
      <c r="C321" s="43"/>
      <c r="D321" s="228" t="s">
        <v>173</v>
      </c>
      <c r="E321" s="43"/>
      <c r="F321" s="229" t="s">
        <v>408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173</v>
      </c>
      <c r="AU321" s="20" t="s">
        <v>83</v>
      </c>
    </row>
    <row r="322" s="13" customFormat="1">
      <c r="A322" s="13"/>
      <c r="B322" s="233"/>
      <c r="C322" s="234"/>
      <c r="D322" s="235" t="s">
        <v>175</v>
      </c>
      <c r="E322" s="236" t="s">
        <v>19</v>
      </c>
      <c r="F322" s="237" t="s">
        <v>401</v>
      </c>
      <c r="G322" s="234"/>
      <c r="H322" s="238">
        <v>7.1600000000000001</v>
      </c>
      <c r="I322" s="239"/>
      <c r="J322" s="234"/>
      <c r="K322" s="234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175</v>
      </c>
      <c r="AU322" s="244" t="s">
        <v>83</v>
      </c>
      <c r="AV322" s="13" t="s">
        <v>83</v>
      </c>
      <c r="AW322" s="13" t="s">
        <v>32</v>
      </c>
      <c r="AX322" s="13" t="s">
        <v>70</v>
      </c>
      <c r="AY322" s="244" t="s">
        <v>163</v>
      </c>
    </row>
    <row r="323" s="13" customFormat="1">
      <c r="A323" s="13"/>
      <c r="B323" s="233"/>
      <c r="C323" s="234"/>
      <c r="D323" s="235" t="s">
        <v>175</v>
      </c>
      <c r="E323" s="236" t="s">
        <v>19</v>
      </c>
      <c r="F323" s="237" t="s">
        <v>401</v>
      </c>
      <c r="G323" s="234"/>
      <c r="H323" s="238">
        <v>7.1600000000000001</v>
      </c>
      <c r="I323" s="239"/>
      <c r="J323" s="234"/>
      <c r="K323" s="234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175</v>
      </c>
      <c r="AU323" s="244" t="s">
        <v>83</v>
      </c>
      <c r="AV323" s="13" t="s">
        <v>83</v>
      </c>
      <c r="AW323" s="13" t="s">
        <v>32</v>
      </c>
      <c r="AX323" s="13" t="s">
        <v>70</v>
      </c>
      <c r="AY323" s="244" t="s">
        <v>163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402</v>
      </c>
      <c r="G324" s="234"/>
      <c r="H324" s="238">
        <v>5.8700000000000001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403</v>
      </c>
      <c r="G325" s="234"/>
      <c r="H325" s="238">
        <v>3.1000000000000001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4" customFormat="1">
      <c r="A326" s="14"/>
      <c r="B326" s="245"/>
      <c r="C326" s="246"/>
      <c r="D326" s="235" t="s">
        <v>175</v>
      </c>
      <c r="E326" s="247" t="s">
        <v>19</v>
      </c>
      <c r="F326" s="248" t="s">
        <v>179</v>
      </c>
      <c r="G326" s="246"/>
      <c r="H326" s="249">
        <v>23.290000000000003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175</v>
      </c>
      <c r="AU326" s="255" t="s">
        <v>83</v>
      </c>
      <c r="AV326" s="14" t="s">
        <v>171</v>
      </c>
      <c r="AW326" s="14" t="s">
        <v>32</v>
      </c>
      <c r="AX326" s="14" t="s">
        <v>77</v>
      </c>
      <c r="AY326" s="255" t="s">
        <v>163</v>
      </c>
    </row>
    <row r="327" s="2" customFormat="1" ht="24.15" customHeight="1">
      <c r="A327" s="41"/>
      <c r="B327" s="42"/>
      <c r="C327" s="215" t="s">
        <v>409</v>
      </c>
      <c r="D327" s="215" t="s">
        <v>166</v>
      </c>
      <c r="E327" s="216" t="s">
        <v>410</v>
      </c>
      <c r="F327" s="217" t="s">
        <v>411</v>
      </c>
      <c r="G327" s="218" t="s">
        <v>212</v>
      </c>
      <c r="H327" s="219">
        <v>23.289999999999999</v>
      </c>
      <c r="I327" s="220"/>
      <c r="J327" s="221">
        <f>ROUND(I327*H327,2)</f>
        <v>0</v>
      </c>
      <c r="K327" s="217" t="s">
        <v>170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0.00029</v>
      </c>
      <c r="R327" s="224">
        <f>Q327*H327</f>
        <v>0.0067540999999999999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260</v>
      </c>
      <c r="AT327" s="226" t="s">
        <v>166</v>
      </c>
      <c r="AU327" s="226" t="s">
        <v>83</v>
      </c>
      <c r="AY327" s="20" t="s">
        <v>163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83</v>
      </c>
      <c r="BK327" s="227">
        <f>ROUND(I327*H327,2)</f>
        <v>0</v>
      </c>
      <c r="BL327" s="20" t="s">
        <v>260</v>
      </c>
      <c r="BM327" s="226" t="s">
        <v>412</v>
      </c>
    </row>
    <row r="328" s="2" customFormat="1">
      <c r="A328" s="41"/>
      <c r="B328" s="42"/>
      <c r="C328" s="43"/>
      <c r="D328" s="228" t="s">
        <v>173</v>
      </c>
      <c r="E328" s="43"/>
      <c r="F328" s="229" t="s">
        <v>413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173</v>
      </c>
      <c r="AU328" s="20" t="s">
        <v>83</v>
      </c>
    </row>
    <row r="329" s="13" customFormat="1">
      <c r="A329" s="13"/>
      <c r="B329" s="233"/>
      <c r="C329" s="234"/>
      <c r="D329" s="235" t="s">
        <v>175</v>
      </c>
      <c r="E329" s="236" t="s">
        <v>19</v>
      </c>
      <c r="F329" s="237" t="s">
        <v>401</v>
      </c>
      <c r="G329" s="234"/>
      <c r="H329" s="238">
        <v>7.1600000000000001</v>
      </c>
      <c r="I329" s="239"/>
      <c r="J329" s="234"/>
      <c r="K329" s="234"/>
      <c r="L329" s="240"/>
      <c r="M329" s="241"/>
      <c r="N329" s="242"/>
      <c r="O329" s="242"/>
      <c r="P329" s="242"/>
      <c r="Q329" s="242"/>
      <c r="R329" s="242"/>
      <c r="S329" s="242"/>
      <c r="T329" s="24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4" t="s">
        <v>175</v>
      </c>
      <c r="AU329" s="244" t="s">
        <v>83</v>
      </c>
      <c r="AV329" s="13" t="s">
        <v>83</v>
      </c>
      <c r="AW329" s="13" t="s">
        <v>32</v>
      </c>
      <c r="AX329" s="13" t="s">
        <v>70</v>
      </c>
      <c r="AY329" s="244" t="s">
        <v>163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401</v>
      </c>
      <c r="G330" s="234"/>
      <c r="H330" s="238">
        <v>7.1600000000000001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402</v>
      </c>
      <c r="G331" s="234"/>
      <c r="H331" s="238">
        <v>5.8700000000000001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403</v>
      </c>
      <c r="G332" s="234"/>
      <c r="H332" s="238">
        <v>3.1000000000000001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4" customFormat="1">
      <c r="A333" s="14"/>
      <c r="B333" s="245"/>
      <c r="C333" s="246"/>
      <c r="D333" s="235" t="s">
        <v>175</v>
      </c>
      <c r="E333" s="247" t="s">
        <v>19</v>
      </c>
      <c r="F333" s="248" t="s">
        <v>179</v>
      </c>
      <c r="G333" s="246"/>
      <c r="H333" s="249">
        <v>23.290000000000003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175</v>
      </c>
      <c r="AU333" s="255" t="s">
        <v>83</v>
      </c>
      <c r="AV333" s="14" t="s">
        <v>171</v>
      </c>
      <c r="AW333" s="14" t="s">
        <v>32</v>
      </c>
      <c r="AX333" s="14" t="s">
        <v>77</v>
      </c>
      <c r="AY333" s="255" t="s">
        <v>163</v>
      </c>
    </row>
    <row r="334" s="2" customFormat="1" ht="33" customHeight="1">
      <c r="A334" s="41"/>
      <c r="B334" s="42"/>
      <c r="C334" s="215" t="s">
        <v>414</v>
      </c>
      <c r="D334" s="215" t="s">
        <v>166</v>
      </c>
      <c r="E334" s="216" t="s">
        <v>415</v>
      </c>
      <c r="F334" s="217" t="s">
        <v>416</v>
      </c>
      <c r="G334" s="218" t="s">
        <v>291</v>
      </c>
      <c r="H334" s="219">
        <v>0.01</v>
      </c>
      <c r="I334" s="220"/>
      <c r="J334" s="221">
        <f>ROUND(I334*H334,2)</f>
        <v>0</v>
      </c>
      <c r="K334" s="217" t="s">
        <v>170</v>
      </c>
      <c r="L334" s="47"/>
      <c r="M334" s="222" t="s">
        <v>19</v>
      </c>
      <c r="N334" s="223" t="s">
        <v>42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260</v>
      </c>
      <c r="AT334" s="226" t="s">
        <v>166</v>
      </c>
      <c r="AU334" s="226" t="s">
        <v>83</v>
      </c>
      <c r="AY334" s="20" t="s">
        <v>163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83</v>
      </c>
      <c r="BK334" s="227">
        <f>ROUND(I334*H334,2)</f>
        <v>0</v>
      </c>
      <c r="BL334" s="20" t="s">
        <v>260</v>
      </c>
      <c r="BM334" s="226" t="s">
        <v>417</v>
      </c>
    </row>
    <row r="335" s="2" customFormat="1">
      <c r="A335" s="41"/>
      <c r="B335" s="42"/>
      <c r="C335" s="43"/>
      <c r="D335" s="228" t="s">
        <v>173</v>
      </c>
      <c r="E335" s="43"/>
      <c r="F335" s="229" t="s">
        <v>418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173</v>
      </c>
      <c r="AU335" s="20" t="s">
        <v>83</v>
      </c>
    </row>
    <row r="336" s="12" customFormat="1" ht="22.8" customHeight="1">
      <c r="A336" s="12"/>
      <c r="B336" s="199"/>
      <c r="C336" s="200"/>
      <c r="D336" s="201" t="s">
        <v>69</v>
      </c>
      <c r="E336" s="213" t="s">
        <v>419</v>
      </c>
      <c r="F336" s="213" t="s">
        <v>420</v>
      </c>
      <c r="G336" s="200"/>
      <c r="H336" s="200"/>
      <c r="I336" s="203"/>
      <c r="J336" s="214">
        <f>BK336</f>
        <v>0</v>
      </c>
      <c r="K336" s="200"/>
      <c r="L336" s="205"/>
      <c r="M336" s="206"/>
      <c r="N336" s="207"/>
      <c r="O336" s="207"/>
      <c r="P336" s="208">
        <f>SUM(P337:P347)</f>
        <v>0</v>
      </c>
      <c r="Q336" s="207"/>
      <c r="R336" s="208">
        <f>SUM(R337:R347)</f>
        <v>0.01543902</v>
      </c>
      <c r="S336" s="207"/>
      <c r="T336" s="209">
        <f>SUM(T337:T347)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10" t="s">
        <v>83</v>
      </c>
      <c r="AT336" s="211" t="s">
        <v>69</v>
      </c>
      <c r="AU336" s="211" t="s">
        <v>77</v>
      </c>
      <c r="AY336" s="210" t="s">
        <v>163</v>
      </c>
      <c r="BK336" s="212">
        <f>SUM(BK337:BK347)</f>
        <v>0</v>
      </c>
    </row>
    <row r="337" s="2" customFormat="1" ht="24.15" customHeight="1">
      <c r="A337" s="41"/>
      <c r="B337" s="42"/>
      <c r="C337" s="215" t="s">
        <v>421</v>
      </c>
      <c r="D337" s="215" t="s">
        <v>166</v>
      </c>
      <c r="E337" s="216" t="s">
        <v>422</v>
      </c>
      <c r="F337" s="217" t="s">
        <v>423</v>
      </c>
      <c r="G337" s="218" t="s">
        <v>169</v>
      </c>
      <c r="H337" s="219">
        <v>53.238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42</v>
      </c>
      <c r="O337" s="87"/>
      <c r="P337" s="224">
        <f>O337*H337</f>
        <v>0</v>
      </c>
      <c r="Q337" s="224">
        <v>0.00029</v>
      </c>
      <c r="R337" s="224">
        <f>Q337*H337</f>
        <v>0.01543902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260</v>
      </c>
      <c r="AT337" s="226" t="s">
        <v>166</v>
      </c>
      <c r="AU337" s="226" t="s">
        <v>83</v>
      </c>
      <c r="AY337" s="20" t="s">
        <v>163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83</v>
      </c>
      <c r="BK337" s="227">
        <f>ROUND(I337*H337,2)</f>
        <v>0</v>
      </c>
      <c r="BL337" s="20" t="s">
        <v>260</v>
      </c>
      <c r="BM337" s="226" t="s">
        <v>424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425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83</v>
      </c>
    </row>
    <row r="339" s="13" customFormat="1">
      <c r="A339" s="13"/>
      <c r="B339" s="233"/>
      <c r="C339" s="234"/>
      <c r="D339" s="235" t="s">
        <v>175</v>
      </c>
      <c r="E339" s="236" t="s">
        <v>19</v>
      </c>
      <c r="F339" s="237" t="s">
        <v>8</v>
      </c>
      <c r="G339" s="234"/>
      <c r="H339" s="238">
        <v>12</v>
      </c>
      <c r="I339" s="239"/>
      <c r="J339" s="234"/>
      <c r="K339" s="234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175</v>
      </c>
      <c r="AU339" s="244" t="s">
        <v>83</v>
      </c>
      <c r="AV339" s="13" t="s">
        <v>83</v>
      </c>
      <c r="AW339" s="13" t="s">
        <v>32</v>
      </c>
      <c r="AX339" s="13" t="s">
        <v>70</v>
      </c>
      <c r="AY339" s="244" t="s">
        <v>163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426</v>
      </c>
      <c r="G340" s="234"/>
      <c r="H340" s="238">
        <v>1.5209999999999999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8</v>
      </c>
      <c r="G341" s="234"/>
      <c r="H341" s="238">
        <v>12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426</v>
      </c>
      <c r="G342" s="234"/>
      <c r="H342" s="238">
        <v>1.5209999999999999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8</v>
      </c>
      <c r="G343" s="234"/>
      <c r="H343" s="238">
        <v>12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427</v>
      </c>
      <c r="G344" s="234"/>
      <c r="H344" s="238">
        <v>1.5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3" customFormat="1">
      <c r="A345" s="13"/>
      <c r="B345" s="233"/>
      <c r="C345" s="234"/>
      <c r="D345" s="235" t="s">
        <v>175</v>
      </c>
      <c r="E345" s="236" t="s">
        <v>19</v>
      </c>
      <c r="F345" s="237" t="s">
        <v>8</v>
      </c>
      <c r="G345" s="234"/>
      <c r="H345" s="238">
        <v>12</v>
      </c>
      <c r="I345" s="239"/>
      <c r="J345" s="234"/>
      <c r="K345" s="234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175</v>
      </c>
      <c r="AU345" s="244" t="s">
        <v>83</v>
      </c>
      <c r="AV345" s="13" t="s">
        <v>83</v>
      </c>
      <c r="AW345" s="13" t="s">
        <v>32</v>
      </c>
      <c r="AX345" s="13" t="s">
        <v>70</v>
      </c>
      <c r="AY345" s="244" t="s">
        <v>163</v>
      </c>
    </row>
    <row r="346" s="13" customFormat="1">
      <c r="A346" s="13"/>
      <c r="B346" s="233"/>
      <c r="C346" s="234"/>
      <c r="D346" s="235" t="s">
        <v>175</v>
      </c>
      <c r="E346" s="236" t="s">
        <v>19</v>
      </c>
      <c r="F346" s="237" t="s">
        <v>428</v>
      </c>
      <c r="G346" s="234"/>
      <c r="H346" s="238">
        <v>0.69599999999999995</v>
      </c>
      <c r="I346" s="239"/>
      <c r="J346" s="234"/>
      <c r="K346" s="234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175</v>
      </c>
      <c r="AU346" s="244" t="s">
        <v>83</v>
      </c>
      <c r="AV346" s="13" t="s">
        <v>83</v>
      </c>
      <c r="AW346" s="13" t="s">
        <v>32</v>
      </c>
      <c r="AX346" s="13" t="s">
        <v>70</v>
      </c>
      <c r="AY346" s="244" t="s">
        <v>163</v>
      </c>
    </row>
    <row r="347" s="14" customFormat="1">
      <c r="A347" s="14"/>
      <c r="B347" s="245"/>
      <c r="C347" s="246"/>
      <c r="D347" s="235" t="s">
        <v>175</v>
      </c>
      <c r="E347" s="247" t="s">
        <v>19</v>
      </c>
      <c r="F347" s="248" t="s">
        <v>179</v>
      </c>
      <c r="G347" s="246"/>
      <c r="H347" s="249">
        <v>53.238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175</v>
      </c>
      <c r="AU347" s="255" t="s">
        <v>83</v>
      </c>
      <c r="AV347" s="14" t="s">
        <v>171</v>
      </c>
      <c r="AW347" s="14" t="s">
        <v>32</v>
      </c>
      <c r="AX347" s="14" t="s">
        <v>77</v>
      </c>
      <c r="AY347" s="255" t="s">
        <v>163</v>
      </c>
    </row>
    <row r="348" s="12" customFormat="1" ht="22.8" customHeight="1">
      <c r="A348" s="12"/>
      <c r="B348" s="199"/>
      <c r="C348" s="200"/>
      <c r="D348" s="201" t="s">
        <v>69</v>
      </c>
      <c r="E348" s="213" t="s">
        <v>429</v>
      </c>
      <c r="F348" s="213" t="s">
        <v>430</v>
      </c>
      <c r="G348" s="200"/>
      <c r="H348" s="200"/>
      <c r="I348" s="203"/>
      <c r="J348" s="214">
        <f>BK348</f>
        <v>0</v>
      </c>
      <c r="K348" s="200"/>
      <c r="L348" s="205"/>
      <c r="M348" s="206"/>
      <c r="N348" s="207"/>
      <c r="O348" s="207"/>
      <c r="P348" s="208">
        <f>SUM(P349:P362)</f>
        <v>0</v>
      </c>
      <c r="Q348" s="207"/>
      <c r="R348" s="208">
        <f>SUM(R349:R362)</f>
        <v>0.0112138</v>
      </c>
      <c r="S348" s="207"/>
      <c r="T348" s="209">
        <f>SUM(T349:T362)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10" t="s">
        <v>83</v>
      </c>
      <c r="AT348" s="211" t="s">
        <v>69</v>
      </c>
      <c r="AU348" s="211" t="s">
        <v>77</v>
      </c>
      <c r="AY348" s="210" t="s">
        <v>163</v>
      </c>
      <c r="BK348" s="212">
        <f>SUM(BK349:BK362)</f>
        <v>0</v>
      </c>
    </row>
    <row r="349" s="2" customFormat="1" ht="16.5" customHeight="1">
      <c r="A349" s="41"/>
      <c r="B349" s="42"/>
      <c r="C349" s="215" t="s">
        <v>431</v>
      </c>
      <c r="D349" s="215" t="s">
        <v>166</v>
      </c>
      <c r="E349" s="216" t="s">
        <v>432</v>
      </c>
      <c r="F349" s="217" t="s">
        <v>433</v>
      </c>
      <c r="G349" s="218" t="s">
        <v>169</v>
      </c>
      <c r="H349" s="219">
        <v>8.6259999999999994</v>
      </c>
      <c r="I349" s="220"/>
      <c r="J349" s="221">
        <f>ROUND(I349*H349,2)</f>
        <v>0</v>
      </c>
      <c r="K349" s="217" t="s">
        <v>434</v>
      </c>
      <c r="L349" s="47"/>
      <c r="M349" s="222" t="s">
        <v>19</v>
      </c>
      <c r="N349" s="223" t="s">
        <v>42</v>
      </c>
      <c r="O349" s="87"/>
      <c r="P349" s="224">
        <f>O349*H349</f>
        <v>0</v>
      </c>
      <c r="Q349" s="224">
        <v>0</v>
      </c>
      <c r="R349" s="224">
        <f>Q349*H349</f>
        <v>0</v>
      </c>
      <c r="S349" s="224">
        <v>0</v>
      </c>
      <c r="T349" s="225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6" t="s">
        <v>260</v>
      </c>
      <c r="AT349" s="226" t="s">
        <v>166</v>
      </c>
      <c r="AU349" s="226" t="s">
        <v>83</v>
      </c>
      <c r="AY349" s="20" t="s">
        <v>163</v>
      </c>
      <c r="BE349" s="227">
        <f>IF(N349="základní",J349,0)</f>
        <v>0</v>
      </c>
      <c r="BF349" s="227">
        <f>IF(N349="snížená",J349,0)</f>
        <v>0</v>
      </c>
      <c r="BG349" s="227">
        <f>IF(N349="zákl. přenesená",J349,0)</f>
        <v>0</v>
      </c>
      <c r="BH349" s="227">
        <f>IF(N349="sníž. přenesená",J349,0)</f>
        <v>0</v>
      </c>
      <c r="BI349" s="227">
        <f>IF(N349="nulová",J349,0)</f>
        <v>0</v>
      </c>
      <c r="BJ349" s="20" t="s">
        <v>83</v>
      </c>
      <c r="BK349" s="227">
        <f>ROUND(I349*H349,2)</f>
        <v>0</v>
      </c>
      <c r="BL349" s="20" t="s">
        <v>260</v>
      </c>
      <c r="BM349" s="226" t="s">
        <v>435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436</v>
      </c>
      <c r="G350" s="234"/>
      <c r="H350" s="238">
        <v>3.1139999999999999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436</v>
      </c>
      <c r="G351" s="234"/>
      <c r="H351" s="238">
        <v>3.1139999999999999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195</v>
      </c>
      <c r="G352" s="234"/>
      <c r="H352" s="238">
        <v>1.7969999999999999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3" customFormat="1">
      <c r="A353" s="13"/>
      <c r="B353" s="233"/>
      <c r="C353" s="234"/>
      <c r="D353" s="235" t="s">
        <v>175</v>
      </c>
      <c r="E353" s="236" t="s">
        <v>19</v>
      </c>
      <c r="F353" s="237" t="s">
        <v>196</v>
      </c>
      <c r="G353" s="234"/>
      <c r="H353" s="238">
        <v>0.60099999999999998</v>
      </c>
      <c r="I353" s="239"/>
      <c r="J353" s="234"/>
      <c r="K353" s="234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175</v>
      </c>
      <c r="AU353" s="244" t="s">
        <v>83</v>
      </c>
      <c r="AV353" s="13" t="s">
        <v>83</v>
      </c>
      <c r="AW353" s="13" t="s">
        <v>32</v>
      </c>
      <c r="AX353" s="13" t="s">
        <v>70</v>
      </c>
      <c r="AY353" s="244" t="s">
        <v>163</v>
      </c>
    </row>
    <row r="354" s="14" customFormat="1">
      <c r="A354" s="14"/>
      <c r="B354" s="245"/>
      <c r="C354" s="246"/>
      <c r="D354" s="235" t="s">
        <v>175</v>
      </c>
      <c r="E354" s="247" t="s">
        <v>19</v>
      </c>
      <c r="F354" s="248" t="s">
        <v>179</v>
      </c>
      <c r="G354" s="246"/>
      <c r="H354" s="249">
        <v>8.6260000000000012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175</v>
      </c>
      <c r="AU354" s="255" t="s">
        <v>83</v>
      </c>
      <c r="AV354" s="14" t="s">
        <v>171</v>
      </c>
      <c r="AW354" s="14" t="s">
        <v>32</v>
      </c>
      <c r="AX354" s="14" t="s">
        <v>77</v>
      </c>
      <c r="AY354" s="255" t="s">
        <v>163</v>
      </c>
    </row>
    <row r="355" s="2" customFormat="1" ht="16.5" customHeight="1">
      <c r="A355" s="41"/>
      <c r="B355" s="42"/>
      <c r="C355" s="256" t="s">
        <v>437</v>
      </c>
      <c r="D355" s="256" t="s">
        <v>219</v>
      </c>
      <c r="E355" s="257" t="s">
        <v>438</v>
      </c>
      <c r="F355" s="258" t="s">
        <v>439</v>
      </c>
      <c r="G355" s="259" t="s">
        <v>169</v>
      </c>
      <c r="H355" s="260">
        <v>8.6259999999999994</v>
      </c>
      <c r="I355" s="261"/>
      <c r="J355" s="262">
        <f>ROUND(I355*H355,2)</f>
        <v>0</v>
      </c>
      <c r="K355" s="258" t="s">
        <v>170</v>
      </c>
      <c r="L355" s="263"/>
      <c r="M355" s="264" t="s">
        <v>19</v>
      </c>
      <c r="N355" s="265" t="s">
        <v>42</v>
      </c>
      <c r="O355" s="87"/>
      <c r="P355" s="224">
        <f>O355*H355</f>
        <v>0</v>
      </c>
      <c r="Q355" s="224">
        <v>0.0012999999999999999</v>
      </c>
      <c r="R355" s="224">
        <f>Q355*H355</f>
        <v>0.0112138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333</v>
      </c>
      <c r="AT355" s="226" t="s">
        <v>219</v>
      </c>
      <c r="AU355" s="226" t="s">
        <v>83</v>
      </c>
      <c r="AY355" s="20" t="s">
        <v>163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83</v>
      </c>
      <c r="BK355" s="227">
        <f>ROUND(I355*H355,2)</f>
        <v>0</v>
      </c>
      <c r="BL355" s="20" t="s">
        <v>260</v>
      </c>
      <c r="BM355" s="226" t="s">
        <v>440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436</v>
      </c>
      <c r="G356" s="234"/>
      <c r="H356" s="238">
        <v>3.1139999999999999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436</v>
      </c>
      <c r="G357" s="234"/>
      <c r="H357" s="238">
        <v>3.1139999999999999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195</v>
      </c>
      <c r="G358" s="234"/>
      <c r="H358" s="238">
        <v>1.7969999999999999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196</v>
      </c>
      <c r="G359" s="234"/>
      <c r="H359" s="238">
        <v>0.60099999999999998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4" customFormat="1">
      <c r="A360" s="14"/>
      <c r="B360" s="245"/>
      <c r="C360" s="246"/>
      <c r="D360" s="235" t="s">
        <v>175</v>
      </c>
      <c r="E360" s="247" t="s">
        <v>19</v>
      </c>
      <c r="F360" s="248" t="s">
        <v>179</v>
      </c>
      <c r="G360" s="246"/>
      <c r="H360" s="249">
        <v>8.6260000000000012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175</v>
      </c>
      <c r="AU360" s="255" t="s">
        <v>83</v>
      </c>
      <c r="AV360" s="14" t="s">
        <v>171</v>
      </c>
      <c r="AW360" s="14" t="s">
        <v>32</v>
      </c>
      <c r="AX360" s="14" t="s">
        <v>77</v>
      </c>
      <c r="AY360" s="255" t="s">
        <v>163</v>
      </c>
    </row>
    <row r="361" s="2" customFormat="1" ht="33" customHeight="1">
      <c r="A361" s="41"/>
      <c r="B361" s="42"/>
      <c r="C361" s="215" t="s">
        <v>441</v>
      </c>
      <c r="D361" s="215" t="s">
        <v>166</v>
      </c>
      <c r="E361" s="216" t="s">
        <v>442</v>
      </c>
      <c r="F361" s="217" t="s">
        <v>443</v>
      </c>
      <c r="G361" s="218" t="s">
        <v>291</v>
      </c>
      <c r="H361" s="219">
        <v>0.010999999999999999</v>
      </c>
      <c r="I361" s="220"/>
      <c r="J361" s="221">
        <f>ROUND(I361*H361,2)</f>
        <v>0</v>
      </c>
      <c r="K361" s="217" t="s">
        <v>170</v>
      </c>
      <c r="L361" s="47"/>
      <c r="M361" s="222" t="s">
        <v>19</v>
      </c>
      <c r="N361" s="223" t="s">
        <v>42</v>
      </c>
      <c r="O361" s="87"/>
      <c r="P361" s="224">
        <f>O361*H361</f>
        <v>0</v>
      </c>
      <c r="Q361" s="224">
        <v>0</v>
      </c>
      <c r="R361" s="224">
        <f>Q361*H361</f>
        <v>0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260</v>
      </c>
      <c r="AT361" s="226" t="s">
        <v>166</v>
      </c>
      <c r="AU361" s="226" t="s">
        <v>83</v>
      </c>
      <c r="AY361" s="20" t="s">
        <v>163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83</v>
      </c>
      <c r="BK361" s="227">
        <f>ROUND(I361*H361,2)</f>
        <v>0</v>
      </c>
      <c r="BL361" s="20" t="s">
        <v>260</v>
      </c>
      <c r="BM361" s="226" t="s">
        <v>444</v>
      </c>
    </row>
    <row r="362" s="2" customFormat="1">
      <c r="A362" s="41"/>
      <c r="B362" s="42"/>
      <c r="C362" s="43"/>
      <c r="D362" s="228" t="s">
        <v>173</v>
      </c>
      <c r="E362" s="43"/>
      <c r="F362" s="229" t="s">
        <v>445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173</v>
      </c>
      <c r="AU362" s="20" t="s">
        <v>83</v>
      </c>
    </row>
    <row r="363" s="12" customFormat="1" ht="25.92" customHeight="1">
      <c r="A363" s="12"/>
      <c r="B363" s="199"/>
      <c r="C363" s="200"/>
      <c r="D363" s="201" t="s">
        <v>69</v>
      </c>
      <c r="E363" s="202" t="s">
        <v>446</v>
      </c>
      <c r="F363" s="202" t="s">
        <v>447</v>
      </c>
      <c r="G363" s="200"/>
      <c r="H363" s="200"/>
      <c r="I363" s="203"/>
      <c r="J363" s="204">
        <f>BK363</f>
        <v>0</v>
      </c>
      <c r="K363" s="200"/>
      <c r="L363" s="205"/>
      <c r="M363" s="206"/>
      <c r="N363" s="207"/>
      <c r="O363" s="207"/>
      <c r="P363" s="208">
        <f>SUM(P364:P371)</f>
        <v>0</v>
      </c>
      <c r="Q363" s="207"/>
      <c r="R363" s="208">
        <f>SUM(R364:R371)</f>
        <v>0</v>
      </c>
      <c r="S363" s="207"/>
      <c r="T363" s="209">
        <f>SUM(T364:T371)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10" t="s">
        <v>197</v>
      </c>
      <c r="AT363" s="211" t="s">
        <v>69</v>
      </c>
      <c r="AU363" s="211" t="s">
        <v>70</v>
      </c>
      <c r="AY363" s="210" t="s">
        <v>163</v>
      </c>
      <c r="BK363" s="212">
        <f>SUM(BK364:BK371)</f>
        <v>0</v>
      </c>
    </row>
    <row r="364" s="2" customFormat="1" ht="16.5" customHeight="1">
      <c r="A364" s="41"/>
      <c r="B364" s="42"/>
      <c r="C364" s="215" t="s">
        <v>448</v>
      </c>
      <c r="D364" s="215" t="s">
        <v>166</v>
      </c>
      <c r="E364" s="216" t="s">
        <v>449</v>
      </c>
      <c r="F364" s="217" t="s">
        <v>450</v>
      </c>
      <c r="G364" s="218" t="s">
        <v>451</v>
      </c>
      <c r="H364" s="219">
        <v>1</v>
      </c>
      <c r="I364" s="220"/>
      <c r="J364" s="221">
        <f>ROUND(I364*H364,2)</f>
        <v>0</v>
      </c>
      <c r="K364" s="217" t="s">
        <v>19</v>
      </c>
      <c r="L364" s="47"/>
      <c r="M364" s="222" t="s">
        <v>19</v>
      </c>
      <c r="N364" s="223" t="s">
        <v>42</v>
      </c>
      <c r="O364" s="87"/>
      <c r="P364" s="224">
        <f>O364*H364</f>
        <v>0</v>
      </c>
      <c r="Q364" s="224">
        <v>0</v>
      </c>
      <c r="R364" s="224">
        <f>Q364*H364</f>
        <v>0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171</v>
      </c>
      <c r="AT364" s="226" t="s">
        <v>166</v>
      </c>
      <c r="AU364" s="226" t="s">
        <v>77</v>
      </c>
      <c r="AY364" s="20" t="s">
        <v>163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83</v>
      </c>
      <c r="BK364" s="227">
        <f>ROUND(I364*H364,2)</f>
        <v>0</v>
      </c>
      <c r="BL364" s="20" t="s">
        <v>171</v>
      </c>
      <c r="BM364" s="226" t="s">
        <v>452</v>
      </c>
    </row>
    <row r="365" s="2" customFormat="1" ht="16.5" customHeight="1">
      <c r="A365" s="41"/>
      <c r="B365" s="42"/>
      <c r="C365" s="215" t="s">
        <v>453</v>
      </c>
      <c r="D365" s="215" t="s">
        <v>166</v>
      </c>
      <c r="E365" s="216" t="s">
        <v>454</v>
      </c>
      <c r="F365" s="217" t="s">
        <v>455</v>
      </c>
      <c r="G365" s="218" t="s">
        <v>451</v>
      </c>
      <c r="H365" s="219">
        <v>1</v>
      </c>
      <c r="I365" s="220"/>
      <c r="J365" s="221">
        <f>ROUND(I365*H365,2)</f>
        <v>0</v>
      </c>
      <c r="K365" s="217" t="s">
        <v>19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</v>
      </c>
      <c r="R365" s="224">
        <f>Q365*H365</f>
        <v>0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171</v>
      </c>
      <c r="AT365" s="226" t="s">
        <v>166</v>
      </c>
      <c r="AU365" s="226" t="s">
        <v>77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171</v>
      </c>
      <c r="BM365" s="226" t="s">
        <v>456</v>
      </c>
    </row>
    <row r="366" s="2" customFormat="1" ht="24.15" customHeight="1">
      <c r="A366" s="41"/>
      <c r="B366" s="42"/>
      <c r="C366" s="215" t="s">
        <v>457</v>
      </c>
      <c r="D366" s="215" t="s">
        <v>166</v>
      </c>
      <c r="E366" s="216" t="s">
        <v>458</v>
      </c>
      <c r="F366" s="217" t="s">
        <v>459</v>
      </c>
      <c r="G366" s="218" t="s">
        <v>451</v>
      </c>
      <c r="H366" s="219">
        <v>1</v>
      </c>
      <c r="I366" s="220"/>
      <c r="J366" s="221">
        <f>ROUND(I366*H366,2)</f>
        <v>0</v>
      </c>
      <c r="K366" s="217" t="s">
        <v>19</v>
      </c>
      <c r="L366" s="47"/>
      <c r="M366" s="222" t="s">
        <v>19</v>
      </c>
      <c r="N366" s="223" t="s">
        <v>42</v>
      </c>
      <c r="O366" s="87"/>
      <c r="P366" s="224">
        <f>O366*H366</f>
        <v>0</v>
      </c>
      <c r="Q366" s="224">
        <v>0</v>
      </c>
      <c r="R366" s="224">
        <f>Q366*H366</f>
        <v>0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171</v>
      </c>
      <c r="AT366" s="226" t="s">
        <v>166</v>
      </c>
      <c r="AU366" s="226" t="s">
        <v>77</v>
      </c>
      <c r="AY366" s="20" t="s">
        <v>163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83</v>
      </c>
      <c r="BK366" s="227">
        <f>ROUND(I366*H366,2)</f>
        <v>0</v>
      </c>
      <c r="BL366" s="20" t="s">
        <v>171</v>
      </c>
      <c r="BM366" s="226" t="s">
        <v>460</v>
      </c>
    </row>
    <row r="367" s="2" customFormat="1" ht="16.5" customHeight="1">
      <c r="A367" s="41"/>
      <c r="B367" s="42"/>
      <c r="C367" s="215" t="s">
        <v>461</v>
      </c>
      <c r="D367" s="215" t="s">
        <v>166</v>
      </c>
      <c r="E367" s="216" t="s">
        <v>462</v>
      </c>
      <c r="F367" s="217" t="s">
        <v>463</v>
      </c>
      <c r="G367" s="218" t="s">
        <v>451</v>
      </c>
      <c r="H367" s="219">
        <v>1</v>
      </c>
      <c r="I367" s="220"/>
      <c r="J367" s="221">
        <f>ROUND(I367*H367,2)</f>
        <v>0</v>
      </c>
      <c r="K367" s="217" t="s">
        <v>19</v>
      </c>
      <c r="L367" s="47"/>
      <c r="M367" s="222" t="s">
        <v>19</v>
      </c>
      <c r="N367" s="223" t="s">
        <v>42</v>
      </c>
      <c r="O367" s="87"/>
      <c r="P367" s="224">
        <f>O367*H367</f>
        <v>0</v>
      </c>
      <c r="Q367" s="224">
        <v>0</v>
      </c>
      <c r="R367" s="224">
        <f>Q367*H367</f>
        <v>0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171</v>
      </c>
      <c r="AT367" s="226" t="s">
        <v>166</v>
      </c>
      <c r="AU367" s="226" t="s">
        <v>77</v>
      </c>
      <c r="AY367" s="20" t="s">
        <v>163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83</v>
      </c>
      <c r="BK367" s="227">
        <f>ROUND(I367*H367,2)</f>
        <v>0</v>
      </c>
      <c r="BL367" s="20" t="s">
        <v>171</v>
      </c>
      <c r="BM367" s="226" t="s">
        <v>464</v>
      </c>
    </row>
    <row r="368" s="2" customFormat="1" ht="16.5" customHeight="1">
      <c r="A368" s="41"/>
      <c r="B368" s="42"/>
      <c r="C368" s="215" t="s">
        <v>465</v>
      </c>
      <c r="D368" s="215" t="s">
        <v>166</v>
      </c>
      <c r="E368" s="216" t="s">
        <v>466</v>
      </c>
      <c r="F368" s="217" t="s">
        <v>467</v>
      </c>
      <c r="G368" s="218" t="s">
        <v>451</v>
      </c>
      <c r="H368" s="219">
        <v>1</v>
      </c>
      <c r="I368" s="220"/>
      <c r="J368" s="221">
        <f>ROUND(I368*H368,2)</f>
        <v>0</v>
      </c>
      <c r="K368" s="217" t="s">
        <v>19</v>
      </c>
      <c r="L368" s="47"/>
      <c r="M368" s="222" t="s">
        <v>19</v>
      </c>
      <c r="N368" s="223" t="s">
        <v>42</v>
      </c>
      <c r="O368" s="87"/>
      <c r="P368" s="224">
        <f>O368*H368</f>
        <v>0</v>
      </c>
      <c r="Q368" s="224">
        <v>0</v>
      </c>
      <c r="R368" s="224">
        <f>Q368*H368</f>
        <v>0</v>
      </c>
      <c r="S368" s="224">
        <v>0</v>
      </c>
      <c r="T368" s="225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226" t="s">
        <v>171</v>
      </c>
      <c r="AT368" s="226" t="s">
        <v>166</v>
      </c>
      <c r="AU368" s="226" t="s">
        <v>77</v>
      </c>
      <c r="AY368" s="20" t="s">
        <v>163</v>
      </c>
      <c r="BE368" s="227">
        <f>IF(N368="základní",J368,0)</f>
        <v>0</v>
      </c>
      <c r="BF368" s="227">
        <f>IF(N368="snížená",J368,0)</f>
        <v>0</v>
      </c>
      <c r="BG368" s="227">
        <f>IF(N368="zákl. přenesená",J368,0)</f>
        <v>0</v>
      </c>
      <c r="BH368" s="227">
        <f>IF(N368="sníž. přenesená",J368,0)</f>
        <v>0</v>
      </c>
      <c r="BI368" s="227">
        <f>IF(N368="nulová",J368,0)</f>
        <v>0</v>
      </c>
      <c r="BJ368" s="20" t="s">
        <v>83</v>
      </c>
      <c r="BK368" s="227">
        <f>ROUND(I368*H368,2)</f>
        <v>0</v>
      </c>
      <c r="BL368" s="20" t="s">
        <v>171</v>
      </c>
      <c r="BM368" s="226" t="s">
        <v>468</v>
      </c>
    </row>
    <row r="369" s="2" customFormat="1" ht="24.15" customHeight="1">
      <c r="A369" s="41"/>
      <c r="B369" s="42"/>
      <c r="C369" s="215" t="s">
        <v>469</v>
      </c>
      <c r="D369" s="215" t="s">
        <v>166</v>
      </c>
      <c r="E369" s="216" t="s">
        <v>470</v>
      </c>
      <c r="F369" s="217" t="s">
        <v>471</v>
      </c>
      <c r="G369" s="218" t="s">
        <v>451</v>
      </c>
      <c r="H369" s="219">
        <v>1</v>
      </c>
      <c r="I369" s="220"/>
      <c r="J369" s="221">
        <f>ROUND(I369*H369,2)</f>
        <v>0</v>
      </c>
      <c r="K369" s="217" t="s">
        <v>19</v>
      </c>
      <c r="L369" s="47"/>
      <c r="M369" s="222" t="s">
        <v>19</v>
      </c>
      <c r="N369" s="223" t="s">
        <v>42</v>
      </c>
      <c r="O369" s="87"/>
      <c r="P369" s="224">
        <f>O369*H369</f>
        <v>0</v>
      </c>
      <c r="Q369" s="224">
        <v>0</v>
      </c>
      <c r="R369" s="224">
        <f>Q369*H369</f>
        <v>0</v>
      </c>
      <c r="S369" s="224">
        <v>0</v>
      </c>
      <c r="T369" s="225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6" t="s">
        <v>171</v>
      </c>
      <c r="AT369" s="226" t="s">
        <v>166</v>
      </c>
      <c r="AU369" s="226" t="s">
        <v>77</v>
      </c>
      <c r="AY369" s="20" t="s">
        <v>163</v>
      </c>
      <c r="BE369" s="227">
        <f>IF(N369="základní",J369,0)</f>
        <v>0</v>
      </c>
      <c r="BF369" s="227">
        <f>IF(N369="snížená",J369,0)</f>
        <v>0</v>
      </c>
      <c r="BG369" s="227">
        <f>IF(N369="zákl. přenesená",J369,0)</f>
        <v>0</v>
      </c>
      <c r="BH369" s="227">
        <f>IF(N369="sníž. přenesená",J369,0)</f>
        <v>0</v>
      </c>
      <c r="BI369" s="227">
        <f>IF(N369="nulová",J369,0)</f>
        <v>0</v>
      </c>
      <c r="BJ369" s="20" t="s">
        <v>83</v>
      </c>
      <c r="BK369" s="227">
        <f>ROUND(I369*H369,2)</f>
        <v>0</v>
      </c>
      <c r="BL369" s="20" t="s">
        <v>171</v>
      </c>
      <c r="BM369" s="226" t="s">
        <v>472</v>
      </c>
    </row>
    <row r="370" s="2" customFormat="1" ht="33" customHeight="1">
      <c r="A370" s="41"/>
      <c r="B370" s="42"/>
      <c r="C370" s="215" t="s">
        <v>473</v>
      </c>
      <c r="D370" s="215" t="s">
        <v>166</v>
      </c>
      <c r="E370" s="216" t="s">
        <v>474</v>
      </c>
      <c r="F370" s="217" t="s">
        <v>475</v>
      </c>
      <c r="G370" s="218" t="s">
        <v>451</v>
      </c>
      <c r="H370" s="219">
        <v>1</v>
      </c>
      <c r="I370" s="220"/>
      <c r="J370" s="221">
        <f>ROUND(I370*H370,2)</f>
        <v>0</v>
      </c>
      <c r="K370" s="217" t="s">
        <v>19</v>
      </c>
      <c r="L370" s="47"/>
      <c r="M370" s="222" t="s">
        <v>19</v>
      </c>
      <c r="N370" s="223" t="s">
        <v>42</v>
      </c>
      <c r="O370" s="87"/>
      <c r="P370" s="224">
        <f>O370*H370</f>
        <v>0</v>
      </c>
      <c r="Q370" s="224">
        <v>0</v>
      </c>
      <c r="R370" s="224">
        <f>Q370*H370</f>
        <v>0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171</v>
      </c>
      <c r="AT370" s="226" t="s">
        <v>166</v>
      </c>
      <c r="AU370" s="226" t="s">
        <v>77</v>
      </c>
      <c r="AY370" s="20" t="s">
        <v>163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83</v>
      </c>
      <c r="BK370" s="227">
        <f>ROUND(I370*H370,2)</f>
        <v>0</v>
      </c>
      <c r="BL370" s="20" t="s">
        <v>171</v>
      </c>
      <c r="BM370" s="226" t="s">
        <v>476</v>
      </c>
    </row>
    <row r="371" s="2" customFormat="1" ht="16.5" customHeight="1">
      <c r="A371" s="41"/>
      <c r="B371" s="42"/>
      <c r="C371" s="215" t="s">
        <v>477</v>
      </c>
      <c r="D371" s="215" t="s">
        <v>166</v>
      </c>
      <c r="E371" s="216" t="s">
        <v>478</v>
      </c>
      <c r="F371" s="217" t="s">
        <v>479</v>
      </c>
      <c r="G371" s="218" t="s">
        <v>451</v>
      </c>
      <c r="H371" s="219">
        <v>1</v>
      </c>
      <c r="I371" s="220"/>
      <c r="J371" s="221">
        <f>ROUND(I371*H371,2)</f>
        <v>0</v>
      </c>
      <c r="K371" s="217" t="s">
        <v>19</v>
      </c>
      <c r="L371" s="47"/>
      <c r="M371" s="287" t="s">
        <v>19</v>
      </c>
      <c r="N371" s="288" t="s">
        <v>42</v>
      </c>
      <c r="O371" s="289"/>
      <c r="P371" s="290">
        <f>O371*H371</f>
        <v>0</v>
      </c>
      <c r="Q371" s="290">
        <v>0</v>
      </c>
      <c r="R371" s="290">
        <f>Q371*H371</f>
        <v>0</v>
      </c>
      <c r="S371" s="290">
        <v>0</v>
      </c>
      <c r="T371" s="291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6" t="s">
        <v>171</v>
      </c>
      <c r="AT371" s="226" t="s">
        <v>166</v>
      </c>
      <c r="AU371" s="226" t="s">
        <v>77</v>
      </c>
      <c r="AY371" s="20" t="s">
        <v>163</v>
      </c>
      <c r="BE371" s="227">
        <f>IF(N371="základní",J371,0)</f>
        <v>0</v>
      </c>
      <c r="BF371" s="227">
        <f>IF(N371="snížená",J371,0)</f>
        <v>0</v>
      </c>
      <c r="BG371" s="227">
        <f>IF(N371="zákl. přenesená",J371,0)</f>
        <v>0</v>
      </c>
      <c r="BH371" s="227">
        <f>IF(N371="sníž. přenesená",J371,0)</f>
        <v>0</v>
      </c>
      <c r="BI371" s="227">
        <f>IF(N371="nulová",J371,0)</f>
        <v>0</v>
      </c>
      <c r="BJ371" s="20" t="s">
        <v>83</v>
      </c>
      <c r="BK371" s="227">
        <f>ROUND(I371*H371,2)</f>
        <v>0</v>
      </c>
      <c r="BL371" s="20" t="s">
        <v>171</v>
      </c>
      <c r="BM371" s="226" t="s">
        <v>480</v>
      </c>
    </row>
    <row r="372" s="2" customFormat="1" ht="6.96" customHeight="1">
      <c r="A372" s="41"/>
      <c r="B372" s="62"/>
      <c r="C372" s="63"/>
      <c r="D372" s="63"/>
      <c r="E372" s="63"/>
      <c r="F372" s="63"/>
      <c r="G372" s="63"/>
      <c r="H372" s="63"/>
      <c r="I372" s="63"/>
      <c r="J372" s="63"/>
      <c r="K372" s="63"/>
      <c r="L372" s="47"/>
      <c r="M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</row>
  </sheetData>
  <sheetProtection sheet="1" autoFilter="0" formatColumns="0" formatRows="0" objects="1" scenarios="1" spinCount="100000" saltValue="GIda8sizL4CQLSay5TBVtL8VjQGyoBy9Cv6R+FhGj47LeIL4CO8EkjEPMtO8X547aBTktoKfpKtxNMLpIRvr5g==" hashValue="4GzeVADFy3kqTRfRjnjQLWauYEAuZPJ2T0nk8kPZeP3BgO8srX31rqrQXU1okW5sIF/Ki0tx8rC8WRT3qz/OnA==" algorithmName="SHA-512" password="CC35"/>
  <autoFilter ref="C96:K37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8" r:id="rId2" display="https://podminky.urs.cz/item/CS_URS_2025_01/612325302"/>
    <hyperlink ref="F115" r:id="rId3" display="https://podminky.urs.cz/item/CS_URS_2025_01/619991001"/>
    <hyperlink ref="F119" r:id="rId4" display="https://podminky.urs.cz/item/CS_URS_2025_01/619991005"/>
    <hyperlink ref="F126" r:id="rId5" display="https://podminky.urs.cz/item/CS_URS_2025_01/622131121"/>
    <hyperlink ref="F133" r:id="rId6" display="https://podminky.urs.cz/item/CS_URS_2025_01/622142001"/>
    <hyperlink ref="F140" r:id="rId7" display="https://podminky.urs.cz/item/CS_URS_2025_01/622143003"/>
    <hyperlink ref="F154" r:id="rId8" display="https://podminky.urs.cz/item/CS_URS_2025_01/622143004"/>
    <hyperlink ref="F181" r:id="rId9" display="https://podminky.urs.cz/item/CS_URS_2025_01/622151031"/>
    <hyperlink ref="F188" r:id="rId10" display="https://podminky.urs.cz/item/CS_URS_2025_01/622531022"/>
    <hyperlink ref="F196" r:id="rId11" display="https://podminky.urs.cz/item/CS_URS_2025_01/949101111"/>
    <hyperlink ref="F203" r:id="rId12" display="https://podminky.urs.cz/item/CS_URS_2025_01/968082015"/>
    <hyperlink ref="F207" r:id="rId13" display="https://podminky.urs.cz/item/CS_URS_2025_01/968082016"/>
    <hyperlink ref="F212" r:id="rId14" display="https://podminky.urs.cz/item/CS_URS_2025_01/968082017"/>
    <hyperlink ref="F217" r:id="rId15" display="https://podminky.urs.cz/item/CS_URS_2025_01/978013191"/>
    <hyperlink ref="F224" r:id="rId16" display="https://podminky.urs.cz/item/CS_URS_2025_01/985131311"/>
    <hyperlink ref="F232" r:id="rId17" display="https://podminky.urs.cz/item/CS_URS_2025_01/985139112"/>
    <hyperlink ref="F241" r:id="rId18" display="https://podminky.urs.cz/item/CS_URS_2025_01/997013212"/>
    <hyperlink ref="F243" r:id="rId19" display="https://podminky.urs.cz/item/CS_URS_2025_01/997013501"/>
    <hyperlink ref="F245" r:id="rId20" display="https://podminky.urs.cz/item/CS_URS_2025_01/997013509"/>
    <hyperlink ref="F250" r:id="rId21" display="https://podminky.urs.cz/item/CS_URS_2025_01/997013631"/>
    <hyperlink ref="F253" r:id="rId22" display="https://podminky.urs.cz/item/CS_URS_2025_01/998018002"/>
    <hyperlink ref="F257" r:id="rId23" display="https://podminky.urs.cz/item/CS_URS_2025_01/764001911"/>
    <hyperlink ref="F268" r:id="rId24" display="https://podminky.urs.cz/item/CS_URS_2025_01/998764102"/>
    <hyperlink ref="F271" r:id="rId25" display="https://podminky.urs.cz/item/CS_URS_2025_01/766622131"/>
    <hyperlink ref="F280" r:id="rId26" display="https://podminky.urs.cz/item/CS_URS_2025_01/766622216"/>
    <hyperlink ref="F287" r:id="rId27" display="https://podminky.urs.cz/item/CS_URS_2025_01/766642131"/>
    <hyperlink ref="F294" r:id="rId28" display="https://podminky.urs.cz/item/CS_URS_2025_01/766691811"/>
    <hyperlink ref="F300" r:id="rId29" display="https://podminky.urs.cz/item/CS_URS_2025_01/766694116"/>
    <hyperlink ref="F311" r:id="rId30" display="https://podminky.urs.cz/item/CS_URS_2025_01/998766122"/>
    <hyperlink ref="F314" r:id="rId31" display="https://podminky.urs.cz/item/CS_URS_2025_01/767627306"/>
    <hyperlink ref="F321" r:id="rId32" display="https://podminky.urs.cz/item/CS_URS_2025_01/767627307"/>
    <hyperlink ref="F328" r:id="rId33" display="https://podminky.urs.cz/item/CS_URS_2025_01/767627310"/>
    <hyperlink ref="F335" r:id="rId34" display="https://podminky.urs.cz/item/CS_URS_2025_01/998767122"/>
    <hyperlink ref="F338" r:id="rId35" display="https://podminky.urs.cz/item/CS_URS_2025_01/784211101"/>
    <hyperlink ref="F362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129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486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ROUND((SUM(BE97:BE403)),  2)</f>
        <v>0</v>
      </c>
      <c r="G35" s="41"/>
      <c r="H35" s="41"/>
      <c r="I35" s="160">
        <v>0.20999999999999999</v>
      </c>
      <c r="J35" s="159">
        <f>ROUND(((SUM(BE97:BE403))*I35),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ROUND((SUM(BF97:BF403)),  2)</f>
        <v>0</v>
      </c>
      <c r="G36" s="41"/>
      <c r="H36" s="41"/>
      <c r="I36" s="160">
        <v>0.12</v>
      </c>
      <c r="J36" s="159">
        <f>ROUND(((SUM(BF97:BF403))*I36),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ROUND((SUM(BG97:BG403)),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ROUND((SUM(BH97:BH403)),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ROUND((SUM(BI97:BI403)),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129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043 - Bytová jednotka 3, byt 2+1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J207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J257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J269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J272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J273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J289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J337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J364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J378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J395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129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043 - Bytová jednotka 3, byt 2+1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P98+P272+P395</f>
        <v>0</v>
      </c>
      <c r="Q97" s="99"/>
      <c r="R97" s="196">
        <f>R98+R272+R395</f>
        <v>0.9054549300000001</v>
      </c>
      <c r="S97" s="99"/>
      <c r="T97" s="197">
        <f>T98+T272+T395</f>
        <v>1.0694524000000001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BK98+BK272+BK395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P99+P207+P257+P269</f>
        <v>0</v>
      </c>
      <c r="Q98" s="207"/>
      <c r="R98" s="208">
        <f>R99+R207+R257+R269</f>
        <v>0.39959726000000007</v>
      </c>
      <c r="S98" s="207"/>
      <c r="T98" s="209">
        <f>T99+T207+T257+T269</f>
        <v>1.0532524000000001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BK99+BK207+BK257+BK269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SUM(P100:P206)</f>
        <v>0</v>
      </c>
      <c r="Q99" s="207"/>
      <c r="R99" s="208">
        <f>SUM(R100:R206)</f>
        <v>0.39959726000000007</v>
      </c>
      <c r="S99" s="207"/>
      <c r="T99" s="209">
        <f>SUM(T100:T206)</f>
        <v>0.0067044000000000001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SUM(BK100:BK206)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9.1349999999999998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0.0400113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3" customFormat="1">
      <c r="A106" s="13"/>
      <c r="B106" s="233"/>
      <c r="C106" s="234"/>
      <c r="D106" s="235" t="s">
        <v>175</v>
      </c>
      <c r="E106" s="236" t="s">
        <v>19</v>
      </c>
      <c r="F106" s="237" t="s">
        <v>176</v>
      </c>
      <c r="G106" s="234"/>
      <c r="H106" s="238">
        <v>2.1480000000000001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83</v>
      </c>
      <c r="AV106" s="13" t="s">
        <v>83</v>
      </c>
      <c r="AW106" s="13" t="s">
        <v>32</v>
      </c>
      <c r="AX106" s="13" t="s">
        <v>70</v>
      </c>
      <c r="AY106" s="244" t="s">
        <v>163</v>
      </c>
    </row>
    <row r="107" s="14" customFormat="1">
      <c r="A107" s="14"/>
      <c r="B107" s="245"/>
      <c r="C107" s="246"/>
      <c r="D107" s="235" t="s">
        <v>175</v>
      </c>
      <c r="E107" s="247" t="s">
        <v>19</v>
      </c>
      <c r="F107" s="248" t="s">
        <v>179</v>
      </c>
      <c r="G107" s="246"/>
      <c r="H107" s="249">
        <v>9.1349999999999998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175</v>
      </c>
      <c r="AU107" s="255" t="s">
        <v>83</v>
      </c>
      <c r="AV107" s="14" t="s">
        <v>171</v>
      </c>
      <c r="AW107" s="14" t="s">
        <v>32</v>
      </c>
      <c r="AX107" s="14" t="s">
        <v>77</v>
      </c>
      <c r="AY107" s="255" t="s">
        <v>163</v>
      </c>
    </row>
    <row r="108" s="2" customFormat="1" ht="16.5" customHeight="1">
      <c r="A108" s="41"/>
      <c r="B108" s="42"/>
      <c r="C108" s="215" t="s">
        <v>83</v>
      </c>
      <c r="D108" s="215" t="s">
        <v>166</v>
      </c>
      <c r="E108" s="216" t="s">
        <v>180</v>
      </c>
      <c r="F108" s="217" t="s">
        <v>181</v>
      </c>
      <c r="G108" s="218" t="s">
        <v>169</v>
      </c>
      <c r="H108" s="219">
        <v>9.1349999999999998</v>
      </c>
      <c r="I108" s="220"/>
      <c r="J108" s="221">
        <f>ROUND(I108*H108,2)</f>
        <v>0</v>
      </c>
      <c r="K108" s="217" t="s">
        <v>170</v>
      </c>
      <c r="L108" s="47"/>
      <c r="M108" s="222" t="s">
        <v>19</v>
      </c>
      <c r="N108" s="223" t="s">
        <v>42</v>
      </c>
      <c r="O108" s="87"/>
      <c r="P108" s="224">
        <f>O108*H108</f>
        <v>0</v>
      </c>
      <c r="Q108" s="224">
        <v>0.034680000000000002</v>
      </c>
      <c r="R108" s="224">
        <f>Q108*H108</f>
        <v>0.31680180000000002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171</v>
      </c>
      <c r="AT108" s="226" t="s">
        <v>166</v>
      </c>
      <c r="AU108" s="226" t="s">
        <v>83</v>
      </c>
      <c r="AY108" s="20" t="s">
        <v>163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83</v>
      </c>
      <c r="BK108" s="227">
        <f>ROUND(I108*H108,2)</f>
        <v>0</v>
      </c>
      <c r="BL108" s="20" t="s">
        <v>171</v>
      </c>
      <c r="BM108" s="226" t="s">
        <v>182</v>
      </c>
    </row>
    <row r="109" s="2" customFormat="1">
      <c r="A109" s="41"/>
      <c r="B109" s="42"/>
      <c r="C109" s="43"/>
      <c r="D109" s="228" t="s">
        <v>173</v>
      </c>
      <c r="E109" s="43"/>
      <c r="F109" s="229" t="s">
        <v>183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173</v>
      </c>
      <c r="AU109" s="20" t="s">
        <v>83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176</v>
      </c>
      <c r="G111" s="234"/>
      <c r="H111" s="238">
        <v>2.1480000000000001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177</v>
      </c>
      <c r="G112" s="234"/>
      <c r="H112" s="238">
        <v>1.7609999999999999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178</v>
      </c>
      <c r="G113" s="234"/>
      <c r="H113" s="238">
        <v>0.93000000000000005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83</v>
      </c>
      <c r="AV113" s="13" t="s">
        <v>83</v>
      </c>
      <c r="AW113" s="13" t="s">
        <v>32</v>
      </c>
      <c r="AX113" s="13" t="s">
        <v>70</v>
      </c>
      <c r="AY113" s="244" t="s">
        <v>163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176</v>
      </c>
      <c r="G114" s="234"/>
      <c r="H114" s="238">
        <v>2.1480000000000001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83</v>
      </c>
      <c r="AV114" s="13" t="s">
        <v>83</v>
      </c>
      <c r="AW114" s="13" t="s">
        <v>32</v>
      </c>
      <c r="AX114" s="13" t="s">
        <v>70</v>
      </c>
      <c r="AY114" s="244" t="s">
        <v>163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179</v>
      </c>
      <c r="G115" s="246"/>
      <c r="H115" s="249">
        <v>9.1349999999999998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83</v>
      </c>
      <c r="AV115" s="14" t="s">
        <v>171</v>
      </c>
      <c r="AW115" s="14" t="s">
        <v>32</v>
      </c>
      <c r="AX115" s="14" t="s">
        <v>77</v>
      </c>
      <c r="AY115" s="255" t="s">
        <v>163</v>
      </c>
    </row>
    <row r="116" s="2" customFormat="1" ht="16.5" customHeight="1">
      <c r="A116" s="41"/>
      <c r="B116" s="42"/>
      <c r="C116" s="215" t="s">
        <v>184</v>
      </c>
      <c r="D116" s="215" t="s">
        <v>166</v>
      </c>
      <c r="E116" s="216" t="s">
        <v>185</v>
      </c>
      <c r="F116" s="217" t="s">
        <v>186</v>
      </c>
      <c r="G116" s="218" t="s">
        <v>169</v>
      </c>
      <c r="H116" s="219">
        <v>100</v>
      </c>
      <c r="I116" s="220"/>
      <c r="J116" s="221">
        <f>ROUND(I116*H116,2)</f>
        <v>0</v>
      </c>
      <c r="K116" s="217" t="s">
        <v>170</v>
      </c>
      <c r="L116" s="47"/>
      <c r="M116" s="222" t="s">
        <v>19</v>
      </c>
      <c r="N116" s="223" t="s">
        <v>42</v>
      </c>
      <c r="O116" s="87"/>
      <c r="P116" s="224">
        <f>O116*H116</f>
        <v>0</v>
      </c>
      <c r="Q116" s="224">
        <v>4.0000000000000003E-05</v>
      </c>
      <c r="R116" s="224">
        <f>Q116*H116</f>
        <v>0.0040000000000000001</v>
      </c>
      <c r="S116" s="224">
        <v>6.0000000000000002E-05</v>
      </c>
      <c r="T116" s="225">
        <f>S116*H116</f>
        <v>0.0060000000000000001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171</v>
      </c>
      <c r="AT116" s="226" t="s">
        <v>166</v>
      </c>
      <c r="AU116" s="226" t="s">
        <v>83</v>
      </c>
      <c r="AY116" s="20" t="s">
        <v>163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83</v>
      </c>
      <c r="BK116" s="227">
        <f>ROUND(I116*H116,2)</f>
        <v>0</v>
      </c>
      <c r="BL116" s="20" t="s">
        <v>171</v>
      </c>
      <c r="BM116" s="226" t="s">
        <v>187</v>
      </c>
    </row>
    <row r="117" s="2" customFormat="1">
      <c r="A117" s="41"/>
      <c r="B117" s="42"/>
      <c r="C117" s="43"/>
      <c r="D117" s="228" t="s">
        <v>173</v>
      </c>
      <c r="E117" s="43"/>
      <c r="F117" s="229" t="s">
        <v>188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173</v>
      </c>
      <c r="AU117" s="20" t="s">
        <v>83</v>
      </c>
    </row>
    <row r="118" s="13" customFormat="1">
      <c r="A118" s="13"/>
      <c r="B118" s="233"/>
      <c r="C118" s="234"/>
      <c r="D118" s="235" t="s">
        <v>175</v>
      </c>
      <c r="E118" s="236" t="s">
        <v>19</v>
      </c>
      <c r="F118" s="237" t="s">
        <v>189</v>
      </c>
      <c r="G118" s="234"/>
      <c r="H118" s="238">
        <v>100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83</v>
      </c>
      <c r="AV118" s="13" t="s">
        <v>83</v>
      </c>
      <c r="AW118" s="13" t="s">
        <v>32</v>
      </c>
      <c r="AX118" s="13" t="s">
        <v>70</v>
      </c>
      <c r="AY118" s="244" t="s">
        <v>163</v>
      </c>
    </row>
    <row r="119" s="14" customFormat="1">
      <c r="A119" s="14"/>
      <c r="B119" s="245"/>
      <c r="C119" s="246"/>
      <c r="D119" s="235" t="s">
        <v>175</v>
      </c>
      <c r="E119" s="247" t="s">
        <v>19</v>
      </c>
      <c r="F119" s="248" t="s">
        <v>179</v>
      </c>
      <c r="G119" s="246"/>
      <c r="H119" s="249">
        <v>100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175</v>
      </c>
      <c r="AU119" s="255" t="s">
        <v>83</v>
      </c>
      <c r="AV119" s="14" t="s">
        <v>171</v>
      </c>
      <c r="AW119" s="14" t="s">
        <v>32</v>
      </c>
      <c r="AX119" s="14" t="s">
        <v>77</v>
      </c>
      <c r="AY119" s="255" t="s">
        <v>163</v>
      </c>
    </row>
    <row r="120" s="2" customFormat="1" ht="21.75" customHeight="1">
      <c r="A120" s="41"/>
      <c r="B120" s="42"/>
      <c r="C120" s="215" t="s">
        <v>171</v>
      </c>
      <c r="D120" s="215" t="s">
        <v>166</v>
      </c>
      <c r="E120" s="216" t="s">
        <v>190</v>
      </c>
      <c r="F120" s="217" t="s">
        <v>191</v>
      </c>
      <c r="G120" s="218" t="s">
        <v>169</v>
      </c>
      <c r="H120" s="219">
        <v>11.74</v>
      </c>
      <c r="I120" s="220"/>
      <c r="J120" s="221">
        <f>ROUND(I120*H120,2)</f>
        <v>0</v>
      </c>
      <c r="K120" s="217" t="s">
        <v>170</v>
      </c>
      <c r="L120" s="47"/>
      <c r="M120" s="222" t="s">
        <v>19</v>
      </c>
      <c r="N120" s="223" t="s">
        <v>42</v>
      </c>
      <c r="O120" s="87"/>
      <c r="P120" s="224">
        <f>O120*H120</f>
        <v>0</v>
      </c>
      <c r="Q120" s="224">
        <v>9.0000000000000006E-05</v>
      </c>
      <c r="R120" s="224">
        <f>Q120*H120</f>
        <v>0.0010566</v>
      </c>
      <c r="S120" s="224">
        <v>6.0000000000000002E-05</v>
      </c>
      <c r="T120" s="225">
        <f>S120*H120</f>
        <v>0.00070439999999999999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171</v>
      </c>
      <c r="AT120" s="226" t="s">
        <v>166</v>
      </c>
      <c r="AU120" s="226" t="s">
        <v>83</v>
      </c>
      <c r="AY120" s="20" t="s">
        <v>163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83</v>
      </c>
      <c r="BK120" s="227">
        <f>ROUND(I120*H120,2)</f>
        <v>0</v>
      </c>
      <c r="BL120" s="20" t="s">
        <v>171</v>
      </c>
      <c r="BM120" s="226" t="s">
        <v>192</v>
      </c>
    </row>
    <row r="121" s="2" customFormat="1">
      <c r="A121" s="41"/>
      <c r="B121" s="42"/>
      <c r="C121" s="43"/>
      <c r="D121" s="228" t="s">
        <v>173</v>
      </c>
      <c r="E121" s="43"/>
      <c r="F121" s="229" t="s">
        <v>193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173</v>
      </c>
      <c r="AU121" s="20" t="s">
        <v>83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194</v>
      </c>
      <c r="G122" s="234"/>
      <c r="H122" s="238">
        <v>3.1139999999999999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194</v>
      </c>
      <c r="G123" s="234"/>
      <c r="H123" s="238">
        <v>3.1139999999999999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195</v>
      </c>
      <c r="G124" s="234"/>
      <c r="H124" s="238">
        <v>1.7969999999999999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83</v>
      </c>
      <c r="AV124" s="13" t="s">
        <v>83</v>
      </c>
      <c r="AW124" s="13" t="s">
        <v>32</v>
      </c>
      <c r="AX124" s="13" t="s">
        <v>70</v>
      </c>
      <c r="AY124" s="244" t="s">
        <v>163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196</v>
      </c>
      <c r="G125" s="234"/>
      <c r="H125" s="238">
        <v>0.60099999999999998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83</v>
      </c>
      <c r="AV125" s="13" t="s">
        <v>83</v>
      </c>
      <c r="AW125" s="13" t="s">
        <v>32</v>
      </c>
      <c r="AX125" s="13" t="s">
        <v>70</v>
      </c>
      <c r="AY125" s="244" t="s">
        <v>163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194</v>
      </c>
      <c r="G126" s="234"/>
      <c r="H126" s="238">
        <v>3.1139999999999999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83</v>
      </c>
      <c r="AV126" s="13" t="s">
        <v>83</v>
      </c>
      <c r="AW126" s="13" t="s">
        <v>32</v>
      </c>
      <c r="AX126" s="13" t="s">
        <v>70</v>
      </c>
      <c r="AY126" s="244" t="s">
        <v>163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179</v>
      </c>
      <c r="G127" s="246"/>
      <c r="H127" s="249">
        <v>11.740000000000002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83</v>
      </c>
      <c r="AV127" s="14" t="s">
        <v>171</v>
      </c>
      <c r="AW127" s="14" t="s">
        <v>32</v>
      </c>
      <c r="AX127" s="14" t="s">
        <v>77</v>
      </c>
      <c r="AY127" s="255" t="s">
        <v>163</v>
      </c>
    </row>
    <row r="128" s="2" customFormat="1" ht="16.5" customHeight="1">
      <c r="A128" s="41"/>
      <c r="B128" s="42"/>
      <c r="C128" s="215" t="s">
        <v>197</v>
      </c>
      <c r="D128" s="215" t="s">
        <v>166</v>
      </c>
      <c r="E128" s="216" t="s">
        <v>198</v>
      </c>
      <c r="F128" s="217" t="s">
        <v>199</v>
      </c>
      <c r="G128" s="218" t="s">
        <v>169</v>
      </c>
      <c r="H128" s="219">
        <v>3.3809999999999998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42</v>
      </c>
      <c r="O128" s="87"/>
      <c r="P128" s="224">
        <f>O128*H128</f>
        <v>0</v>
      </c>
      <c r="Q128" s="224">
        <v>0.00025999999999999998</v>
      </c>
      <c r="R128" s="224">
        <f>Q128*H128</f>
        <v>0.00087905999999999987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83</v>
      </c>
      <c r="AY128" s="20" t="s">
        <v>163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83</v>
      </c>
      <c r="BK128" s="227">
        <f>ROUND(I128*H128,2)</f>
        <v>0</v>
      </c>
      <c r="BL128" s="20" t="s">
        <v>171</v>
      </c>
      <c r="BM128" s="226" t="s">
        <v>200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201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83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202</v>
      </c>
      <c r="G130" s="234"/>
      <c r="H130" s="238">
        <v>0.76100000000000001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202</v>
      </c>
      <c r="G131" s="234"/>
      <c r="H131" s="238">
        <v>0.76100000000000001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83</v>
      </c>
      <c r="AV131" s="13" t="s">
        <v>83</v>
      </c>
      <c r="AW131" s="13" t="s">
        <v>32</v>
      </c>
      <c r="AX131" s="13" t="s">
        <v>70</v>
      </c>
      <c r="AY131" s="244" t="s">
        <v>163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203</v>
      </c>
      <c r="G132" s="234"/>
      <c r="H132" s="238">
        <v>0.75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83</v>
      </c>
      <c r="AV132" s="13" t="s">
        <v>83</v>
      </c>
      <c r="AW132" s="13" t="s">
        <v>32</v>
      </c>
      <c r="AX132" s="13" t="s">
        <v>70</v>
      </c>
      <c r="AY132" s="244" t="s">
        <v>163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204</v>
      </c>
      <c r="G133" s="234"/>
      <c r="H133" s="238">
        <v>0.34799999999999998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83</v>
      </c>
      <c r="AV133" s="13" t="s">
        <v>83</v>
      </c>
      <c r="AW133" s="13" t="s">
        <v>32</v>
      </c>
      <c r="AX133" s="13" t="s">
        <v>70</v>
      </c>
      <c r="AY133" s="244" t="s">
        <v>163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4" customFormat="1">
      <c r="A135" s="14"/>
      <c r="B135" s="245"/>
      <c r="C135" s="246"/>
      <c r="D135" s="235" t="s">
        <v>175</v>
      </c>
      <c r="E135" s="247" t="s">
        <v>19</v>
      </c>
      <c r="F135" s="248" t="s">
        <v>179</v>
      </c>
      <c r="G135" s="246"/>
      <c r="H135" s="249">
        <v>3.3810000000000002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175</v>
      </c>
      <c r="AU135" s="255" t="s">
        <v>83</v>
      </c>
      <c r="AV135" s="14" t="s">
        <v>171</v>
      </c>
      <c r="AW135" s="14" t="s">
        <v>32</v>
      </c>
      <c r="AX135" s="14" t="s">
        <v>77</v>
      </c>
      <c r="AY135" s="255" t="s">
        <v>163</v>
      </c>
    </row>
    <row r="136" s="2" customFormat="1" ht="21.75" customHeight="1">
      <c r="A136" s="41"/>
      <c r="B136" s="42"/>
      <c r="C136" s="215" t="s">
        <v>164</v>
      </c>
      <c r="D136" s="215" t="s">
        <v>166</v>
      </c>
      <c r="E136" s="216" t="s">
        <v>205</v>
      </c>
      <c r="F136" s="217" t="s">
        <v>206</v>
      </c>
      <c r="G136" s="218" t="s">
        <v>169</v>
      </c>
      <c r="H136" s="219">
        <v>3.3809999999999998</v>
      </c>
      <c r="I136" s="220"/>
      <c r="J136" s="221">
        <f>ROUND(I136*H136,2)</f>
        <v>0</v>
      </c>
      <c r="K136" s="217" t="s">
        <v>170</v>
      </c>
      <c r="L136" s="47"/>
      <c r="M136" s="222" t="s">
        <v>19</v>
      </c>
      <c r="N136" s="223" t="s">
        <v>42</v>
      </c>
      <c r="O136" s="87"/>
      <c r="P136" s="224">
        <f>O136*H136</f>
        <v>0</v>
      </c>
      <c r="Q136" s="224">
        <v>0.0043800000000000002</v>
      </c>
      <c r="R136" s="224">
        <f>Q136*H136</f>
        <v>0.014808780000000001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171</v>
      </c>
      <c r="AT136" s="226" t="s">
        <v>166</v>
      </c>
      <c r="AU136" s="226" t="s">
        <v>83</v>
      </c>
      <c r="AY136" s="20" t="s">
        <v>163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83</v>
      </c>
      <c r="BK136" s="227">
        <f>ROUND(I136*H136,2)</f>
        <v>0</v>
      </c>
      <c r="BL136" s="20" t="s">
        <v>171</v>
      </c>
      <c r="BM136" s="226" t="s">
        <v>207</v>
      </c>
    </row>
    <row r="137" s="2" customFormat="1">
      <c r="A137" s="41"/>
      <c r="B137" s="42"/>
      <c r="C137" s="43"/>
      <c r="D137" s="228" t="s">
        <v>173</v>
      </c>
      <c r="E137" s="43"/>
      <c r="F137" s="229" t="s">
        <v>208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173</v>
      </c>
      <c r="AU137" s="20" t="s">
        <v>83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202</v>
      </c>
      <c r="G138" s="234"/>
      <c r="H138" s="238">
        <v>0.76100000000000001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83</v>
      </c>
      <c r="AV138" s="13" t="s">
        <v>83</v>
      </c>
      <c r="AW138" s="13" t="s">
        <v>32</v>
      </c>
      <c r="AX138" s="13" t="s">
        <v>70</v>
      </c>
      <c r="AY138" s="244" t="s">
        <v>163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202</v>
      </c>
      <c r="G139" s="234"/>
      <c r="H139" s="238">
        <v>0.76100000000000001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83</v>
      </c>
      <c r="AV139" s="13" t="s">
        <v>83</v>
      </c>
      <c r="AW139" s="13" t="s">
        <v>32</v>
      </c>
      <c r="AX139" s="13" t="s">
        <v>70</v>
      </c>
      <c r="AY139" s="244" t="s">
        <v>163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203</v>
      </c>
      <c r="G140" s="234"/>
      <c r="H140" s="238">
        <v>0.75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83</v>
      </c>
      <c r="AV140" s="13" t="s">
        <v>83</v>
      </c>
      <c r="AW140" s="13" t="s">
        <v>32</v>
      </c>
      <c r="AX140" s="13" t="s">
        <v>70</v>
      </c>
      <c r="AY140" s="244" t="s">
        <v>163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204</v>
      </c>
      <c r="G141" s="234"/>
      <c r="H141" s="238">
        <v>0.34799999999999998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202</v>
      </c>
      <c r="G142" s="234"/>
      <c r="H142" s="238">
        <v>0.76100000000000001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179</v>
      </c>
      <c r="G143" s="246"/>
      <c r="H143" s="249">
        <v>3.3810000000000002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83</v>
      </c>
      <c r="AV143" s="14" t="s">
        <v>171</v>
      </c>
      <c r="AW143" s="14" t="s">
        <v>32</v>
      </c>
      <c r="AX143" s="14" t="s">
        <v>77</v>
      </c>
      <c r="AY143" s="255" t="s">
        <v>163</v>
      </c>
    </row>
    <row r="144" s="2" customFormat="1" ht="24.15" customHeight="1">
      <c r="A144" s="41"/>
      <c r="B144" s="42"/>
      <c r="C144" s="215" t="s">
        <v>209</v>
      </c>
      <c r="D144" s="215" t="s">
        <v>166</v>
      </c>
      <c r="E144" s="216" t="s">
        <v>210</v>
      </c>
      <c r="F144" s="217" t="s">
        <v>211</v>
      </c>
      <c r="G144" s="218" t="s">
        <v>212</v>
      </c>
      <c r="H144" s="219">
        <v>22.530000000000001</v>
      </c>
      <c r="I144" s="220"/>
      <c r="J144" s="221">
        <f>ROUND(I144*H144,2)</f>
        <v>0</v>
      </c>
      <c r="K144" s="217" t="s">
        <v>170</v>
      </c>
      <c r="L144" s="47"/>
      <c r="M144" s="222" t="s">
        <v>19</v>
      </c>
      <c r="N144" s="223" t="s">
        <v>42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83</v>
      </c>
      <c r="AY144" s="20" t="s">
        <v>163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83</v>
      </c>
      <c r="BK144" s="227">
        <f>ROUND(I144*H144,2)</f>
        <v>0</v>
      </c>
      <c r="BL144" s="20" t="s">
        <v>171</v>
      </c>
      <c r="BM144" s="226" t="s">
        <v>213</v>
      </c>
    </row>
    <row r="145" s="2" customFormat="1">
      <c r="A145" s="41"/>
      <c r="B145" s="42"/>
      <c r="C145" s="43"/>
      <c r="D145" s="228" t="s">
        <v>173</v>
      </c>
      <c r="E145" s="43"/>
      <c r="F145" s="229" t="s">
        <v>214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173</v>
      </c>
      <c r="AU145" s="20" t="s">
        <v>83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215</v>
      </c>
      <c r="G146" s="234"/>
      <c r="H146" s="238">
        <v>5.0700000000000003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83</v>
      </c>
      <c r="AV146" s="13" t="s">
        <v>83</v>
      </c>
      <c r="AW146" s="13" t="s">
        <v>32</v>
      </c>
      <c r="AX146" s="13" t="s">
        <v>70</v>
      </c>
      <c r="AY146" s="244" t="s">
        <v>163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216</v>
      </c>
      <c r="G148" s="234"/>
      <c r="H148" s="238">
        <v>5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217</v>
      </c>
      <c r="G149" s="234"/>
      <c r="H149" s="238">
        <v>2.3199999999999998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215</v>
      </c>
      <c r="G150" s="234"/>
      <c r="H150" s="238">
        <v>5.0700000000000003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22.530000000000001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2" customFormat="1" ht="16.5" customHeight="1">
      <c r="A152" s="41"/>
      <c r="B152" s="42"/>
      <c r="C152" s="256" t="s">
        <v>218</v>
      </c>
      <c r="D152" s="256" t="s">
        <v>219</v>
      </c>
      <c r="E152" s="257" t="s">
        <v>220</v>
      </c>
      <c r="F152" s="258" t="s">
        <v>221</v>
      </c>
      <c r="G152" s="259" t="s">
        <v>212</v>
      </c>
      <c r="H152" s="260">
        <v>23.657</v>
      </c>
      <c r="I152" s="261"/>
      <c r="J152" s="262">
        <f>ROUND(I152*H152,2)</f>
        <v>0</v>
      </c>
      <c r="K152" s="258" t="s">
        <v>170</v>
      </c>
      <c r="L152" s="263"/>
      <c r="M152" s="264" t="s">
        <v>19</v>
      </c>
      <c r="N152" s="265" t="s">
        <v>42</v>
      </c>
      <c r="O152" s="87"/>
      <c r="P152" s="224">
        <f>O152*H152</f>
        <v>0</v>
      </c>
      <c r="Q152" s="224">
        <v>0.00010000000000000001</v>
      </c>
      <c r="R152" s="224">
        <f>Q152*H152</f>
        <v>0.0023657000000000001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218</v>
      </c>
      <c r="AT152" s="226" t="s">
        <v>219</v>
      </c>
      <c r="AU152" s="226" t="s">
        <v>83</v>
      </c>
      <c r="AY152" s="20" t="s">
        <v>163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83</v>
      </c>
      <c r="BK152" s="227">
        <f>ROUND(I152*H152,2)</f>
        <v>0</v>
      </c>
      <c r="BL152" s="20" t="s">
        <v>171</v>
      </c>
      <c r="BM152" s="226" t="s">
        <v>222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215</v>
      </c>
      <c r="G153" s="234"/>
      <c r="H153" s="238">
        <v>5.0700000000000003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83</v>
      </c>
      <c r="AV153" s="13" t="s">
        <v>83</v>
      </c>
      <c r="AW153" s="13" t="s">
        <v>32</v>
      </c>
      <c r="AX153" s="13" t="s">
        <v>70</v>
      </c>
      <c r="AY153" s="244" t="s">
        <v>163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215</v>
      </c>
      <c r="G154" s="234"/>
      <c r="H154" s="238">
        <v>5.0700000000000003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83</v>
      </c>
      <c r="AV154" s="13" t="s">
        <v>83</v>
      </c>
      <c r="AW154" s="13" t="s">
        <v>32</v>
      </c>
      <c r="AX154" s="13" t="s">
        <v>70</v>
      </c>
      <c r="AY154" s="244" t="s">
        <v>163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216</v>
      </c>
      <c r="G155" s="234"/>
      <c r="H155" s="238">
        <v>5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217</v>
      </c>
      <c r="G156" s="234"/>
      <c r="H156" s="238">
        <v>2.3199999999999998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215</v>
      </c>
      <c r="G157" s="234"/>
      <c r="H157" s="238">
        <v>5.0700000000000003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179</v>
      </c>
      <c r="G158" s="246"/>
      <c r="H158" s="249">
        <v>22.530000000000001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83</v>
      </c>
      <c r="AV158" s="14" t="s">
        <v>171</v>
      </c>
      <c r="AW158" s="14" t="s">
        <v>32</v>
      </c>
      <c r="AX158" s="14" t="s">
        <v>77</v>
      </c>
      <c r="AY158" s="255" t="s">
        <v>163</v>
      </c>
    </row>
    <row r="159" s="13" customFormat="1">
      <c r="A159" s="13"/>
      <c r="B159" s="233"/>
      <c r="C159" s="234"/>
      <c r="D159" s="235" t="s">
        <v>175</v>
      </c>
      <c r="E159" s="234"/>
      <c r="F159" s="237" t="s">
        <v>223</v>
      </c>
      <c r="G159" s="234"/>
      <c r="H159" s="238">
        <v>23.657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83</v>
      </c>
      <c r="AV159" s="13" t="s">
        <v>83</v>
      </c>
      <c r="AW159" s="13" t="s">
        <v>4</v>
      </c>
      <c r="AX159" s="13" t="s">
        <v>77</v>
      </c>
      <c r="AY159" s="244" t="s">
        <v>163</v>
      </c>
    </row>
    <row r="160" s="2" customFormat="1" ht="33" customHeight="1">
      <c r="A160" s="41"/>
      <c r="B160" s="42"/>
      <c r="C160" s="215" t="s">
        <v>224</v>
      </c>
      <c r="D160" s="215" t="s">
        <v>166</v>
      </c>
      <c r="E160" s="216" t="s">
        <v>225</v>
      </c>
      <c r="F160" s="217" t="s">
        <v>226</v>
      </c>
      <c r="G160" s="218" t="s">
        <v>212</v>
      </c>
      <c r="H160" s="219">
        <v>45.060000000000002</v>
      </c>
      <c r="I160" s="220"/>
      <c r="J160" s="221">
        <f>ROUND(I160*H160,2)</f>
        <v>0</v>
      </c>
      <c r="K160" s="217" t="s">
        <v>170</v>
      </c>
      <c r="L160" s="47"/>
      <c r="M160" s="222" t="s">
        <v>19</v>
      </c>
      <c r="N160" s="223" t="s">
        <v>42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171</v>
      </c>
      <c r="AT160" s="226" t="s">
        <v>166</v>
      </c>
      <c r="AU160" s="226" t="s">
        <v>83</v>
      </c>
      <c r="AY160" s="20" t="s">
        <v>163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83</v>
      </c>
      <c r="BK160" s="227">
        <f>ROUND(I160*H160,2)</f>
        <v>0</v>
      </c>
      <c r="BL160" s="20" t="s">
        <v>171</v>
      </c>
      <c r="BM160" s="226" t="s">
        <v>227</v>
      </c>
    </row>
    <row r="161" s="2" customFormat="1">
      <c r="A161" s="41"/>
      <c r="B161" s="42"/>
      <c r="C161" s="43"/>
      <c r="D161" s="228" t="s">
        <v>173</v>
      </c>
      <c r="E161" s="43"/>
      <c r="F161" s="229" t="s">
        <v>228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173</v>
      </c>
      <c r="AU161" s="20" t="s">
        <v>83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215</v>
      </c>
      <c r="G162" s="234"/>
      <c r="H162" s="238">
        <v>5.0700000000000003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215</v>
      </c>
      <c r="G163" s="234"/>
      <c r="H163" s="238">
        <v>5.0700000000000003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216</v>
      </c>
      <c r="G164" s="234"/>
      <c r="H164" s="238">
        <v>5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83</v>
      </c>
      <c r="AV164" s="13" t="s">
        <v>83</v>
      </c>
      <c r="AW164" s="13" t="s">
        <v>32</v>
      </c>
      <c r="AX164" s="13" t="s">
        <v>70</v>
      </c>
      <c r="AY164" s="244" t="s">
        <v>163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217</v>
      </c>
      <c r="G165" s="234"/>
      <c r="H165" s="238">
        <v>2.3199999999999998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83</v>
      </c>
      <c r="AV165" s="13" t="s">
        <v>83</v>
      </c>
      <c r="AW165" s="13" t="s">
        <v>32</v>
      </c>
      <c r="AX165" s="13" t="s">
        <v>70</v>
      </c>
      <c r="AY165" s="244" t="s">
        <v>163</v>
      </c>
    </row>
    <row r="166" s="13" customFormat="1">
      <c r="A166" s="13"/>
      <c r="B166" s="233"/>
      <c r="C166" s="234"/>
      <c r="D166" s="235" t="s">
        <v>175</v>
      </c>
      <c r="E166" s="236" t="s">
        <v>19</v>
      </c>
      <c r="F166" s="237" t="s">
        <v>215</v>
      </c>
      <c r="G166" s="234"/>
      <c r="H166" s="238">
        <v>5.0700000000000003</v>
      </c>
      <c r="I166" s="239"/>
      <c r="J166" s="234"/>
      <c r="K166" s="234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175</v>
      </c>
      <c r="AU166" s="244" t="s">
        <v>83</v>
      </c>
      <c r="AV166" s="13" t="s">
        <v>83</v>
      </c>
      <c r="AW166" s="13" t="s">
        <v>32</v>
      </c>
      <c r="AX166" s="13" t="s">
        <v>70</v>
      </c>
      <c r="AY166" s="244" t="s">
        <v>163</v>
      </c>
    </row>
    <row r="167" s="15" customFormat="1">
      <c r="A167" s="15"/>
      <c r="B167" s="266"/>
      <c r="C167" s="267"/>
      <c r="D167" s="235" t="s">
        <v>175</v>
      </c>
      <c r="E167" s="268" t="s">
        <v>19</v>
      </c>
      <c r="F167" s="269" t="s">
        <v>229</v>
      </c>
      <c r="G167" s="267"/>
      <c r="H167" s="270">
        <v>22.530000000000001</v>
      </c>
      <c r="I167" s="271"/>
      <c r="J167" s="267"/>
      <c r="K167" s="267"/>
      <c r="L167" s="272"/>
      <c r="M167" s="273"/>
      <c r="N167" s="274"/>
      <c r="O167" s="274"/>
      <c r="P167" s="274"/>
      <c r="Q167" s="274"/>
      <c r="R167" s="274"/>
      <c r="S167" s="274"/>
      <c r="T167" s="27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6" t="s">
        <v>175</v>
      </c>
      <c r="AU167" s="276" t="s">
        <v>83</v>
      </c>
      <c r="AV167" s="15" t="s">
        <v>184</v>
      </c>
      <c r="AW167" s="15" t="s">
        <v>32</v>
      </c>
      <c r="AX167" s="15" t="s">
        <v>70</v>
      </c>
      <c r="AY167" s="276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215</v>
      </c>
      <c r="G169" s="234"/>
      <c r="H169" s="238">
        <v>5.0700000000000003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216</v>
      </c>
      <c r="G170" s="234"/>
      <c r="H170" s="238">
        <v>5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217</v>
      </c>
      <c r="G171" s="234"/>
      <c r="H171" s="238">
        <v>2.3199999999999998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83</v>
      </c>
      <c r="AV171" s="13" t="s">
        <v>83</v>
      </c>
      <c r="AW171" s="13" t="s">
        <v>32</v>
      </c>
      <c r="AX171" s="13" t="s">
        <v>70</v>
      </c>
      <c r="AY171" s="244" t="s">
        <v>163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215</v>
      </c>
      <c r="G172" s="234"/>
      <c r="H172" s="238">
        <v>5.0700000000000003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32</v>
      </c>
      <c r="AX172" s="13" t="s">
        <v>70</v>
      </c>
      <c r="AY172" s="244" t="s">
        <v>163</v>
      </c>
    </row>
    <row r="173" s="15" customFormat="1">
      <c r="A173" s="15"/>
      <c r="B173" s="266"/>
      <c r="C173" s="267"/>
      <c r="D173" s="235" t="s">
        <v>175</v>
      </c>
      <c r="E173" s="268" t="s">
        <v>19</v>
      </c>
      <c r="F173" s="269" t="s">
        <v>229</v>
      </c>
      <c r="G173" s="267"/>
      <c r="H173" s="270">
        <v>22.530000000000001</v>
      </c>
      <c r="I173" s="271"/>
      <c r="J173" s="267"/>
      <c r="K173" s="267"/>
      <c r="L173" s="272"/>
      <c r="M173" s="273"/>
      <c r="N173" s="274"/>
      <c r="O173" s="274"/>
      <c r="P173" s="274"/>
      <c r="Q173" s="274"/>
      <c r="R173" s="274"/>
      <c r="S173" s="274"/>
      <c r="T173" s="27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6" t="s">
        <v>175</v>
      </c>
      <c r="AU173" s="276" t="s">
        <v>83</v>
      </c>
      <c r="AV173" s="15" t="s">
        <v>184</v>
      </c>
      <c r="AW173" s="15" t="s">
        <v>32</v>
      </c>
      <c r="AX173" s="15" t="s">
        <v>70</v>
      </c>
      <c r="AY173" s="276" t="s">
        <v>163</v>
      </c>
    </row>
    <row r="174" s="14" customFormat="1">
      <c r="A174" s="14"/>
      <c r="B174" s="245"/>
      <c r="C174" s="246"/>
      <c r="D174" s="235" t="s">
        <v>175</v>
      </c>
      <c r="E174" s="247" t="s">
        <v>19</v>
      </c>
      <c r="F174" s="248" t="s">
        <v>179</v>
      </c>
      <c r="G174" s="246"/>
      <c r="H174" s="249">
        <v>45.060000000000002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175</v>
      </c>
      <c r="AU174" s="255" t="s">
        <v>83</v>
      </c>
      <c r="AV174" s="14" t="s">
        <v>171</v>
      </c>
      <c r="AW174" s="14" t="s">
        <v>32</v>
      </c>
      <c r="AX174" s="14" t="s">
        <v>77</v>
      </c>
      <c r="AY174" s="255" t="s">
        <v>163</v>
      </c>
    </row>
    <row r="175" s="2" customFormat="1" ht="16.5" customHeight="1">
      <c r="A175" s="41"/>
      <c r="B175" s="42"/>
      <c r="C175" s="256" t="s">
        <v>230</v>
      </c>
      <c r="D175" s="256" t="s">
        <v>219</v>
      </c>
      <c r="E175" s="257" t="s">
        <v>231</v>
      </c>
      <c r="F175" s="258" t="s">
        <v>232</v>
      </c>
      <c r="G175" s="259" t="s">
        <v>212</v>
      </c>
      <c r="H175" s="260">
        <v>23.657</v>
      </c>
      <c r="I175" s="261"/>
      <c r="J175" s="262">
        <f>ROUND(I175*H175,2)</f>
        <v>0</v>
      </c>
      <c r="K175" s="258" t="s">
        <v>170</v>
      </c>
      <c r="L175" s="263"/>
      <c r="M175" s="264" t="s">
        <v>19</v>
      </c>
      <c r="N175" s="265" t="s">
        <v>42</v>
      </c>
      <c r="O175" s="87"/>
      <c r="P175" s="224">
        <f>O175*H175</f>
        <v>0</v>
      </c>
      <c r="Q175" s="224">
        <v>4.0000000000000003E-05</v>
      </c>
      <c r="R175" s="224">
        <f>Q175*H175</f>
        <v>0.00094628000000000008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218</v>
      </c>
      <c r="AT175" s="226" t="s">
        <v>219</v>
      </c>
      <c r="AU175" s="226" t="s">
        <v>83</v>
      </c>
      <c r="AY175" s="20" t="s">
        <v>163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83</v>
      </c>
      <c r="BK175" s="227">
        <f>ROUND(I175*H175,2)</f>
        <v>0</v>
      </c>
      <c r="BL175" s="20" t="s">
        <v>171</v>
      </c>
      <c r="BM175" s="226" t="s">
        <v>233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215</v>
      </c>
      <c r="G176" s="234"/>
      <c r="H176" s="238">
        <v>5.0700000000000003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215</v>
      </c>
      <c r="G177" s="234"/>
      <c r="H177" s="238">
        <v>5.0700000000000003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216</v>
      </c>
      <c r="G178" s="234"/>
      <c r="H178" s="238">
        <v>5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83</v>
      </c>
      <c r="AV178" s="13" t="s">
        <v>83</v>
      </c>
      <c r="AW178" s="13" t="s">
        <v>32</v>
      </c>
      <c r="AX178" s="13" t="s">
        <v>70</v>
      </c>
      <c r="AY178" s="244" t="s">
        <v>163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217</v>
      </c>
      <c r="G179" s="234"/>
      <c r="H179" s="238">
        <v>2.3199999999999998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32</v>
      </c>
      <c r="AX179" s="13" t="s">
        <v>70</v>
      </c>
      <c r="AY179" s="244" t="s">
        <v>163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215</v>
      </c>
      <c r="G180" s="234"/>
      <c r="H180" s="238">
        <v>5.0700000000000003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83</v>
      </c>
      <c r="AV180" s="13" t="s">
        <v>83</v>
      </c>
      <c r="AW180" s="13" t="s">
        <v>32</v>
      </c>
      <c r="AX180" s="13" t="s">
        <v>70</v>
      </c>
      <c r="AY180" s="244" t="s">
        <v>163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179</v>
      </c>
      <c r="G181" s="246"/>
      <c r="H181" s="249">
        <v>22.530000000000001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83</v>
      </c>
      <c r="AV181" s="14" t="s">
        <v>171</v>
      </c>
      <c r="AW181" s="14" t="s">
        <v>32</v>
      </c>
      <c r="AX181" s="14" t="s">
        <v>77</v>
      </c>
      <c r="AY181" s="255" t="s">
        <v>163</v>
      </c>
    </row>
    <row r="182" s="13" customFormat="1">
      <c r="A182" s="13"/>
      <c r="B182" s="233"/>
      <c r="C182" s="234"/>
      <c r="D182" s="235" t="s">
        <v>175</v>
      </c>
      <c r="E182" s="234"/>
      <c r="F182" s="237" t="s">
        <v>223</v>
      </c>
      <c r="G182" s="234"/>
      <c r="H182" s="238">
        <v>23.657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4</v>
      </c>
      <c r="AX182" s="13" t="s">
        <v>77</v>
      </c>
      <c r="AY182" s="244" t="s">
        <v>163</v>
      </c>
    </row>
    <row r="183" s="2" customFormat="1" ht="16.5" customHeight="1">
      <c r="A183" s="41"/>
      <c r="B183" s="42"/>
      <c r="C183" s="256" t="s">
        <v>234</v>
      </c>
      <c r="D183" s="256" t="s">
        <v>219</v>
      </c>
      <c r="E183" s="257" t="s">
        <v>235</v>
      </c>
      <c r="F183" s="258" t="s">
        <v>236</v>
      </c>
      <c r="G183" s="259" t="s">
        <v>212</v>
      </c>
      <c r="H183" s="260">
        <v>23.657</v>
      </c>
      <c r="I183" s="261"/>
      <c r="J183" s="262">
        <f>ROUND(I183*H183,2)</f>
        <v>0</v>
      </c>
      <c r="K183" s="258" t="s">
        <v>170</v>
      </c>
      <c r="L183" s="263"/>
      <c r="M183" s="264" t="s">
        <v>19</v>
      </c>
      <c r="N183" s="265" t="s">
        <v>42</v>
      </c>
      <c r="O183" s="87"/>
      <c r="P183" s="224">
        <f>O183*H183</f>
        <v>0</v>
      </c>
      <c r="Q183" s="224">
        <v>0.00029999999999999997</v>
      </c>
      <c r="R183" s="224">
        <f>Q183*H183</f>
        <v>0.0070970999999999994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218</v>
      </c>
      <c r="AT183" s="226" t="s">
        <v>219</v>
      </c>
      <c r="AU183" s="226" t="s">
        <v>83</v>
      </c>
      <c r="AY183" s="20" t="s">
        <v>163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83</v>
      </c>
      <c r="BK183" s="227">
        <f>ROUND(I183*H183,2)</f>
        <v>0</v>
      </c>
      <c r="BL183" s="20" t="s">
        <v>171</v>
      </c>
      <c r="BM183" s="226" t="s">
        <v>237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215</v>
      </c>
      <c r="G184" s="234"/>
      <c r="H184" s="238">
        <v>5.0700000000000003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215</v>
      </c>
      <c r="G185" s="234"/>
      <c r="H185" s="238">
        <v>5.0700000000000003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216</v>
      </c>
      <c r="G186" s="234"/>
      <c r="H186" s="238">
        <v>5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83</v>
      </c>
      <c r="AV186" s="13" t="s">
        <v>83</v>
      </c>
      <c r="AW186" s="13" t="s">
        <v>32</v>
      </c>
      <c r="AX186" s="13" t="s">
        <v>70</v>
      </c>
      <c r="AY186" s="244" t="s">
        <v>163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217</v>
      </c>
      <c r="G187" s="234"/>
      <c r="H187" s="238">
        <v>2.3199999999999998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83</v>
      </c>
      <c r="AV187" s="13" t="s">
        <v>83</v>
      </c>
      <c r="AW187" s="13" t="s">
        <v>32</v>
      </c>
      <c r="AX187" s="13" t="s">
        <v>70</v>
      </c>
      <c r="AY187" s="244" t="s">
        <v>163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215</v>
      </c>
      <c r="G188" s="234"/>
      <c r="H188" s="238">
        <v>5.0700000000000003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83</v>
      </c>
      <c r="AV188" s="13" t="s">
        <v>83</v>
      </c>
      <c r="AW188" s="13" t="s">
        <v>32</v>
      </c>
      <c r="AX188" s="13" t="s">
        <v>70</v>
      </c>
      <c r="AY188" s="244" t="s">
        <v>163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179</v>
      </c>
      <c r="G189" s="246"/>
      <c r="H189" s="249">
        <v>22.530000000000001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83</v>
      </c>
      <c r="AV189" s="14" t="s">
        <v>171</v>
      </c>
      <c r="AW189" s="14" t="s">
        <v>32</v>
      </c>
      <c r="AX189" s="14" t="s">
        <v>77</v>
      </c>
      <c r="AY189" s="255" t="s">
        <v>163</v>
      </c>
    </row>
    <row r="190" s="13" customFormat="1">
      <c r="A190" s="13"/>
      <c r="B190" s="233"/>
      <c r="C190" s="234"/>
      <c r="D190" s="235" t="s">
        <v>175</v>
      </c>
      <c r="E190" s="234"/>
      <c r="F190" s="237" t="s">
        <v>223</v>
      </c>
      <c r="G190" s="234"/>
      <c r="H190" s="238">
        <v>23.657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4</v>
      </c>
      <c r="AX190" s="13" t="s">
        <v>77</v>
      </c>
      <c r="AY190" s="244" t="s">
        <v>163</v>
      </c>
    </row>
    <row r="191" s="2" customFormat="1" ht="16.5" customHeight="1">
      <c r="A191" s="41"/>
      <c r="B191" s="42"/>
      <c r="C191" s="215" t="s">
        <v>8</v>
      </c>
      <c r="D191" s="215" t="s">
        <v>166</v>
      </c>
      <c r="E191" s="216" t="s">
        <v>238</v>
      </c>
      <c r="F191" s="217" t="s">
        <v>239</v>
      </c>
      <c r="G191" s="218" t="s">
        <v>169</v>
      </c>
      <c r="H191" s="219">
        <v>3.3809999999999998</v>
      </c>
      <c r="I191" s="220"/>
      <c r="J191" s="221">
        <f>ROUND(I191*H191,2)</f>
        <v>0</v>
      </c>
      <c r="K191" s="217" t="s">
        <v>170</v>
      </c>
      <c r="L191" s="47"/>
      <c r="M191" s="222" t="s">
        <v>19</v>
      </c>
      <c r="N191" s="223" t="s">
        <v>42</v>
      </c>
      <c r="O191" s="87"/>
      <c r="P191" s="224">
        <f>O191*H191</f>
        <v>0</v>
      </c>
      <c r="Q191" s="224">
        <v>0.00013999999999999999</v>
      </c>
      <c r="R191" s="224">
        <f>Q191*H191</f>
        <v>0.00047333999999999994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171</v>
      </c>
      <c r="AT191" s="226" t="s">
        <v>166</v>
      </c>
      <c r="AU191" s="226" t="s">
        <v>83</v>
      </c>
      <c r="AY191" s="20" t="s">
        <v>163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83</v>
      </c>
      <c r="BK191" s="227">
        <f>ROUND(I191*H191,2)</f>
        <v>0</v>
      </c>
      <c r="BL191" s="20" t="s">
        <v>171</v>
      </c>
      <c r="BM191" s="226" t="s">
        <v>240</v>
      </c>
    </row>
    <row r="192" s="2" customFormat="1">
      <c r="A192" s="41"/>
      <c r="B192" s="42"/>
      <c r="C192" s="43"/>
      <c r="D192" s="228" t="s">
        <v>173</v>
      </c>
      <c r="E192" s="43"/>
      <c r="F192" s="229" t="s">
        <v>241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173</v>
      </c>
      <c r="AU192" s="20" t="s">
        <v>83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202</v>
      </c>
      <c r="G193" s="234"/>
      <c r="H193" s="238">
        <v>0.76100000000000001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83</v>
      </c>
      <c r="AV193" s="13" t="s">
        <v>83</v>
      </c>
      <c r="AW193" s="13" t="s">
        <v>32</v>
      </c>
      <c r="AX193" s="13" t="s">
        <v>70</v>
      </c>
      <c r="AY193" s="244" t="s">
        <v>163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202</v>
      </c>
      <c r="G194" s="234"/>
      <c r="H194" s="238">
        <v>0.76100000000000001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83</v>
      </c>
      <c r="AV194" s="13" t="s">
        <v>83</v>
      </c>
      <c r="AW194" s="13" t="s">
        <v>32</v>
      </c>
      <c r="AX194" s="13" t="s">
        <v>70</v>
      </c>
      <c r="AY194" s="244" t="s">
        <v>163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203</v>
      </c>
      <c r="G195" s="234"/>
      <c r="H195" s="238">
        <v>0.75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83</v>
      </c>
      <c r="AV195" s="13" t="s">
        <v>83</v>
      </c>
      <c r="AW195" s="13" t="s">
        <v>32</v>
      </c>
      <c r="AX195" s="13" t="s">
        <v>70</v>
      </c>
      <c r="AY195" s="244" t="s">
        <v>163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204</v>
      </c>
      <c r="G196" s="234"/>
      <c r="H196" s="238">
        <v>0.34799999999999998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83</v>
      </c>
      <c r="AV196" s="13" t="s">
        <v>83</v>
      </c>
      <c r="AW196" s="13" t="s">
        <v>32</v>
      </c>
      <c r="AX196" s="13" t="s">
        <v>70</v>
      </c>
      <c r="AY196" s="244" t="s">
        <v>163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202</v>
      </c>
      <c r="G197" s="234"/>
      <c r="H197" s="238">
        <v>0.76100000000000001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4" customFormat="1">
      <c r="A198" s="14"/>
      <c r="B198" s="245"/>
      <c r="C198" s="246"/>
      <c r="D198" s="235" t="s">
        <v>175</v>
      </c>
      <c r="E198" s="247" t="s">
        <v>19</v>
      </c>
      <c r="F198" s="248" t="s">
        <v>179</v>
      </c>
      <c r="G198" s="246"/>
      <c r="H198" s="249">
        <v>3.3810000000000002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175</v>
      </c>
      <c r="AU198" s="255" t="s">
        <v>83</v>
      </c>
      <c r="AV198" s="14" t="s">
        <v>171</v>
      </c>
      <c r="AW198" s="14" t="s">
        <v>32</v>
      </c>
      <c r="AX198" s="14" t="s">
        <v>77</v>
      </c>
      <c r="AY198" s="255" t="s">
        <v>163</v>
      </c>
    </row>
    <row r="199" s="2" customFormat="1" ht="24.15" customHeight="1">
      <c r="A199" s="41"/>
      <c r="B199" s="42"/>
      <c r="C199" s="215" t="s">
        <v>242</v>
      </c>
      <c r="D199" s="215" t="s">
        <v>166</v>
      </c>
      <c r="E199" s="216" t="s">
        <v>243</v>
      </c>
      <c r="F199" s="217" t="s">
        <v>244</v>
      </c>
      <c r="G199" s="218" t="s">
        <v>169</v>
      </c>
      <c r="H199" s="219">
        <v>3.3809999999999998</v>
      </c>
      <c r="I199" s="220"/>
      <c r="J199" s="221">
        <f>ROUND(I199*H199,2)</f>
        <v>0</v>
      </c>
      <c r="K199" s="217" t="s">
        <v>170</v>
      </c>
      <c r="L199" s="47"/>
      <c r="M199" s="222" t="s">
        <v>19</v>
      </c>
      <c r="N199" s="223" t="s">
        <v>42</v>
      </c>
      <c r="O199" s="87"/>
      <c r="P199" s="224">
        <f>O199*H199</f>
        <v>0</v>
      </c>
      <c r="Q199" s="224">
        <v>0.0033</v>
      </c>
      <c r="R199" s="224">
        <f>Q199*H199</f>
        <v>0.011157299999999999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171</v>
      </c>
      <c r="AT199" s="226" t="s">
        <v>166</v>
      </c>
      <c r="AU199" s="226" t="s">
        <v>83</v>
      </c>
      <c r="AY199" s="20" t="s">
        <v>163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83</v>
      </c>
      <c r="BK199" s="227">
        <f>ROUND(I199*H199,2)</f>
        <v>0</v>
      </c>
      <c r="BL199" s="20" t="s">
        <v>171</v>
      </c>
      <c r="BM199" s="226" t="s">
        <v>245</v>
      </c>
    </row>
    <row r="200" s="2" customFormat="1">
      <c r="A200" s="41"/>
      <c r="B200" s="42"/>
      <c r="C200" s="43"/>
      <c r="D200" s="228" t="s">
        <v>173</v>
      </c>
      <c r="E200" s="43"/>
      <c r="F200" s="229" t="s">
        <v>246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173</v>
      </c>
      <c r="AU200" s="20" t="s">
        <v>83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202</v>
      </c>
      <c r="G201" s="234"/>
      <c r="H201" s="238">
        <v>0.76100000000000001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83</v>
      </c>
      <c r="AV201" s="13" t="s">
        <v>83</v>
      </c>
      <c r="AW201" s="13" t="s">
        <v>32</v>
      </c>
      <c r="AX201" s="13" t="s">
        <v>70</v>
      </c>
      <c r="AY201" s="244" t="s">
        <v>163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202</v>
      </c>
      <c r="G202" s="234"/>
      <c r="H202" s="238">
        <v>0.76100000000000001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83</v>
      </c>
      <c r="AV202" s="13" t="s">
        <v>83</v>
      </c>
      <c r="AW202" s="13" t="s">
        <v>32</v>
      </c>
      <c r="AX202" s="13" t="s">
        <v>70</v>
      </c>
      <c r="AY202" s="244" t="s">
        <v>163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203</v>
      </c>
      <c r="G203" s="234"/>
      <c r="H203" s="238">
        <v>0.75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83</v>
      </c>
      <c r="AV203" s="13" t="s">
        <v>83</v>
      </c>
      <c r="AW203" s="13" t="s">
        <v>32</v>
      </c>
      <c r="AX203" s="13" t="s">
        <v>70</v>
      </c>
      <c r="AY203" s="244" t="s">
        <v>163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204</v>
      </c>
      <c r="G204" s="234"/>
      <c r="H204" s="238">
        <v>0.34799999999999998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3" customFormat="1">
      <c r="A205" s="13"/>
      <c r="B205" s="233"/>
      <c r="C205" s="234"/>
      <c r="D205" s="235" t="s">
        <v>175</v>
      </c>
      <c r="E205" s="236" t="s">
        <v>19</v>
      </c>
      <c r="F205" s="237" t="s">
        <v>202</v>
      </c>
      <c r="G205" s="234"/>
      <c r="H205" s="238">
        <v>0.76100000000000001</v>
      </c>
      <c r="I205" s="239"/>
      <c r="J205" s="234"/>
      <c r="K205" s="234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175</v>
      </c>
      <c r="AU205" s="244" t="s">
        <v>83</v>
      </c>
      <c r="AV205" s="13" t="s">
        <v>83</v>
      </c>
      <c r="AW205" s="13" t="s">
        <v>32</v>
      </c>
      <c r="AX205" s="13" t="s">
        <v>70</v>
      </c>
      <c r="AY205" s="244" t="s">
        <v>163</v>
      </c>
    </row>
    <row r="206" s="14" customFormat="1">
      <c r="A206" s="14"/>
      <c r="B206" s="245"/>
      <c r="C206" s="246"/>
      <c r="D206" s="235" t="s">
        <v>175</v>
      </c>
      <c r="E206" s="247" t="s">
        <v>19</v>
      </c>
      <c r="F206" s="248" t="s">
        <v>179</v>
      </c>
      <c r="G206" s="246"/>
      <c r="H206" s="249">
        <v>3.3810000000000002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175</v>
      </c>
      <c r="AU206" s="255" t="s">
        <v>83</v>
      </c>
      <c r="AV206" s="14" t="s">
        <v>171</v>
      </c>
      <c r="AW206" s="14" t="s">
        <v>32</v>
      </c>
      <c r="AX206" s="14" t="s">
        <v>77</v>
      </c>
      <c r="AY206" s="255" t="s">
        <v>163</v>
      </c>
    </row>
    <row r="207" s="12" customFormat="1" ht="22.8" customHeight="1">
      <c r="A207" s="12"/>
      <c r="B207" s="199"/>
      <c r="C207" s="200"/>
      <c r="D207" s="201" t="s">
        <v>69</v>
      </c>
      <c r="E207" s="213" t="s">
        <v>224</v>
      </c>
      <c r="F207" s="213" t="s">
        <v>247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SUM(P208:P256)</f>
        <v>0</v>
      </c>
      <c r="Q207" s="207"/>
      <c r="R207" s="208">
        <f>SUM(R208:R256)</f>
        <v>0</v>
      </c>
      <c r="S207" s="207"/>
      <c r="T207" s="209">
        <f>SUM(T208:T256)</f>
        <v>1.046548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77</v>
      </c>
      <c r="AT207" s="211" t="s">
        <v>69</v>
      </c>
      <c r="AU207" s="211" t="s">
        <v>77</v>
      </c>
      <c r="AY207" s="210" t="s">
        <v>163</v>
      </c>
      <c r="BK207" s="212">
        <f>SUM(BK208:BK256)</f>
        <v>0</v>
      </c>
    </row>
    <row r="208" s="2" customFormat="1" ht="24.15" customHeight="1">
      <c r="A208" s="41"/>
      <c r="B208" s="42"/>
      <c r="C208" s="215" t="s">
        <v>248</v>
      </c>
      <c r="D208" s="215" t="s">
        <v>166</v>
      </c>
      <c r="E208" s="216" t="s">
        <v>249</v>
      </c>
      <c r="F208" s="217" t="s">
        <v>250</v>
      </c>
      <c r="G208" s="218" t="s">
        <v>169</v>
      </c>
      <c r="H208" s="219">
        <v>11.880000000000001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83</v>
      </c>
      <c r="AY208" s="20" t="s">
        <v>163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83</v>
      </c>
      <c r="BK208" s="227">
        <f>ROUND(I208*H208,2)</f>
        <v>0</v>
      </c>
      <c r="BL208" s="20" t="s">
        <v>171</v>
      </c>
      <c r="BM208" s="226" t="s">
        <v>251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252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83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253</v>
      </c>
      <c r="G210" s="234"/>
      <c r="H210" s="238">
        <v>3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83</v>
      </c>
      <c r="AV210" s="13" t="s">
        <v>83</v>
      </c>
      <c r="AW210" s="13" t="s">
        <v>32</v>
      </c>
      <c r="AX210" s="13" t="s">
        <v>70</v>
      </c>
      <c r="AY210" s="244" t="s">
        <v>163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253</v>
      </c>
      <c r="G211" s="234"/>
      <c r="H211" s="238">
        <v>3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83</v>
      </c>
      <c r="AV211" s="13" t="s">
        <v>83</v>
      </c>
      <c r="AW211" s="13" t="s">
        <v>32</v>
      </c>
      <c r="AX211" s="13" t="s">
        <v>70</v>
      </c>
      <c r="AY211" s="244" t="s">
        <v>163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254</v>
      </c>
      <c r="G212" s="234"/>
      <c r="H212" s="238">
        <v>1.44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83</v>
      </c>
      <c r="AV212" s="13" t="s">
        <v>83</v>
      </c>
      <c r="AW212" s="13" t="s">
        <v>32</v>
      </c>
      <c r="AX212" s="13" t="s">
        <v>70</v>
      </c>
      <c r="AY212" s="244" t="s">
        <v>163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254</v>
      </c>
      <c r="G213" s="234"/>
      <c r="H213" s="238">
        <v>1.44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253</v>
      </c>
      <c r="G214" s="234"/>
      <c r="H214" s="238">
        <v>3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11.879999999999999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1.75" customHeight="1">
      <c r="A216" s="41"/>
      <c r="B216" s="42"/>
      <c r="C216" s="215" t="s">
        <v>255</v>
      </c>
      <c r="D216" s="215" t="s">
        <v>166</v>
      </c>
      <c r="E216" s="216" t="s">
        <v>256</v>
      </c>
      <c r="F216" s="217" t="s">
        <v>257</v>
      </c>
      <c r="G216" s="218" t="s">
        <v>169</v>
      </c>
      <c r="H216" s="219">
        <v>0.60099999999999998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0.072999999999999995</v>
      </c>
      <c r="T216" s="225">
        <f>S216*H216</f>
        <v>0.043872999999999995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258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259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196</v>
      </c>
      <c r="G218" s="234"/>
      <c r="H218" s="238">
        <v>0.60099999999999998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4" customFormat="1">
      <c r="A219" s="14"/>
      <c r="B219" s="245"/>
      <c r="C219" s="246"/>
      <c r="D219" s="235" t="s">
        <v>175</v>
      </c>
      <c r="E219" s="247" t="s">
        <v>19</v>
      </c>
      <c r="F219" s="248" t="s">
        <v>179</v>
      </c>
      <c r="G219" s="246"/>
      <c r="H219" s="249">
        <v>0.60099999999999998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175</v>
      </c>
      <c r="AU219" s="255" t="s">
        <v>83</v>
      </c>
      <c r="AV219" s="14" t="s">
        <v>171</v>
      </c>
      <c r="AW219" s="14" t="s">
        <v>32</v>
      </c>
      <c r="AX219" s="14" t="s">
        <v>77</v>
      </c>
      <c r="AY219" s="255" t="s">
        <v>163</v>
      </c>
    </row>
    <row r="220" s="2" customFormat="1" ht="21.75" customHeight="1">
      <c r="A220" s="41"/>
      <c r="B220" s="42"/>
      <c r="C220" s="215" t="s">
        <v>260</v>
      </c>
      <c r="D220" s="215" t="s">
        <v>166</v>
      </c>
      <c r="E220" s="216" t="s">
        <v>261</v>
      </c>
      <c r="F220" s="217" t="s">
        <v>262</v>
      </c>
      <c r="G220" s="218" t="s">
        <v>169</v>
      </c>
      <c r="H220" s="219">
        <v>1.7969999999999999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0.058999999999999997</v>
      </c>
      <c r="T220" s="225">
        <f>S220*H220</f>
        <v>0.10602299999999999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83</v>
      </c>
      <c r="AY220" s="20" t="s">
        <v>163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83</v>
      </c>
      <c r="BK220" s="227">
        <f>ROUND(I220*H220,2)</f>
        <v>0</v>
      </c>
      <c r="BL220" s="20" t="s">
        <v>171</v>
      </c>
      <c r="BM220" s="226" t="s">
        <v>263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264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83</v>
      </c>
    </row>
    <row r="222" s="16" customFormat="1">
      <c r="A222" s="16"/>
      <c r="B222" s="277"/>
      <c r="C222" s="278"/>
      <c r="D222" s="235" t="s">
        <v>175</v>
      </c>
      <c r="E222" s="279" t="s">
        <v>19</v>
      </c>
      <c r="F222" s="280" t="s">
        <v>265</v>
      </c>
      <c r="G222" s="278"/>
      <c r="H222" s="279" t="s">
        <v>19</v>
      </c>
      <c r="I222" s="281"/>
      <c r="J222" s="278"/>
      <c r="K222" s="278"/>
      <c r="L222" s="282"/>
      <c r="M222" s="283"/>
      <c r="N222" s="284"/>
      <c r="O222" s="284"/>
      <c r="P222" s="284"/>
      <c r="Q222" s="284"/>
      <c r="R222" s="284"/>
      <c r="S222" s="284"/>
      <c r="T222" s="285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T222" s="286" t="s">
        <v>175</v>
      </c>
      <c r="AU222" s="286" t="s">
        <v>83</v>
      </c>
      <c r="AV222" s="16" t="s">
        <v>77</v>
      </c>
      <c r="AW222" s="16" t="s">
        <v>32</v>
      </c>
      <c r="AX222" s="16" t="s">
        <v>70</v>
      </c>
      <c r="AY222" s="286" t="s">
        <v>163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195</v>
      </c>
      <c r="G223" s="234"/>
      <c r="H223" s="238">
        <v>1.7969999999999999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83</v>
      </c>
      <c r="AV223" s="13" t="s">
        <v>83</v>
      </c>
      <c r="AW223" s="13" t="s">
        <v>32</v>
      </c>
      <c r="AX223" s="13" t="s">
        <v>70</v>
      </c>
      <c r="AY223" s="244" t="s">
        <v>163</v>
      </c>
    </row>
    <row r="224" s="14" customFormat="1">
      <c r="A224" s="14"/>
      <c r="B224" s="245"/>
      <c r="C224" s="246"/>
      <c r="D224" s="235" t="s">
        <v>175</v>
      </c>
      <c r="E224" s="247" t="s">
        <v>19</v>
      </c>
      <c r="F224" s="248" t="s">
        <v>179</v>
      </c>
      <c r="G224" s="246"/>
      <c r="H224" s="249">
        <v>1.7969999999999999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175</v>
      </c>
      <c r="AU224" s="255" t="s">
        <v>83</v>
      </c>
      <c r="AV224" s="14" t="s">
        <v>171</v>
      </c>
      <c r="AW224" s="14" t="s">
        <v>32</v>
      </c>
      <c r="AX224" s="14" t="s">
        <v>77</v>
      </c>
      <c r="AY224" s="255" t="s">
        <v>163</v>
      </c>
    </row>
    <row r="225" s="2" customFormat="1" ht="21.75" customHeight="1">
      <c r="A225" s="41"/>
      <c r="B225" s="42"/>
      <c r="C225" s="215" t="s">
        <v>266</v>
      </c>
      <c r="D225" s="215" t="s">
        <v>166</v>
      </c>
      <c r="E225" s="216" t="s">
        <v>267</v>
      </c>
      <c r="F225" s="217" t="s">
        <v>268</v>
      </c>
      <c r="G225" s="218" t="s">
        <v>169</v>
      </c>
      <c r="H225" s="219">
        <v>9.3420000000000005</v>
      </c>
      <c r="I225" s="220"/>
      <c r="J225" s="221">
        <f>ROUND(I225*H225,2)</f>
        <v>0</v>
      </c>
      <c r="K225" s="217" t="s">
        <v>170</v>
      </c>
      <c r="L225" s="47"/>
      <c r="M225" s="222" t="s">
        <v>19</v>
      </c>
      <c r="N225" s="223" t="s">
        <v>42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0.050999999999999997</v>
      </c>
      <c r="T225" s="225">
        <f>S225*H225</f>
        <v>0.47644199999999998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171</v>
      </c>
      <c r="AT225" s="226" t="s">
        <v>166</v>
      </c>
      <c r="AU225" s="226" t="s">
        <v>83</v>
      </c>
      <c r="AY225" s="20" t="s">
        <v>163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83</v>
      </c>
      <c r="BK225" s="227">
        <f>ROUND(I225*H225,2)</f>
        <v>0</v>
      </c>
      <c r="BL225" s="20" t="s">
        <v>171</v>
      </c>
      <c r="BM225" s="226" t="s">
        <v>269</v>
      </c>
    </row>
    <row r="226" s="2" customFormat="1">
      <c r="A226" s="41"/>
      <c r="B226" s="42"/>
      <c r="C226" s="43"/>
      <c r="D226" s="228" t="s">
        <v>173</v>
      </c>
      <c r="E226" s="43"/>
      <c r="F226" s="229" t="s">
        <v>270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173</v>
      </c>
      <c r="AU226" s="20" t="s">
        <v>83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194</v>
      </c>
      <c r="G227" s="234"/>
      <c r="H227" s="238">
        <v>3.1139999999999999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194</v>
      </c>
      <c r="G228" s="234"/>
      <c r="H228" s="238">
        <v>3.1139999999999999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194</v>
      </c>
      <c r="G229" s="234"/>
      <c r="H229" s="238">
        <v>3.1139999999999999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9.3419999999999987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24.15" customHeight="1">
      <c r="A231" s="41"/>
      <c r="B231" s="42"/>
      <c r="C231" s="215" t="s">
        <v>271</v>
      </c>
      <c r="D231" s="215" t="s">
        <v>166</v>
      </c>
      <c r="E231" s="216" t="s">
        <v>272</v>
      </c>
      <c r="F231" s="217" t="s">
        <v>273</v>
      </c>
      <c r="G231" s="218" t="s">
        <v>169</v>
      </c>
      <c r="H231" s="219">
        <v>9.1349999999999998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0.045999999999999999</v>
      </c>
      <c r="T231" s="225">
        <f>S231*H231</f>
        <v>0.42020999999999997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274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275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176</v>
      </c>
      <c r="G233" s="234"/>
      <c r="H233" s="238">
        <v>2.1480000000000001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83</v>
      </c>
      <c r="AV233" s="13" t="s">
        <v>83</v>
      </c>
      <c r="AW233" s="13" t="s">
        <v>32</v>
      </c>
      <c r="AX233" s="13" t="s">
        <v>70</v>
      </c>
      <c r="AY233" s="244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176</v>
      </c>
      <c r="G234" s="234"/>
      <c r="H234" s="238">
        <v>2.1480000000000001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177</v>
      </c>
      <c r="G235" s="234"/>
      <c r="H235" s="238">
        <v>1.7609999999999999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178</v>
      </c>
      <c r="G236" s="234"/>
      <c r="H236" s="238">
        <v>0.93000000000000005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176</v>
      </c>
      <c r="G237" s="234"/>
      <c r="H237" s="238">
        <v>2.1480000000000001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9.1349999999999998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2" customFormat="1" ht="16.5" customHeight="1">
      <c r="A239" s="41"/>
      <c r="B239" s="42"/>
      <c r="C239" s="215" t="s">
        <v>276</v>
      </c>
      <c r="D239" s="215" t="s">
        <v>166</v>
      </c>
      <c r="E239" s="216" t="s">
        <v>277</v>
      </c>
      <c r="F239" s="217" t="s">
        <v>278</v>
      </c>
      <c r="G239" s="218" t="s">
        <v>169</v>
      </c>
      <c r="H239" s="219">
        <v>3.3809999999999998</v>
      </c>
      <c r="I239" s="220"/>
      <c r="J239" s="221">
        <f>ROUND(I239*H239,2)</f>
        <v>0</v>
      </c>
      <c r="K239" s="217" t="s">
        <v>170</v>
      </c>
      <c r="L239" s="47"/>
      <c r="M239" s="222" t="s">
        <v>19</v>
      </c>
      <c r="N239" s="223" t="s">
        <v>42</v>
      </c>
      <c r="O239" s="87"/>
      <c r="P239" s="224">
        <f>O239*H239</f>
        <v>0</v>
      </c>
      <c r="Q239" s="224">
        <v>0</v>
      </c>
      <c r="R239" s="224">
        <f>Q239*H239</f>
        <v>0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83</v>
      </c>
      <c r="AY239" s="20" t="s">
        <v>163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83</v>
      </c>
      <c r="BK239" s="227">
        <f>ROUND(I239*H239,2)</f>
        <v>0</v>
      </c>
      <c r="BL239" s="20" t="s">
        <v>171</v>
      </c>
      <c r="BM239" s="226" t="s">
        <v>279</v>
      </c>
    </row>
    <row r="240" s="2" customFormat="1">
      <c r="A240" s="41"/>
      <c r="B240" s="42"/>
      <c r="C240" s="43"/>
      <c r="D240" s="228" t="s">
        <v>173</v>
      </c>
      <c r="E240" s="43"/>
      <c r="F240" s="229" t="s">
        <v>280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173</v>
      </c>
      <c r="AU240" s="20" t="s">
        <v>83</v>
      </c>
    </row>
    <row r="241" s="16" customFormat="1">
      <c r="A241" s="16"/>
      <c r="B241" s="277"/>
      <c r="C241" s="278"/>
      <c r="D241" s="235" t="s">
        <v>175</v>
      </c>
      <c r="E241" s="279" t="s">
        <v>19</v>
      </c>
      <c r="F241" s="280" t="s">
        <v>281</v>
      </c>
      <c r="G241" s="278"/>
      <c r="H241" s="279" t="s">
        <v>19</v>
      </c>
      <c r="I241" s="281"/>
      <c r="J241" s="278"/>
      <c r="K241" s="278"/>
      <c r="L241" s="282"/>
      <c r="M241" s="283"/>
      <c r="N241" s="284"/>
      <c r="O241" s="284"/>
      <c r="P241" s="284"/>
      <c r="Q241" s="284"/>
      <c r="R241" s="284"/>
      <c r="S241" s="284"/>
      <c r="T241" s="285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86" t="s">
        <v>175</v>
      </c>
      <c r="AU241" s="286" t="s">
        <v>83</v>
      </c>
      <c r="AV241" s="16" t="s">
        <v>77</v>
      </c>
      <c r="AW241" s="16" t="s">
        <v>32</v>
      </c>
      <c r="AX241" s="16" t="s">
        <v>70</v>
      </c>
      <c r="AY241" s="286" t="s">
        <v>163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202</v>
      </c>
      <c r="G242" s="234"/>
      <c r="H242" s="238">
        <v>0.76100000000000001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83</v>
      </c>
      <c r="AV242" s="13" t="s">
        <v>83</v>
      </c>
      <c r="AW242" s="13" t="s">
        <v>32</v>
      </c>
      <c r="AX242" s="13" t="s">
        <v>70</v>
      </c>
      <c r="AY242" s="244" t="s">
        <v>163</v>
      </c>
    </row>
    <row r="243" s="13" customFormat="1">
      <c r="A243" s="13"/>
      <c r="B243" s="233"/>
      <c r="C243" s="234"/>
      <c r="D243" s="235" t="s">
        <v>175</v>
      </c>
      <c r="E243" s="236" t="s">
        <v>19</v>
      </c>
      <c r="F243" s="237" t="s">
        <v>202</v>
      </c>
      <c r="G243" s="234"/>
      <c r="H243" s="238">
        <v>0.76100000000000001</v>
      </c>
      <c r="I243" s="239"/>
      <c r="J243" s="234"/>
      <c r="K243" s="234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175</v>
      </c>
      <c r="AU243" s="244" t="s">
        <v>83</v>
      </c>
      <c r="AV243" s="13" t="s">
        <v>83</v>
      </c>
      <c r="AW243" s="13" t="s">
        <v>32</v>
      </c>
      <c r="AX243" s="13" t="s">
        <v>70</v>
      </c>
      <c r="AY243" s="244" t="s">
        <v>163</v>
      </c>
    </row>
    <row r="244" s="13" customFormat="1">
      <c r="A244" s="13"/>
      <c r="B244" s="233"/>
      <c r="C244" s="234"/>
      <c r="D244" s="235" t="s">
        <v>175</v>
      </c>
      <c r="E244" s="236" t="s">
        <v>19</v>
      </c>
      <c r="F244" s="237" t="s">
        <v>203</v>
      </c>
      <c r="G244" s="234"/>
      <c r="H244" s="238">
        <v>0.75</v>
      </c>
      <c r="I244" s="239"/>
      <c r="J244" s="234"/>
      <c r="K244" s="234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175</v>
      </c>
      <c r="AU244" s="244" t="s">
        <v>83</v>
      </c>
      <c r="AV244" s="13" t="s">
        <v>83</v>
      </c>
      <c r="AW244" s="13" t="s">
        <v>32</v>
      </c>
      <c r="AX244" s="13" t="s">
        <v>70</v>
      </c>
      <c r="AY244" s="244" t="s">
        <v>163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204</v>
      </c>
      <c r="G245" s="234"/>
      <c r="H245" s="238">
        <v>0.34799999999999998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83</v>
      </c>
      <c r="AV245" s="13" t="s">
        <v>83</v>
      </c>
      <c r="AW245" s="13" t="s">
        <v>32</v>
      </c>
      <c r="AX245" s="13" t="s">
        <v>70</v>
      </c>
      <c r="AY245" s="244" t="s">
        <v>163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202</v>
      </c>
      <c r="G246" s="234"/>
      <c r="H246" s="238">
        <v>0.76100000000000001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83</v>
      </c>
      <c r="AV246" s="13" t="s">
        <v>83</v>
      </c>
      <c r="AW246" s="13" t="s">
        <v>32</v>
      </c>
      <c r="AX246" s="13" t="s">
        <v>70</v>
      </c>
      <c r="AY246" s="244" t="s">
        <v>163</v>
      </c>
    </row>
    <row r="247" s="14" customFormat="1">
      <c r="A247" s="14"/>
      <c r="B247" s="245"/>
      <c r="C247" s="246"/>
      <c r="D247" s="235" t="s">
        <v>175</v>
      </c>
      <c r="E247" s="247" t="s">
        <v>19</v>
      </c>
      <c r="F247" s="248" t="s">
        <v>179</v>
      </c>
      <c r="G247" s="246"/>
      <c r="H247" s="249">
        <v>3.3810000000000002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175</v>
      </c>
      <c r="AU247" s="255" t="s">
        <v>83</v>
      </c>
      <c r="AV247" s="14" t="s">
        <v>171</v>
      </c>
      <c r="AW247" s="14" t="s">
        <v>32</v>
      </c>
      <c r="AX247" s="14" t="s">
        <v>77</v>
      </c>
      <c r="AY247" s="255" t="s">
        <v>163</v>
      </c>
    </row>
    <row r="248" s="2" customFormat="1" ht="16.5" customHeight="1">
      <c r="A248" s="41"/>
      <c r="B248" s="42"/>
      <c r="C248" s="215" t="s">
        <v>282</v>
      </c>
      <c r="D248" s="215" t="s">
        <v>166</v>
      </c>
      <c r="E248" s="216" t="s">
        <v>283</v>
      </c>
      <c r="F248" s="217" t="s">
        <v>284</v>
      </c>
      <c r="G248" s="218" t="s">
        <v>169</v>
      </c>
      <c r="H248" s="219">
        <v>3.3809999999999998</v>
      </c>
      <c r="I248" s="220"/>
      <c r="J248" s="221">
        <f>ROUND(I248*H248,2)</f>
        <v>0</v>
      </c>
      <c r="K248" s="217" t="s">
        <v>170</v>
      </c>
      <c r="L248" s="47"/>
      <c r="M248" s="222" t="s">
        <v>19</v>
      </c>
      <c r="N248" s="223" t="s">
        <v>42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171</v>
      </c>
      <c r="AT248" s="226" t="s">
        <v>166</v>
      </c>
      <c r="AU248" s="226" t="s">
        <v>83</v>
      </c>
      <c r="AY248" s="20" t="s">
        <v>163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83</v>
      </c>
      <c r="BK248" s="227">
        <f>ROUND(I248*H248,2)</f>
        <v>0</v>
      </c>
      <c r="BL248" s="20" t="s">
        <v>171</v>
      </c>
      <c r="BM248" s="226" t="s">
        <v>285</v>
      </c>
    </row>
    <row r="249" s="2" customFormat="1">
      <c r="A249" s="41"/>
      <c r="B249" s="42"/>
      <c r="C249" s="43"/>
      <c r="D249" s="228" t="s">
        <v>173</v>
      </c>
      <c r="E249" s="43"/>
      <c r="F249" s="229" t="s">
        <v>286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173</v>
      </c>
      <c r="AU249" s="20" t="s">
        <v>83</v>
      </c>
    </row>
    <row r="250" s="16" customFormat="1">
      <c r="A250" s="16"/>
      <c r="B250" s="277"/>
      <c r="C250" s="278"/>
      <c r="D250" s="235" t="s">
        <v>175</v>
      </c>
      <c r="E250" s="279" t="s">
        <v>19</v>
      </c>
      <c r="F250" s="280" t="s">
        <v>281</v>
      </c>
      <c r="G250" s="278"/>
      <c r="H250" s="279" t="s">
        <v>19</v>
      </c>
      <c r="I250" s="281"/>
      <c r="J250" s="278"/>
      <c r="K250" s="278"/>
      <c r="L250" s="282"/>
      <c r="M250" s="283"/>
      <c r="N250" s="284"/>
      <c r="O250" s="284"/>
      <c r="P250" s="284"/>
      <c r="Q250" s="284"/>
      <c r="R250" s="284"/>
      <c r="S250" s="284"/>
      <c r="T250" s="285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86" t="s">
        <v>175</v>
      </c>
      <c r="AU250" s="286" t="s">
        <v>83</v>
      </c>
      <c r="AV250" s="16" t="s">
        <v>77</v>
      </c>
      <c r="AW250" s="16" t="s">
        <v>32</v>
      </c>
      <c r="AX250" s="16" t="s">
        <v>70</v>
      </c>
      <c r="AY250" s="286" t="s">
        <v>163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202</v>
      </c>
      <c r="G251" s="234"/>
      <c r="H251" s="238">
        <v>0.76100000000000001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83</v>
      </c>
      <c r="AV251" s="13" t="s">
        <v>83</v>
      </c>
      <c r="AW251" s="13" t="s">
        <v>32</v>
      </c>
      <c r="AX251" s="13" t="s">
        <v>70</v>
      </c>
      <c r="AY251" s="244" t="s">
        <v>163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202</v>
      </c>
      <c r="G252" s="234"/>
      <c r="H252" s="238">
        <v>0.76100000000000001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83</v>
      </c>
      <c r="AV252" s="13" t="s">
        <v>83</v>
      </c>
      <c r="AW252" s="13" t="s">
        <v>32</v>
      </c>
      <c r="AX252" s="13" t="s">
        <v>70</v>
      </c>
      <c r="AY252" s="244" t="s">
        <v>163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203</v>
      </c>
      <c r="G253" s="234"/>
      <c r="H253" s="238">
        <v>0.75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83</v>
      </c>
      <c r="AV253" s="13" t="s">
        <v>83</v>
      </c>
      <c r="AW253" s="13" t="s">
        <v>32</v>
      </c>
      <c r="AX253" s="13" t="s">
        <v>70</v>
      </c>
      <c r="AY253" s="244" t="s">
        <v>163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204</v>
      </c>
      <c r="G254" s="234"/>
      <c r="H254" s="238">
        <v>0.34799999999999998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83</v>
      </c>
      <c r="AV254" s="13" t="s">
        <v>83</v>
      </c>
      <c r="AW254" s="13" t="s">
        <v>32</v>
      </c>
      <c r="AX254" s="13" t="s">
        <v>70</v>
      </c>
      <c r="AY254" s="244" t="s">
        <v>163</v>
      </c>
    </row>
    <row r="255" s="13" customFormat="1">
      <c r="A255" s="13"/>
      <c r="B255" s="233"/>
      <c r="C255" s="234"/>
      <c r="D255" s="235" t="s">
        <v>175</v>
      </c>
      <c r="E255" s="236" t="s">
        <v>19</v>
      </c>
      <c r="F255" s="237" t="s">
        <v>202</v>
      </c>
      <c r="G255" s="234"/>
      <c r="H255" s="238">
        <v>0.76100000000000001</v>
      </c>
      <c r="I255" s="239"/>
      <c r="J255" s="234"/>
      <c r="K255" s="234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175</v>
      </c>
      <c r="AU255" s="244" t="s">
        <v>83</v>
      </c>
      <c r="AV255" s="13" t="s">
        <v>83</v>
      </c>
      <c r="AW255" s="13" t="s">
        <v>32</v>
      </c>
      <c r="AX255" s="13" t="s">
        <v>70</v>
      </c>
      <c r="AY255" s="244" t="s">
        <v>163</v>
      </c>
    </row>
    <row r="256" s="14" customFormat="1">
      <c r="A256" s="14"/>
      <c r="B256" s="245"/>
      <c r="C256" s="246"/>
      <c r="D256" s="235" t="s">
        <v>175</v>
      </c>
      <c r="E256" s="247" t="s">
        <v>19</v>
      </c>
      <c r="F256" s="248" t="s">
        <v>179</v>
      </c>
      <c r="G256" s="246"/>
      <c r="H256" s="249">
        <v>3.3810000000000002</v>
      </c>
      <c r="I256" s="250"/>
      <c r="J256" s="246"/>
      <c r="K256" s="246"/>
      <c r="L256" s="251"/>
      <c r="M256" s="252"/>
      <c r="N256" s="253"/>
      <c r="O256" s="253"/>
      <c r="P256" s="253"/>
      <c r="Q256" s="253"/>
      <c r="R256" s="253"/>
      <c r="S256" s="253"/>
      <c r="T256" s="25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5" t="s">
        <v>175</v>
      </c>
      <c r="AU256" s="255" t="s">
        <v>83</v>
      </c>
      <c r="AV256" s="14" t="s">
        <v>171</v>
      </c>
      <c r="AW256" s="14" t="s">
        <v>32</v>
      </c>
      <c r="AX256" s="14" t="s">
        <v>77</v>
      </c>
      <c r="AY256" s="255" t="s">
        <v>163</v>
      </c>
    </row>
    <row r="257" s="12" customFormat="1" ht="22.8" customHeight="1">
      <c r="A257" s="12"/>
      <c r="B257" s="199"/>
      <c r="C257" s="200"/>
      <c r="D257" s="201" t="s">
        <v>69</v>
      </c>
      <c r="E257" s="213" t="s">
        <v>287</v>
      </c>
      <c r="F257" s="213" t="s">
        <v>288</v>
      </c>
      <c r="G257" s="200"/>
      <c r="H257" s="200"/>
      <c r="I257" s="203"/>
      <c r="J257" s="214">
        <f>BK257</f>
        <v>0</v>
      </c>
      <c r="K257" s="200"/>
      <c r="L257" s="205"/>
      <c r="M257" s="206"/>
      <c r="N257" s="207"/>
      <c r="O257" s="207"/>
      <c r="P257" s="208">
        <f>SUM(P258:P268)</f>
        <v>0</v>
      </c>
      <c r="Q257" s="207"/>
      <c r="R257" s="208">
        <f>SUM(R258:R268)</f>
        <v>0</v>
      </c>
      <c r="S257" s="207"/>
      <c r="T257" s="209">
        <f>SUM(T258:T268)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10" t="s">
        <v>77</v>
      </c>
      <c r="AT257" s="211" t="s">
        <v>69</v>
      </c>
      <c r="AU257" s="211" t="s">
        <v>77</v>
      </c>
      <c r="AY257" s="210" t="s">
        <v>163</v>
      </c>
      <c r="BK257" s="212">
        <f>SUM(BK258:BK268)</f>
        <v>0</v>
      </c>
    </row>
    <row r="258" s="2" customFormat="1" ht="24.15" customHeight="1">
      <c r="A258" s="41"/>
      <c r="B258" s="42"/>
      <c r="C258" s="215" t="s">
        <v>7</v>
      </c>
      <c r="D258" s="215" t="s">
        <v>166</v>
      </c>
      <c r="E258" s="216" t="s">
        <v>289</v>
      </c>
      <c r="F258" s="217" t="s">
        <v>290</v>
      </c>
      <c r="G258" s="218" t="s">
        <v>291</v>
      </c>
      <c r="H258" s="219">
        <v>1.069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83</v>
      </c>
      <c r="AY258" s="20" t="s">
        <v>163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83</v>
      </c>
      <c r="BK258" s="227">
        <f>ROUND(I258*H258,2)</f>
        <v>0</v>
      </c>
      <c r="BL258" s="20" t="s">
        <v>171</v>
      </c>
      <c r="BM258" s="226" t="s">
        <v>292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293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83</v>
      </c>
    </row>
    <row r="260" s="2" customFormat="1" ht="21.75" customHeight="1">
      <c r="A260" s="41"/>
      <c r="B260" s="42"/>
      <c r="C260" s="215" t="s">
        <v>294</v>
      </c>
      <c r="D260" s="215" t="s">
        <v>166</v>
      </c>
      <c r="E260" s="216" t="s">
        <v>295</v>
      </c>
      <c r="F260" s="217" t="s">
        <v>296</v>
      </c>
      <c r="G260" s="218" t="s">
        <v>291</v>
      </c>
      <c r="H260" s="219">
        <v>1.069</v>
      </c>
      <c r="I260" s="220"/>
      <c r="J260" s="221">
        <f>ROUND(I260*H260,2)</f>
        <v>0</v>
      </c>
      <c r="K260" s="217" t="s">
        <v>170</v>
      </c>
      <c r="L260" s="47"/>
      <c r="M260" s="222" t="s">
        <v>19</v>
      </c>
      <c r="N260" s="223" t="s">
        <v>42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171</v>
      </c>
      <c r="AT260" s="226" t="s">
        <v>166</v>
      </c>
      <c r="AU260" s="226" t="s">
        <v>83</v>
      </c>
      <c r="AY260" s="20" t="s">
        <v>163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83</v>
      </c>
      <c r="BK260" s="227">
        <f>ROUND(I260*H260,2)</f>
        <v>0</v>
      </c>
      <c r="BL260" s="20" t="s">
        <v>171</v>
      </c>
      <c r="BM260" s="226" t="s">
        <v>297</v>
      </c>
    </row>
    <row r="261" s="2" customFormat="1">
      <c r="A261" s="41"/>
      <c r="B261" s="42"/>
      <c r="C261" s="43"/>
      <c r="D261" s="228" t="s">
        <v>173</v>
      </c>
      <c r="E261" s="43"/>
      <c r="F261" s="229" t="s">
        <v>298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173</v>
      </c>
      <c r="AU261" s="20" t="s">
        <v>83</v>
      </c>
    </row>
    <row r="262" s="2" customFormat="1" ht="24.15" customHeight="1">
      <c r="A262" s="41"/>
      <c r="B262" s="42"/>
      <c r="C262" s="215" t="s">
        <v>299</v>
      </c>
      <c r="D262" s="215" t="s">
        <v>166</v>
      </c>
      <c r="E262" s="216" t="s">
        <v>300</v>
      </c>
      <c r="F262" s="217" t="s">
        <v>301</v>
      </c>
      <c r="G262" s="218" t="s">
        <v>291</v>
      </c>
      <c r="H262" s="219">
        <v>9.6210000000000004</v>
      </c>
      <c r="I262" s="220"/>
      <c r="J262" s="221">
        <f>ROUND(I262*H262,2)</f>
        <v>0</v>
      </c>
      <c r="K262" s="217" t="s">
        <v>170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171</v>
      </c>
      <c r="AT262" s="226" t="s">
        <v>166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171</v>
      </c>
      <c r="BM262" s="226" t="s">
        <v>302</v>
      </c>
    </row>
    <row r="263" s="2" customFormat="1">
      <c r="A263" s="41"/>
      <c r="B263" s="42"/>
      <c r="C263" s="43"/>
      <c r="D263" s="228" t="s">
        <v>173</v>
      </c>
      <c r="E263" s="43"/>
      <c r="F263" s="229" t="s">
        <v>303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173</v>
      </c>
      <c r="AU263" s="20" t="s">
        <v>83</v>
      </c>
    </row>
    <row r="264" s="16" customFormat="1">
      <c r="A264" s="16"/>
      <c r="B264" s="277"/>
      <c r="C264" s="278"/>
      <c r="D264" s="235" t="s">
        <v>175</v>
      </c>
      <c r="E264" s="279" t="s">
        <v>19</v>
      </c>
      <c r="F264" s="280" t="s">
        <v>304</v>
      </c>
      <c r="G264" s="278"/>
      <c r="H264" s="279" t="s">
        <v>19</v>
      </c>
      <c r="I264" s="281"/>
      <c r="J264" s="278"/>
      <c r="K264" s="278"/>
      <c r="L264" s="282"/>
      <c r="M264" s="283"/>
      <c r="N264" s="284"/>
      <c r="O264" s="284"/>
      <c r="P264" s="284"/>
      <c r="Q264" s="284"/>
      <c r="R264" s="284"/>
      <c r="S264" s="284"/>
      <c r="T264" s="285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86" t="s">
        <v>175</v>
      </c>
      <c r="AU264" s="286" t="s">
        <v>83</v>
      </c>
      <c r="AV264" s="16" t="s">
        <v>77</v>
      </c>
      <c r="AW264" s="16" t="s">
        <v>32</v>
      </c>
      <c r="AX264" s="16" t="s">
        <v>70</v>
      </c>
      <c r="AY264" s="286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305</v>
      </c>
      <c r="G265" s="234"/>
      <c r="H265" s="238">
        <v>9.6210000000000004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9.6210000000000004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306</v>
      </c>
      <c r="D267" s="215" t="s">
        <v>166</v>
      </c>
      <c r="E267" s="216" t="s">
        <v>307</v>
      </c>
      <c r="F267" s="217" t="s">
        <v>308</v>
      </c>
      <c r="G267" s="218" t="s">
        <v>291</v>
      </c>
      <c r="H267" s="219">
        <v>1.069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171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171</v>
      </c>
      <c r="BM267" s="226" t="s">
        <v>309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310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311</v>
      </c>
      <c r="F269" s="213" t="s">
        <v>312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SUM(P270:P271)</f>
        <v>0</v>
      </c>
      <c r="Q269" s="207"/>
      <c r="R269" s="208">
        <f>SUM(R270:R271)</f>
        <v>0</v>
      </c>
      <c r="S269" s="207"/>
      <c r="T269" s="209">
        <f>SUM(T270:T271)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77</v>
      </c>
      <c r="AT269" s="211" t="s">
        <v>69</v>
      </c>
      <c r="AU269" s="211" t="s">
        <v>77</v>
      </c>
      <c r="AY269" s="210" t="s">
        <v>163</v>
      </c>
      <c r="BK269" s="212">
        <f>SUM(BK270:BK271)</f>
        <v>0</v>
      </c>
    </row>
    <row r="270" s="2" customFormat="1" ht="33" customHeight="1">
      <c r="A270" s="41"/>
      <c r="B270" s="42"/>
      <c r="C270" s="215" t="s">
        <v>313</v>
      </c>
      <c r="D270" s="215" t="s">
        <v>166</v>
      </c>
      <c r="E270" s="216" t="s">
        <v>314</v>
      </c>
      <c r="F270" s="217" t="s">
        <v>315</v>
      </c>
      <c r="G270" s="218" t="s">
        <v>291</v>
      </c>
      <c r="H270" s="219">
        <v>0.40000000000000002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171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171</v>
      </c>
      <c r="BM270" s="226" t="s">
        <v>316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317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2" customFormat="1" ht="25.92" customHeight="1">
      <c r="A272" s="12"/>
      <c r="B272" s="199"/>
      <c r="C272" s="200"/>
      <c r="D272" s="201" t="s">
        <v>69</v>
      </c>
      <c r="E272" s="202" t="s">
        <v>318</v>
      </c>
      <c r="F272" s="202" t="s">
        <v>319</v>
      </c>
      <c r="G272" s="200"/>
      <c r="H272" s="200"/>
      <c r="I272" s="203"/>
      <c r="J272" s="204">
        <f>BK272</f>
        <v>0</v>
      </c>
      <c r="K272" s="200"/>
      <c r="L272" s="205"/>
      <c r="M272" s="206"/>
      <c r="N272" s="207"/>
      <c r="O272" s="207"/>
      <c r="P272" s="208">
        <f>P273+P289+P337+P364+P378</f>
        <v>0</v>
      </c>
      <c r="Q272" s="207"/>
      <c r="R272" s="208">
        <f>R273+R289+R337+R364+R378</f>
        <v>0.50585767000000004</v>
      </c>
      <c r="S272" s="207"/>
      <c r="T272" s="209">
        <f>T273+T289+T337+T364+T378</f>
        <v>0.016199999999999999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10" t="s">
        <v>83</v>
      </c>
      <c r="AT272" s="211" t="s">
        <v>69</v>
      </c>
      <c r="AU272" s="211" t="s">
        <v>70</v>
      </c>
      <c r="AY272" s="210" t="s">
        <v>163</v>
      </c>
      <c r="BK272" s="212">
        <f>BK273+BK289+BK337+BK364+BK378</f>
        <v>0</v>
      </c>
    </row>
    <row r="273" s="12" customFormat="1" ht="22.8" customHeight="1">
      <c r="A273" s="12"/>
      <c r="B273" s="199"/>
      <c r="C273" s="200"/>
      <c r="D273" s="201" t="s">
        <v>69</v>
      </c>
      <c r="E273" s="213" t="s">
        <v>320</v>
      </c>
      <c r="F273" s="213" t="s">
        <v>321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SUM(P274:P288)</f>
        <v>0</v>
      </c>
      <c r="Q273" s="207"/>
      <c r="R273" s="208">
        <f>SUM(R274:R288)</f>
        <v>0.0062794600000000006</v>
      </c>
      <c r="S273" s="207"/>
      <c r="T273" s="209">
        <f>SUM(T274:T288)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83</v>
      </c>
      <c r="AT273" s="211" t="s">
        <v>69</v>
      </c>
      <c r="AU273" s="211" t="s">
        <v>77</v>
      </c>
      <c r="AY273" s="210" t="s">
        <v>163</v>
      </c>
      <c r="BK273" s="212">
        <f>SUM(BK274:BK288)</f>
        <v>0</v>
      </c>
    </row>
    <row r="274" s="2" customFormat="1" ht="16.5" customHeight="1">
      <c r="A274" s="41"/>
      <c r="B274" s="42"/>
      <c r="C274" s="215" t="s">
        <v>322</v>
      </c>
      <c r="D274" s="215" t="s">
        <v>166</v>
      </c>
      <c r="E274" s="216" t="s">
        <v>323</v>
      </c>
      <c r="F274" s="217" t="s">
        <v>324</v>
      </c>
      <c r="G274" s="218" t="s">
        <v>212</v>
      </c>
      <c r="H274" s="219">
        <v>8.0299999999999994</v>
      </c>
      <c r="I274" s="220"/>
      <c r="J274" s="221">
        <f>ROUND(I274*H274,2)</f>
        <v>0</v>
      </c>
      <c r="K274" s="217" t="s">
        <v>170</v>
      </c>
      <c r="L274" s="47"/>
      <c r="M274" s="222" t="s">
        <v>19</v>
      </c>
      <c r="N274" s="223" t="s">
        <v>42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260</v>
      </c>
      <c r="AT274" s="226" t="s">
        <v>166</v>
      </c>
      <c r="AU274" s="226" t="s">
        <v>83</v>
      </c>
      <c r="AY274" s="20" t="s">
        <v>163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83</v>
      </c>
      <c r="BK274" s="227">
        <f>ROUND(I274*H274,2)</f>
        <v>0</v>
      </c>
      <c r="BL274" s="20" t="s">
        <v>260</v>
      </c>
      <c r="BM274" s="226" t="s">
        <v>487</v>
      </c>
    </row>
    <row r="275" s="2" customFormat="1">
      <c r="A275" s="41"/>
      <c r="B275" s="42"/>
      <c r="C275" s="43"/>
      <c r="D275" s="228" t="s">
        <v>173</v>
      </c>
      <c r="E275" s="43"/>
      <c r="F275" s="229" t="s">
        <v>326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173</v>
      </c>
      <c r="AU275" s="20" t="s">
        <v>83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327</v>
      </c>
      <c r="G276" s="234"/>
      <c r="H276" s="238">
        <v>2.54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328</v>
      </c>
      <c r="G277" s="234"/>
      <c r="H277" s="238">
        <v>2.1299999999999999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3" customFormat="1">
      <c r="A278" s="13"/>
      <c r="B278" s="233"/>
      <c r="C278" s="234"/>
      <c r="D278" s="235" t="s">
        <v>175</v>
      </c>
      <c r="E278" s="236" t="s">
        <v>19</v>
      </c>
      <c r="F278" s="237" t="s">
        <v>329</v>
      </c>
      <c r="G278" s="234"/>
      <c r="H278" s="238">
        <v>0.81999999999999995</v>
      </c>
      <c r="I278" s="239"/>
      <c r="J278" s="234"/>
      <c r="K278" s="234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175</v>
      </c>
      <c r="AU278" s="244" t="s">
        <v>83</v>
      </c>
      <c r="AV278" s="13" t="s">
        <v>83</v>
      </c>
      <c r="AW278" s="13" t="s">
        <v>32</v>
      </c>
      <c r="AX278" s="13" t="s">
        <v>70</v>
      </c>
      <c r="AY278" s="244" t="s">
        <v>163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327</v>
      </c>
      <c r="G279" s="234"/>
      <c r="H279" s="238">
        <v>2.54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83</v>
      </c>
      <c r="AV279" s="13" t="s">
        <v>83</v>
      </c>
      <c r="AW279" s="13" t="s">
        <v>32</v>
      </c>
      <c r="AX279" s="13" t="s">
        <v>70</v>
      </c>
      <c r="AY279" s="244" t="s">
        <v>163</v>
      </c>
    </row>
    <row r="280" s="14" customFormat="1">
      <c r="A280" s="14"/>
      <c r="B280" s="245"/>
      <c r="C280" s="246"/>
      <c r="D280" s="235" t="s">
        <v>175</v>
      </c>
      <c r="E280" s="247" t="s">
        <v>19</v>
      </c>
      <c r="F280" s="248" t="s">
        <v>179</v>
      </c>
      <c r="G280" s="246"/>
      <c r="H280" s="249">
        <v>8.0300000000000011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175</v>
      </c>
      <c r="AU280" s="255" t="s">
        <v>83</v>
      </c>
      <c r="AV280" s="14" t="s">
        <v>171</v>
      </c>
      <c r="AW280" s="14" t="s">
        <v>32</v>
      </c>
      <c r="AX280" s="14" t="s">
        <v>77</v>
      </c>
      <c r="AY280" s="255" t="s">
        <v>163</v>
      </c>
    </row>
    <row r="281" s="2" customFormat="1" ht="16.5" customHeight="1">
      <c r="A281" s="41"/>
      <c r="B281" s="42"/>
      <c r="C281" s="256" t="s">
        <v>330</v>
      </c>
      <c r="D281" s="256" t="s">
        <v>219</v>
      </c>
      <c r="E281" s="257" t="s">
        <v>331</v>
      </c>
      <c r="F281" s="258" t="s">
        <v>332</v>
      </c>
      <c r="G281" s="259" t="s">
        <v>169</v>
      </c>
      <c r="H281" s="260">
        <v>1.6060000000000001</v>
      </c>
      <c r="I281" s="261"/>
      <c r="J281" s="262">
        <f>ROUND(I281*H281,2)</f>
        <v>0</v>
      </c>
      <c r="K281" s="258" t="s">
        <v>170</v>
      </c>
      <c r="L281" s="263"/>
      <c r="M281" s="264" t="s">
        <v>19</v>
      </c>
      <c r="N281" s="265" t="s">
        <v>42</v>
      </c>
      <c r="O281" s="87"/>
      <c r="P281" s="224">
        <f>O281*H281</f>
        <v>0</v>
      </c>
      <c r="Q281" s="224">
        <v>0.0039100000000000003</v>
      </c>
      <c r="R281" s="224">
        <f>Q281*H281</f>
        <v>0.0062794600000000006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333</v>
      </c>
      <c r="AT281" s="226" t="s">
        <v>219</v>
      </c>
      <c r="AU281" s="226" t="s">
        <v>83</v>
      </c>
      <c r="AY281" s="20" t="s">
        <v>163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83</v>
      </c>
      <c r="BK281" s="227">
        <f>ROUND(I281*H281,2)</f>
        <v>0</v>
      </c>
      <c r="BL281" s="20" t="s">
        <v>260</v>
      </c>
      <c r="BM281" s="226" t="s">
        <v>334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335</v>
      </c>
      <c r="G282" s="234"/>
      <c r="H282" s="238">
        <v>0.50800000000000001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83</v>
      </c>
      <c r="AV282" s="13" t="s">
        <v>83</v>
      </c>
      <c r="AW282" s="13" t="s">
        <v>32</v>
      </c>
      <c r="AX282" s="13" t="s">
        <v>70</v>
      </c>
      <c r="AY282" s="244" t="s">
        <v>163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336</v>
      </c>
      <c r="G283" s="234"/>
      <c r="H283" s="238">
        <v>0.42599999999999999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83</v>
      </c>
      <c r="AV283" s="13" t="s">
        <v>83</v>
      </c>
      <c r="AW283" s="13" t="s">
        <v>32</v>
      </c>
      <c r="AX283" s="13" t="s">
        <v>70</v>
      </c>
      <c r="AY283" s="244" t="s">
        <v>163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337</v>
      </c>
      <c r="G284" s="234"/>
      <c r="H284" s="238">
        <v>0.16400000000000001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335</v>
      </c>
      <c r="G285" s="234"/>
      <c r="H285" s="238">
        <v>0.50800000000000001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83</v>
      </c>
      <c r="AV285" s="13" t="s">
        <v>83</v>
      </c>
      <c r="AW285" s="13" t="s">
        <v>32</v>
      </c>
      <c r="AX285" s="13" t="s">
        <v>70</v>
      </c>
      <c r="AY285" s="244" t="s">
        <v>163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179</v>
      </c>
      <c r="G286" s="246"/>
      <c r="H286" s="249">
        <v>1.6059999999999999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83</v>
      </c>
      <c r="AV286" s="14" t="s">
        <v>171</v>
      </c>
      <c r="AW286" s="14" t="s">
        <v>32</v>
      </c>
      <c r="AX286" s="14" t="s">
        <v>77</v>
      </c>
      <c r="AY286" s="255" t="s">
        <v>163</v>
      </c>
    </row>
    <row r="287" s="2" customFormat="1" ht="24.15" customHeight="1">
      <c r="A287" s="41"/>
      <c r="B287" s="42"/>
      <c r="C287" s="215" t="s">
        <v>338</v>
      </c>
      <c r="D287" s="215" t="s">
        <v>166</v>
      </c>
      <c r="E287" s="216" t="s">
        <v>339</v>
      </c>
      <c r="F287" s="217" t="s">
        <v>340</v>
      </c>
      <c r="G287" s="218" t="s">
        <v>291</v>
      </c>
      <c r="H287" s="219">
        <v>0.0060000000000000001</v>
      </c>
      <c r="I287" s="220"/>
      <c r="J287" s="221">
        <f>ROUND(I287*H287,2)</f>
        <v>0</v>
      </c>
      <c r="K287" s="217" t="s">
        <v>170</v>
      </c>
      <c r="L287" s="47"/>
      <c r="M287" s="222" t="s">
        <v>19</v>
      </c>
      <c r="N287" s="223" t="s">
        <v>42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260</v>
      </c>
      <c r="AT287" s="226" t="s">
        <v>166</v>
      </c>
      <c r="AU287" s="226" t="s">
        <v>83</v>
      </c>
      <c r="AY287" s="20" t="s">
        <v>163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83</v>
      </c>
      <c r="BK287" s="227">
        <f>ROUND(I287*H287,2)</f>
        <v>0</v>
      </c>
      <c r="BL287" s="20" t="s">
        <v>260</v>
      </c>
      <c r="BM287" s="226" t="s">
        <v>341</v>
      </c>
    </row>
    <row r="288" s="2" customFormat="1">
      <c r="A288" s="41"/>
      <c r="B288" s="42"/>
      <c r="C288" s="43"/>
      <c r="D288" s="228" t="s">
        <v>173</v>
      </c>
      <c r="E288" s="43"/>
      <c r="F288" s="229" t="s">
        <v>342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173</v>
      </c>
      <c r="AU288" s="20" t="s">
        <v>83</v>
      </c>
    </row>
    <row r="289" s="12" customFormat="1" ht="22.8" customHeight="1">
      <c r="A289" s="12"/>
      <c r="B289" s="199"/>
      <c r="C289" s="200"/>
      <c r="D289" s="201" t="s">
        <v>69</v>
      </c>
      <c r="E289" s="213" t="s">
        <v>343</v>
      </c>
      <c r="F289" s="213" t="s">
        <v>344</v>
      </c>
      <c r="G289" s="200"/>
      <c r="H289" s="200"/>
      <c r="I289" s="203"/>
      <c r="J289" s="214">
        <f>BK289</f>
        <v>0</v>
      </c>
      <c r="K289" s="200"/>
      <c r="L289" s="205"/>
      <c r="M289" s="206"/>
      <c r="N289" s="207"/>
      <c r="O289" s="207"/>
      <c r="P289" s="208">
        <f>SUM(P290:P336)</f>
        <v>0</v>
      </c>
      <c r="Q289" s="207"/>
      <c r="R289" s="208">
        <f>SUM(R290:R336)</f>
        <v>0.45216710000000004</v>
      </c>
      <c r="S289" s="207"/>
      <c r="T289" s="209">
        <f>SUM(T290:T336)</f>
        <v>0.016199999999999999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0" t="s">
        <v>83</v>
      </c>
      <c r="AT289" s="211" t="s">
        <v>69</v>
      </c>
      <c r="AU289" s="211" t="s">
        <v>77</v>
      </c>
      <c r="AY289" s="210" t="s">
        <v>163</v>
      </c>
      <c r="BK289" s="212">
        <f>SUM(BK290:BK336)</f>
        <v>0</v>
      </c>
    </row>
    <row r="290" s="2" customFormat="1" ht="21.75" customHeight="1">
      <c r="A290" s="41"/>
      <c r="B290" s="42"/>
      <c r="C290" s="215" t="s">
        <v>345</v>
      </c>
      <c r="D290" s="215" t="s">
        <v>166</v>
      </c>
      <c r="E290" s="216" t="s">
        <v>346</v>
      </c>
      <c r="F290" s="217" t="s">
        <v>347</v>
      </c>
      <c r="G290" s="218" t="s">
        <v>169</v>
      </c>
      <c r="H290" s="219">
        <v>9.3420000000000005</v>
      </c>
      <c r="I290" s="220"/>
      <c r="J290" s="221">
        <f>ROUND(I290*H290,2)</f>
        <v>0</v>
      </c>
      <c r="K290" s="217" t="s">
        <v>170</v>
      </c>
      <c r="L290" s="47"/>
      <c r="M290" s="222" t="s">
        <v>19</v>
      </c>
      <c r="N290" s="223" t="s">
        <v>42</v>
      </c>
      <c r="O290" s="87"/>
      <c r="P290" s="224">
        <f>O290*H290</f>
        <v>0</v>
      </c>
      <c r="Q290" s="224">
        <v>0.00025999999999999998</v>
      </c>
      <c r="R290" s="224">
        <f>Q290*H290</f>
        <v>0.0024289199999999998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260</v>
      </c>
      <c r="AT290" s="226" t="s">
        <v>166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348</v>
      </c>
    </row>
    <row r="291" s="2" customFormat="1">
      <c r="A291" s="41"/>
      <c r="B291" s="42"/>
      <c r="C291" s="43"/>
      <c r="D291" s="228" t="s">
        <v>173</v>
      </c>
      <c r="E291" s="43"/>
      <c r="F291" s="229" t="s">
        <v>349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173</v>
      </c>
      <c r="AU291" s="20" t="s">
        <v>83</v>
      </c>
    </row>
    <row r="292" s="13" customFormat="1">
      <c r="A292" s="13"/>
      <c r="B292" s="233"/>
      <c r="C292" s="234"/>
      <c r="D292" s="235" t="s">
        <v>175</v>
      </c>
      <c r="E292" s="236" t="s">
        <v>19</v>
      </c>
      <c r="F292" s="237" t="s">
        <v>194</v>
      </c>
      <c r="G292" s="234"/>
      <c r="H292" s="238">
        <v>3.1139999999999999</v>
      </c>
      <c r="I292" s="239"/>
      <c r="J292" s="234"/>
      <c r="K292" s="234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175</v>
      </c>
      <c r="AU292" s="244" t="s">
        <v>83</v>
      </c>
      <c r="AV292" s="13" t="s">
        <v>83</v>
      </c>
      <c r="AW292" s="13" t="s">
        <v>32</v>
      </c>
      <c r="AX292" s="13" t="s">
        <v>70</v>
      </c>
      <c r="AY292" s="244" t="s">
        <v>163</v>
      </c>
    </row>
    <row r="293" s="13" customFormat="1">
      <c r="A293" s="13"/>
      <c r="B293" s="233"/>
      <c r="C293" s="234"/>
      <c r="D293" s="235" t="s">
        <v>175</v>
      </c>
      <c r="E293" s="236" t="s">
        <v>19</v>
      </c>
      <c r="F293" s="237" t="s">
        <v>194</v>
      </c>
      <c r="G293" s="234"/>
      <c r="H293" s="238">
        <v>3.1139999999999999</v>
      </c>
      <c r="I293" s="239"/>
      <c r="J293" s="234"/>
      <c r="K293" s="234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175</v>
      </c>
      <c r="AU293" s="244" t="s">
        <v>83</v>
      </c>
      <c r="AV293" s="13" t="s">
        <v>83</v>
      </c>
      <c r="AW293" s="13" t="s">
        <v>32</v>
      </c>
      <c r="AX293" s="13" t="s">
        <v>70</v>
      </c>
      <c r="AY293" s="244" t="s">
        <v>163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194</v>
      </c>
      <c r="G294" s="234"/>
      <c r="H294" s="238">
        <v>3.1139999999999999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83</v>
      </c>
      <c r="AV294" s="13" t="s">
        <v>83</v>
      </c>
      <c r="AW294" s="13" t="s">
        <v>32</v>
      </c>
      <c r="AX294" s="13" t="s">
        <v>70</v>
      </c>
      <c r="AY294" s="244" t="s">
        <v>163</v>
      </c>
    </row>
    <row r="295" s="14" customFormat="1">
      <c r="A295" s="14"/>
      <c r="B295" s="245"/>
      <c r="C295" s="246"/>
      <c r="D295" s="235" t="s">
        <v>175</v>
      </c>
      <c r="E295" s="247" t="s">
        <v>19</v>
      </c>
      <c r="F295" s="248" t="s">
        <v>179</v>
      </c>
      <c r="G295" s="246"/>
      <c r="H295" s="249">
        <v>9.3419999999999987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175</v>
      </c>
      <c r="AU295" s="255" t="s">
        <v>83</v>
      </c>
      <c r="AV295" s="14" t="s">
        <v>171</v>
      </c>
      <c r="AW295" s="14" t="s">
        <v>32</v>
      </c>
      <c r="AX295" s="14" t="s">
        <v>77</v>
      </c>
      <c r="AY295" s="255" t="s">
        <v>163</v>
      </c>
    </row>
    <row r="296" s="2" customFormat="1" ht="16.5" customHeight="1">
      <c r="A296" s="41"/>
      <c r="B296" s="42"/>
      <c r="C296" s="256" t="s">
        <v>350</v>
      </c>
      <c r="D296" s="256" t="s">
        <v>219</v>
      </c>
      <c r="E296" s="257" t="s">
        <v>351</v>
      </c>
      <c r="F296" s="258" t="s">
        <v>352</v>
      </c>
      <c r="G296" s="259" t="s">
        <v>169</v>
      </c>
      <c r="H296" s="260">
        <v>9.3420000000000005</v>
      </c>
      <c r="I296" s="261"/>
      <c r="J296" s="262">
        <f>ROUND(I296*H296,2)</f>
        <v>0</v>
      </c>
      <c r="K296" s="258" t="s">
        <v>170</v>
      </c>
      <c r="L296" s="263"/>
      <c r="M296" s="264" t="s">
        <v>19</v>
      </c>
      <c r="N296" s="265" t="s">
        <v>42</v>
      </c>
      <c r="O296" s="87"/>
      <c r="P296" s="224">
        <f>O296*H296</f>
        <v>0</v>
      </c>
      <c r="Q296" s="224">
        <v>0.036810000000000002</v>
      </c>
      <c r="R296" s="224">
        <f>Q296*H296</f>
        <v>0.34387902000000004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333</v>
      </c>
      <c r="AT296" s="226" t="s">
        <v>219</v>
      </c>
      <c r="AU296" s="226" t="s">
        <v>83</v>
      </c>
      <c r="AY296" s="20" t="s">
        <v>163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83</v>
      </c>
      <c r="BK296" s="227">
        <f>ROUND(I296*H296,2)</f>
        <v>0</v>
      </c>
      <c r="BL296" s="20" t="s">
        <v>260</v>
      </c>
      <c r="BM296" s="226" t="s">
        <v>353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194</v>
      </c>
      <c r="G297" s="234"/>
      <c r="H297" s="238">
        <v>3.1139999999999999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3" customFormat="1">
      <c r="A298" s="13"/>
      <c r="B298" s="233"/>
      <c r="C298" s="234"/>
      <c r="D298" s="235" t="s">
        <v>175</v>
      </c>
      <c r="E298" s="236" t="s">
        <v>19</v>
      </c>
      <c r="F298" s="237" t="s">
        <v>194</v>
      </c>
      <c r="G298" s="234"/>
      <c r="H298" s="238">
        <v>3.1139999999999999</v>
      </c>
      <c r="I298" s="239"/>
      <c r="J298" s="234"/>
      <c r="K298" s="234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175</v>
      </c>
      <c r="AU298" s="244" t="s">
        <v>83</v>
      </c>
      <c r="AV298" s="13" t="s">
        <v>83</v>
      </c>
      <c r="AW298" s="13" t="s">
        <v>32</v>
      </c>
      <c r="AX298" s="13" t="s">
        <v>70</v>
      </c>
      <c r="AY298" s="244" t="s">
        <v>163</v>
      </c>
    </row>
    <row r="299" s="13" customFormat="1">
      <c r="A299" s="13"/>
      <c r="B299" s="233"/>
      <c r="C299" s="234"/>
      <c r="D299" s="235" t="s">
        <v>175</v>
      </c>
      <c r="E299" s="236" t="s">
        <v>19</v>
      </c>
      <c r="F299" s="237" t="s">
        <v>194</v>
      </c>
      <c r="G299" s="234"/>
      <c r="H299" s="238">
        <v>3.1139999999999999</v>
      </c>
      <c r="I299" s="239"/>
      <c r="J299" s="234"/>
      <c r="K299" s="234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175</v>
      </c>
      <c r="AU299" s="244" t="s">
        <v>83</v>
      </c>
      <c r="AV299" s="13" t="s">
        <v>83</v>
      </c>
      <c r="AW299" s="13" t="s">
        <v>32</v>
      </c>
      <c r="AX299" s="13" t="s">
        <v>70</v>
      </c>
      <c r="AY299" s="244" t="s">
        <v>163</v>
      </c>
    </row>
    <row r="300" s="14" customFormat="1">
      <c r="A300" s="14"/>
      <c r="B300" s="245"/>
      <c r="C300" s="246"/>
      <c r="D300" s="235" t="s">
        <v>175</v>
      </c>
      <c r="E300" s="247" t="s">
        <v>19</v>
      </c>
      <c r="F300" s="248" t="s">
        <v>179</v>
      </c>
      <c r="G300" s="246"/>
      <c r="H300" s="249">
        <v>9.3419999999999987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175</v>
      </c>
      <c r="AU300" s="255" t="s">
        <v>83</v>
      </c>
      <c r="AV300" s="14" t="s">
        <v>171</v>
      </c>
      <c r="AW300" s="14" t="s">
        <v>32</v>
      </c>
      <c r="AX300" s="14" t="s">
        <v>77</v>
      </c>
      <c r="AY300" s="255" t="s">
        <v>163</v>
      </c>
    </row>
    <row r="301" s="2" customFormat="1" ht="16.5" customHeight="1">
      <c r="A301" s="41"/>
      <c r="B301" s="42"/>
      <c r="C301" s="215" t="s">
        <v>354</v>
      </c>
      <c r="D301" s="215" t="s">
        <v>166</v>
      </c>
      <c r="E301" s="216" t="s">
        <v>355</v>
      </c>
      <c r="F301" s="217" t="s">
        <v>356</v>
      </c>
      <c r="G301" s="218" t="s">
        <v>357</v>
      </c>
      <c r="H301" s="219">
        <v>1</v>
      </c>
      <c r="I301" s="220"/>
      <c r="J301" s="221">
        <f>ROUND(I301*H301,2)</f>
        <v>0</v>
      </c>
      <c r="K301" s="217" t="s">
        <v>170</v>
      </c>
      <c r="L301" s="47"/>
      <c r="M301" s="222" t="s">
        <v>19</v>
      </c>
      <c r="N301" s="223" t="s">
        <v>42</v>
      </c>
      <c r="O301" s="87"/>
      <c r="P301" s="224">
        <f>O301*H301</f>
        <v>0</v>
      </c>
      <c r="Q301" s="224">
        <v>0.00025999999999999998</v>
      </c>
      <c r="R301" s="224">
        <f>Q301*H301</f>
        <v>0.00025999999999999998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260</v>
      </c>
      <c r="AT301" s="226" t="s">
        <v>166</v>
      </c>
      <c r="AU301" s="226" t="s">
        <v>83</v>
      </c>
      <c r="AY301" s="20" t="s">
        <v>163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83</v>
      </c>
      <c r="BK301" s="227">
        <f>ROUND(I301*H301,2)</f>
        <v>0</v>
      </c>
      <c r="BL301" s="20" t="s">
        <v>260</v>
      </c>
      <c r="BM301" s="226" t="s">
        <v>358</v>
      </c>
    </row>
    <row r="302" s="2" customFormat="1">
      <c r="A302" s="41"/>
      <c r="B302" s="42"/>
      <c r="C302" s="43"/>
      <c r="D302" s="228" t="s">
        <v>173</v>
      </c>
      <c r="E302" s="43"/>
      <c r="F302" s="229" t="s">
        <v>359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173</v>
      </c>
      <c r="AU302" s="20" t="s">
        <v>83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77</v>
      </c>
      <c r="G303" s="234"/>
      <c r="H303" s="238">
        <v>1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1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333</v>
      </c>
      <c r="D305" s="256" t="s">
        <v>219</v>
      </c>
      <c r="E305" s="257" t="s">
        <v>360</v>
      </c>
      <c r="F305" s="258" t="s">
        <v>361</v>
      </c>
      <c r="G305" s="259" t="s">
        <v>169</v>
      </c>
      <c r="H305" s="260">
        <v>0.60099999999999998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0.040280000000000003</v>
      </c>
      <c r="R305" s="224">
        <f>Q305*H305</f>
        <v>0.024208280000000002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362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196</v>
      </c>
      <c r="G306" s="234"/>
      <c r="H306" s="238">
        <v>0.60099999999999998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4" customFormat="1">
      <c r="A307" s="14"/>
      <c r="B307" s="245"/>
      <c r="C307" s="246"/>
      <c r="D307" s="235" t="s">
        <v>175</v>
      </c>
      <c r="E307" s="247" t="s">
        <v>19</v>
      </c>
      <c r="F307" s="248" t="s">
        <v>179</v>
      </c>
      <c r="G307" s="246"/>
      <c r="H307" s="249">
        <v>0.60099999999999998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175</v>
      </c>
      <c r="AU307" s="255" t="s">
        <v>83</v>
      </c>
      <c r="AV307" s="14" t="s">
        <v>171</v>
      </c>
      <c r="AW307" s="14" t="s">
        <v>32</v>
      </c>
      <c r="AX307" s="14" t="s">
        <v>77</v>
      </c>
      <c r="AY307" s="255" t="s">
        <v>163</v>
      </c>
    </row>
    <row r="308" s="2" customFormat="1" ht="24.15" customHeight="1">
      <c r="A308" s="41"/>
      <c r="B308" s="42"/>
      <c r="C308" s="215" t="s">
        <v>363</v>
      </c>
      <c r="D308" s="215" t="s">
        <v>166</v>
      </c>
      <c r="E308" s="216" t="s">
        <v>364</v>
      </c>
      <c r="F308" s="217" t="s">
        <v>365</v>
      </c>
      <c r="G308" s="218" t="s">
        <v>357</v>
      </c>
      <c r="H308" s="219">
        <v>1</v>
      </c>
      <c r="I308" s="220"/>
      <c r="J308" s="221">
        <f>ROUND(I308*H308,2)</f>
        <v>0</v>
      </c>
      <c r="K308" s="217" t="s">
        <v>170</v>
      </c>
      <c r="L308" s="47"/>
      <c r="M308" s="222" t="s">
        <v>19</v>
      </c>
      <c r="N308" s="223" t="s">
        <v>42</v>
      </c>
      <c r="O308" s="87"/>
      <c r="P308" s="224">
        <f>O308*H308</f>
        <v>0</v>
      </c>
      <c r="Q308" s="224">
        <v>0.00025000000000000001</v>
      </c>
      <c r="R308" s="224">
        <f>Q308*H308</f>
        <v>0.00025000000000000001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260</v>
      </c>
      <c r="AT308" s="226" t="s">
        <v>166</v>
      </c>
      <c r="AU308" s="226" t="s">
        <v>83</v>
      </c>
      <c r="AY308" s="20" t="s">
        <v>163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83</v>
      </c>
      <c r="BK308" s="227">
        <f>ROUND(I308*H308,2)</f>
        <v>0</v>
      </c>
      <c r="BL308" s="20" t="s">
        <v>260</v>
      </c>
      <c r="BM308" s="226" t="s">
        <v>366</v>
      </c>
    </row>
    <row r="309" s="2" customFormat="1">
      <c r="A309" s="41"/>
      <c r="B309" s="42"/>
      <c r="C309" s="43"/>
      <c r="D309" s="228" t="s">
        <v>173</v>
      </c>
      <c r="E309" s="43"/>
      <c r="F309" s="229" t="s">
        <v>367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173</v>
      </c>
      <c r="AU309" s="20" t="s">
        <v>83</v>
      </c>
    </row>
    <row r="310" s="13" customFormat="1">
      <c r="A310" s="13"/>
      <c r="B310" s="233"/>
      <c r="C310" s="234"/>
      <c r="D310" s="235" t="s">
        <v>175</v>
      </c>
      <c r="E310" s="236" t="s">
        <v>19</v>
      </c>
      <c r="F310" s="237" t="s">
        <v>77</v>
      </c>
      <c r="G310" s="234"/>
      <c r="H310" s="238">
        <v>1</v>
      </c>
      <c r="I310" s="239"/>
      <c r="J310" s="234"/>
      <c r="K310" s="234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175</v>
      </c>
      <c r="AU310" s="244" t="s">
        <v>83</v>
      </c>
      <c r="AV310" s="13" t="s">
        <v>83</v>
      </c>
      <c r="AW310" s="13" t="s">
        <v>32</v>
      </c>
      <c r="AX310" s="13" t="s">
        <v>70</v>
      </c>
      <c r="AY310" s="244" t="s">
        <v>163</v>
      </c>
    </row>
    <row r="311" s="14" customFormat="1">
      <c r="A311" s="14"/>
      <c r="B311" s="245"/>
      <c r="C311" s="246"/>
      <c r="D311" s="235" t="s">
        <v>175</v>
      </c>
      <c r="E311" s="247" t="s">
        <v>19</v>
      </c>
      <c r="F311" s="248" t="s">
        <v>179</v>
      </c>
      <c r="G311" s="246"/>
      <c r="H311" s="249">
        <v>1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175</v>
      </c>
      <c r="AU311" s="255" t="s">
        <v>83</v>
      </c>
      <c r="AV311" s="14" t="s">
        <v>171</v>
      </c>
      <c r="AW311" s="14" t="s">
        <v>32</v>
      </c>
      <c r="AX311" s="14" t="s">
        <v>77</v>
      </c>
      <c r="AY311" s="255" t="s">
        <v>163</v>
      </c>
    </row>
    <row r="312" s="2" customFormat="1" ht="16.5" customHeight="1">
      <c r="A312" s="41"/>
      <c r="B312" s="42"/>
      <c r="C312" s="256" t="s">
        <v>368</v>
      </c>
      <c r="D312" s="256" t="s">
        <v>219</v>
      </c>
      <c r="E312" s="257" t="s">
        <v>369</v>
      </c>
      <c r="F312" s="258" t="s">
        <v>370</v>
      </c>
      <c r="G312" s="259" t="s">
        <v>169</v>
      </c>
      <c r="H312" s="260">
        <v>1.7969999999999999</v>
      </c>
      <c r="I312" s="261"/>
      <c r="J312" s="262">
        <f>ROUND(I312*H312,2)</f>
        <v>0</v>
      </c>
      <c r="K312" s="258" t="s">
        <v>170</v>
      </c>
      <c r="L312" s="263"/>
      <c r="M312" s="264" t="s">
        <v>19</v>
      </c>
      <c r="N312" s="265" t="s">
        <v>42</v>
      </c>
      <c r="O312" s="87"/>
      <c r="P312" s="224">
        <f>O312*H312</f>
        <v>0</v>
      </c>
      <c r="Q312" s="224">
        <v>0.037039999999999997</v>
      </c>
      <c r="R312" s="224">
        <f>Q312*H312</f>
        <v>0.066560879999999989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333</v>
      </c>
      <c r="AT312" s="226" t="s">
        <v>219</v>
      </c>
      <c r="AU312" s="226" t="s">
        <v>83</v>
      </c>
      <c r="AY312" s="20" t="s">
        <v>163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83</v>
      </c>
      <c r="BK312" s="227">
        <f>ROUND(I312*H312,2)</f>
        <v>0</v>
      </c>
      <c r="BL312" s="20" t="s">
        <v>260</v>
      </c>
      <c r="BM312" s="226" t="s">
        <v>371</v>
      </c>
    </row>
    <row r="313" s="13" customFormat="1">
      <c r="A313" s="13"/>
      <c r="B313" s="233"/>
      <c r="C313" s="234"/>
      <c r="D313" s="235" t="s">
        <v>175</v>
      </c>
      <c r="E313" s="236" t="s">
        <v>19</v>
      </c>
      <c r="F313" s="237" t="s">
        <v>195</v>
      </c>
      <c r="G313" s="234"/>
      <c r="H313" s="238">
        <v>1.7969999999999999</v>
      </c>
      <c r="I313" s="239"/>
      <c r="J313" s="234"/>
      <c r="K313" s="234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175</v>
      </c>
      <c r="AU313" s="244" t="s">
        <v>83</v>
      </c>
      <c r="AV313" s="13" t="s">
        <v>83</v>
      </c>
      <c r="AW313" s="13" t="s">
        <v>32</v>
      </c>
      <c r="AX313" s="13" t="s">
        <v>70</v>
      </c>
      <c r="AY313" s="244" t="s">
        <v>163</v>
      </c>
    </row>
    <row r="314" s="14" customFormat="1">
      <c r="A314" s="14"/>
      <c r="B314" s="245"/>
      <c r="C314" s="246"/>
      <c r="D314" s="235" t="s">
        <v>175</v>
      </c>
      <c r="E314" s="247" t="s">
        <v>19</v>
      </c>
      <c r="F314" s="248" t="s">
        <v>179</v>
      </c>
      <c r="G314" s="246"/>
      <c r="H314" s="249">
        <v>1.7969999999999999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175</v>
      </c>
      <c r="AU314" s="255" t="s">
        <v>83</v>
      </c>
      <c r="AV314" s="14" t="s">
        <v>171</v>
      </c>
      <c r="AW314" s="14" t="s">
        <v>32</v>
      </c>
      <c r="AX314" s="14" t="s">
        <v>77</v>
      </c>
      <c r="AY314" s="255" t="s">
        <v>163</v>
      </c>
    </row>
    <row r="315" s="2" customFormat="1" ht="16.5" customHeight="1">
      <c r="A315" s="41"/>
      <c r="B315" s="42"/>
      <c r="C315" s="215" t="s">
        <v>372</v>
      </c>
      <c r="D315" s="215" t="s">
        <v>166</v>
      </c>
      <c r="E315" s="216" t="s">
        <v>373</v>
      </c>
      <c r="F315" s="217" t="s">
        <v>374</v>
      </c>
      <c r="G315" s="218" t="s">
        <v>212</v>
      </c>
      <c r="H315" s="219">
        <v>8.0999999999999996</v>
      </c>
      <c r="I315" s="220"/>
      <c r="J315" s="221">
        <f>ROUND(I315*H315,2)</f>
        <v>0</v>
      </c>
      <c r="K315" s="217" t="s">
        <v>170</v>
      </c>
      <c r="L315" s="47"/>
      <c r="M315" s="222" t="s">
        <v>19</v>
      </c>
      <c r="N315" s="223" t="s">
        <v>42</v>
      </c>
      <c r="O315" s="87"/>
      <c r="P315" s="224">
        <f>O315*H315</f>
        <v>0</v>
      </c>
      <c r="Q315" s="224">
        <v>0</v>
      </c>
      <c r="R315" s="224">
        <f>Q315*H315</f>
        <v>0</v>
      </c>
      <c r="S315" s="224">
        <v>0.002</v>
      </c>
      <c r="T315" s="225">
        <f>S315*H315</f>
        <v>0.016199999999999999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6" t="s">
        <v>260</v>
      </c>
      <c r="AT315" s="226" t="s">
        <v>166</v>
      </c>
      <c r="AU315" s="226" t="s">
        <v>83</v>
      </c>
      <c r="AY315" s="20" t="s">
        <v>163</v>
      </c>
      <c r="BE315" s="227">
        <f>IF(N315="základní",J315,0)</f>
        <v>0</v>
      </c>
      <c r="BF315" s="227">
        <f>IF(N315="snížená",J315,0)</f>
        <v>0</v>
      </c>
      <c r="BG315" s="227">
        <f>IF(N315="zákl. přenesená",J315,0)</f>
        <v>0</v>
      </c>
      <c r="BH315" s="227">
        <f>IF(N315="sníž. přenesená",J315,0)</f>
        <v>0</v>
      </c>
      <c r="BI315" s="227">
        <f>IF(N315="nulová",J315,0)</f>
        <v>0</v>
      </c>
      <c r="BJ315" s="20" t="s">
        <v>83</v>
      </c>
      <c r="BK315" s="227">
        <f>ROUND(I315*H315,2)</f>
        <v>0</v>
      </c>
      <c r="BL315" s="20" t="s">
        <v>260</v>
      </c>
      <c r="BM315" s="226" t="s">
        <v>375</v>
      </c>
    </row>
    <row r="316" s="2" customFormat="1">
      <c r="A316" s="41"/>
      <c r="B316" s="42"/>
      <c r="C316" s="43"/>
      <c r="D316" s="228" t="s">
        <v>173</v>
      </c>
      <c r="E316" s="43"/>
      <c r="F316" s="229" t="s">
        <v>376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173</v>
      </c>
      <c r="AU316" s="20" t="s">
        <v>83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377</v>
      </c>
      <c r="G317" s="234"/>
      <c r="H317" s="238">
        <v>2.25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377</v>
      </c>
      <c r="G318" s="234"/>
      <c r="H318" s="238">
        <v>2.25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3" customFormat="1">
      <c r="A319" s="13"/>
      <c r="B319" s="233"/>
      <c r="C319" s="234"/>
      <c r="D319" s="235" t="s">
        <v>175</v>
      </c>
      <c r="E319" s="236" t="s">
        <v>19</v>
      </c>
      <c r="F319" s="237" t="s">
        <v>378</v>
      </c>
      <c r="G319" s="234"/>
      <c r="H319" s="238">
        <v>0.93999999999999995</v>
      </c>
      <c r="I319" s="239"/>
      <c r="J319" s="234"/>
      <c r="K319" s="234"/>
      <c r="L319" s="240"/>
      <c r="M319" s="241"/>
      <c r="N319" s="242"/>
      <c r="O319" s="242"/>
      <c r="P319" s="242"/>
      <c r="Q319" s="242"/>
      <c r="R319" s="242"/>
      <c r="S319" s="242"/>
      <c r="T319" s="24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4" t="s">
        <v>175</v>
      </c>
      <c r="AU319" s="244" t="s">
        <v>83</v>
      </c>
      <c r="AV319" s="13" t="s">
        <v>83</v>
      </c>
      <c r="AW319" s="13" t="s">
        <v>32</v>
      </c>
      <c r="AX319" s="13" t="s">
        <v>70</v>
      </c>
      <c r="AY319" s="244" t="s">
        <v>163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379</v>
      </c>
      <c r="G320" s="234"/>
      <c r="H320" s="238">
        <v>2.6600000000000001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83</v>
      </c>
      <c r="AV320" s="13" t="s">
        <v>83</v>
      </c>
      <c r="AW320" s="13" t="s">
        <v>32</v>
      </c>
      <c r="AX320" s="13" t="s">
        <v>70</v>
      </c>
      <c r="AY320" s="244" t="s">
        <v>163</v>
      </c>
    </row>
    <row r="321" s="14" customFormat="1">
      <c r="A321" s="14"/>
      <c r="B321" s="245"/>
      <c r="C321" s="246"/>
      <c r="D321" s="235" t="s">
        <v>175</v>
      </c>
      <c r="E321" s="247" t="s">
        <v>19</v>
      </c>
      <c r="F321" s="248" t="s">
        <v>179</v>
      </c>
      <c r="G321" s="246"/>
      <c r="H321" s="249">
        <v>8.0999999999999996</v>
      </c>
      <c r="I321" s="250"/>
      <c r="J321" s="246"/>
      <c r="K321" s="246"/>
      <c r="L321" s="251"/>
      <c r="M321" s="252"/>
      <c r="N321" s="253"/>
      <c r="O321" s="253"/>
      <c r="P321" s="253"/>
      <c r="Q321" s="253"/>
      <c r="R321" s="253"/>
      <c r="S321" s="253"/>
      <c r="T321" s="25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5" t="s">
        <v>175</v>
      </c>
      <c r="AU321" s="255" t="s">
        <v>83</v>
      </c>
      <c r="AV321" s="14" t="s">
        <v>171</v>
      </c>
      <c r="AW321" s="14" t="s">
        <v>32</v>
      </c>
      <c r="AX321" s="14" t="s">
        <v>77</v>
      </c>
      <c r="AY321" s="255" t="s">
        <v>163</v>
      </c>
    </row>
    <row r="322" s="2" customFormat="1" ht="21.75" customHeight="1">
      <c r="A322" s="41"/>
      <c r="B322" s="42"/>
      <c r="C322" s="215" t="s">
        <v>380</v>
      </c>
      <c r="D322" s="215" t="s">
        <v>166</v>
      </c>
      <c r="E322" s="216" t="s">
        <v>381</v>
      </c>
      <c r="F322" s="217" t="s">
        <v>382</v>
      </c>
      <c r="G322" s="218" t="s">
        <v>212</v>
      </c>
      <c r="H322" s="219">
        <v>8.0999999999999996</v>
      </c>
      <c r="I322" s="220"/>
      <c r="J322" s="221">
        <f>ROUND(I322*H322,2)</f>
        <v>0</v>
      </c>
      <c r="K322" s="217" t="s">
        <v>170</v>
      </c>
      <c r="L322" s="47"/>
      <c r="M322" s="222" t="s">
        <v>19</v>
      </c>
      <c r="N322" s="223" t="s">
        <v>42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260</v>
      </c>
      <c r="AT322" s="226" t="s">
        <v>166</v>
      </c>
      <c r="AU322" s="226" t="s">
        <v>83</v>
      </c>
      <c r="AY322" s="20" t="s">
        <v>163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83</v>
      </c>
      <c r="BK322" s="227">
        <f>ROUND(I322*H322,2)</f>
        <v>0</v>
      </c>
      <c r="BL322" s="20" t="s">
        <v>260</v>
      </c>
      <c r="BM322" s="226" t="s">
        <v>383</v>
      </c>
    </row>
    <row r="323" s="2" customFormat="1">
      <c r="A323" s="41"/>
      <c r="B323" s="42"/>
      <c r="C323" s="43"/>
      <c r="D323" s="228" t="s">
        <v>173</v>
      </c>
      <c r="E323" s="43"/>
      <c r="F323" s="229" t="s">
        <v>384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173</v>
      </c>
      <c r="AU323" s="20" t="s">
        <v>83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377</v>
      </c>
      <c r="G324" s="234"/>
      <c r="H324" s="238">
        <v>2.25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377</v>
      </c>
      <c r="G325" s="234"/>
      <c r="H325" s="238">
        <v>2.25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3" customFormat="1">
      <c r="A326" s="13"/>
      <c r="B326" s="233"/>
      <c r="C326" s="234"/>
      <c r="D326" s="235" t="s">
        <v>175</v>
      </c>
      <c r="E326" s="236" t="s">
        <v>19</v>
      </c>
      <c r="F326" s="237" t="s">
        <v>378</v>
      </c>
      <c r="G326" s="234"/>
      <c r="H326" s="238">
        <v>0.93999999999999995</v>
      </c>
      <c r="I326" s="239"/>
      <c r="J326" s="234"/>
      <c r="K326" s="234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175</v>
      </c>
      <c r="AU326" s="244" t="s">
        <v>83</v>
      </c>
      <c r="AV326" s="13" t="s">
        <v>83</v>
      </c>
      <c r="AW326" s="13" t="s">
        <v>32</v>
      </c>
      <c r="AX326" s="13" t="s">
        <v>70</v>
      </c>
      <c r="AY326" s="244" t="s">
        <v>163</v>
      </c>
    </row>
    <row r="327" s="13" customFormat="1">
      <c r="A327" s="13"/>
      <c r="B327" s="233"/>
      <c r="C327" s="234"/>
      <c r="D327" s="235" t="s">
        <v>175</v>
      </c>
      <c r="E327" s="236" t="s">
        <v>19</v>
      </c>
      <c r="F327" s="237" t="s">
        <v>379</v>
      </c>
      <c r="G327" s="234"/>
      <c r="H327" s="238">
        <v>2.6600000000000001</v>
      </c>
      <c r="I327" s="239"/>
      <c r="J327" s="234"/>
      <c r="K327" s="234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175</v>
      </c>
      <c r="AU327" s="244" t="s">
        <v>83</v>
      </c>
      <c r="AV327" s="13" t="s">
        <v>83</v>
      </c>
      <c r="AW327" s="13" t="s">
        <v>32</v>
      </c>
      <c r="AX327" s="13" t="s">
        <v>70</v>
      </c>
      <c r="AY327" s="244" t="s">
        <v>163</v>
      </c>
    </row>
    <row r="328" s="14" customFormat="1">
      <c r="A328" s="14"/>
      <c r="B328" s="245"/>
      <c r="C328" s="246"/>
      <c r="D328" s="235" t="s">
        <v>175</v>
      </c>
      <c r="E328" s="247" t="s">
        <v>19</v>
      </c>
      <c r="F328" s="248" t="s">
        <v>179</v>
      </c>
      <c r="G328" s="246"/>
      <c r="H328" s="249">
        <v>8.0999999999999996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175</v>
      </c>
      <c r="AU328" s="255" t="s">
        <v>83</v>
      </c>
      <c r="AV328" s="14" t="s">
        <v>171</v>
      </c>
      <c r="AW328" s="14" t="s">
        <v>32</v>
      </c>
      <c r="AX328" s="14" t="s">
        <v>77</v>
      </c>
      <c r="AY328" s="255" t="s">
        <v>163</v>
      </c>
    </row>
    <row r="329" s="2" customFormat="1" ht="16.5" customHeight="1">
      <c r="A329" s="41"/>
      <c r="B329" s="42"/>
      <c r="C329" s="256" t="s">
        <v>385</v>
      </c>
      <c r="D329" s="256" t="s">
        <v>219</v>
      </c>
      <c r="E329" s="257" t="s">
        <v>386</v>
      </c>
      <c r="F329" s="258" t="s">
        <v>387</v>
      </c>
      <c r="G329" s="259" t="s">
        <v>212</v>
      </c>
      <c r="H329" s="260">
        <v>8.0999999999999996</v>
      </c>
      <c r="I329" s="261"/>
      <c r="J329" s="262">
        <f>ROUND(I329*H329,2)</f>
        <v>0</v>
      </c>
      <c r="K329" s="258" t="s">
        <v>170</v>
      </c>
      <c r="L329" s="263"/>
      <c r="M329" s="264" t="s">
        <v>19</v>
      </c>
      <c r="N329" s="265" t="s">
        <v>42</v>
      </c>
      <c r="O329" s="87"/>
      <c r="P329" s="224">
        <f>O329*H329</f>
        <v>0</v>
      </c>
      <c r="Q329" s="224">
        <v>0.0018</v>
      </c>
      <c r="R329" s="224">
        <f>Q329*H329</f>
        <v>0.014579999999999999</v>
      </c>
      <c r="S329" s="224">
        <v>0</v>
      </c>
      <c r="T329" s="225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6" t="s">
        <v>333</v>
      </c>
      <c r="AT329" s="226" t="s">
        <v>219</v>
      </c>
      <c r="AU329" s="226" t="s">
        <v>83</v>
      </c>
      <c r="AY329" s="20" t="s">
        <v>163</v>
      </c>
      <c r="BE329" s="227">
        <f>IF(N329="základní",J329,0)</f>
        <v>0</v>
      </c>
      <c r="BF329" s="227">
        <f>IF(N329="snížená",J329,0)</f>
        <v>0</v>
      </c>
      <c r="BG329" s="227">
        <f>IF(N329="zákl. přenesená",J329,0)</f>
        <v>0</v>
      </c>
      <c r="BH329" s="227">
        <f>IF(N329="sníž. přenesená",J329,0)</f>
        <v>0</v>
      </c>
      <c r="BI329" s="227">
        <f>IF(N329="nulová",J329,0)</f>
        <v>0</v>
      </c>
      <c r="BJ329" s="20" t="s">
        <v>83</v>
      </c>
      <c r="BK329" s="227">
        <f>ROUND(I329*H329,2)</f>
        <v>0</v>
      </c>
      <c r="BL329" s="20" t="s">
        <v>260</v>
      </c>
      <c r="BM329" s="226" t="s">
        <v>388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377</v>
      </c>
      <c r="G330" s="234"/>
      <c r="H330" s="238">
        <v>2.25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377</v>
      </c>
      <c r="G331" s="234"/>
      <c r="H331" s="238">
        <v>2.25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378</v>
      </c>
      <c r="G332" s="234"/>
      <c r="H332" s="238">
        <v>0.93999999999999995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379</v>
      </c>
      <c r="G333" s="234"/>
      <c r="H333" s="238">
        <v>2.6600000000000001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83</v>
      </c>
      <c r="AV333" s="13" t="s">
        <v>83</v>
      </c>
      <c r="AW333" s="13" t="s">
        <v>32</v>
      </c>
      <c r="AX333" s="13" t="s">
        <v>70</v>
      </c>
      <c r="AY333" s="244" t="s">
        <v>163</v>
      </c>
    </row>
    <row r="334" s="14" customFormat="1">
      <c r="A334" s="14"/>
      <c r="B334" s="245"/>
      <c r="C334" s="246"/>
      <c r="D334" s="235" t="s">
        <v>175</v>
      </c>
      <c r="E334" s="247" t="s">
        <v>19</v>
      </c>
      <c r="F334" s="248" t="s">
        <v>179</v>
      </c>
      <c r="G334" s="246"/>
      <c r="H334" s="249">
        <v>8.0999999999999996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175</v>
      </c>
      <c r="AU334" s="255" t="s">
        <v>83</v>
      </c>
      <c r="AV334" s="14" t="s">
        <v>171</v>
      </c>
      <c r="AW334" s="14" t="s">
        <v>32</v>
      </c>
      <c r="AX334" s="14" t="s">
        <v>77</v>
      </c>
      <c r="AY334" s="255" t="s">
        <v>163</v>
      </c>
    </row>
    <row r="335" s="2" customFormat="1" ht="24.15" customHeight="1">
      <c r="A335" s="41"/>
      <c r="B335" s="42"/>
      <c r="C335" s="215" t="s">
        <v>389</v>
      </c>
      <c r="D335" s="215" t="s">
        <v>166</v>
      </c>
      <c r="E335" s="216" t="s">
        <v>390</v>
      </c>
      <c r="F335" s="217" t="s">
        <v>391</v>
      </c>
      <c r="G335" s="218" t="s">
        <v>291</v>
      </c>
      <c r="H335" s="219">
        <v>0.45200000000000001</v>
      </c>
      <c r="I335" s="220"/>
      <c r="J335" s="221">
        <f>ROUND(I335*H335,2)</f>
        <v>0</v>
      </c>
      <c r="K335" s="217" t="s">
        <v>170</v>
      </c>
      <c r="L335" s="47"/>
      <c r="M335" s="222" t="s">
        <v>19</v>
      </c>
      <c r="N335" s="223" t="s">
        <v>42</v>
      </c>
      <c r="O335" s="87"/>
      <c r="P335" s="224">
        <f>O335*H335</f>
        <v>0</v>
      </c>
      <c r="Q335" s="224">
        <v>0</v>
      </c>
      <c r="R335" s="224">
        <f>Q335*H335</f>
        <v>0</v>
      </c>
      <c r="S335" s="224">
        <v>0</v>
      </c>
      <c r="T335" s="225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6" t="s">
        <v>260</v>
      </c>
      <c r="AT335" s="226" t="s">
        <v>166</v>
      </c>
      <c r="AU335" s="226" t="s">
        <v>83</v>
      </c>
      <c r="AY335" s="20" t="s">
        <v>163</v>
      </c>
      <c r="BE335" s="227">
        <f>IF(N335="základní",J335,0)</f>
        <v>0</v>
      </c>
      <c r="BF335" s="227">
        <f>IF(N335="snížená",J335,0)</f>
        <v>0</v>
      </c>
      <c r="BG335" s="227">
        <f>IF(N335="zákl. přenesená",J335,0)</f>
        <v>0</v>
      </c>
      <c r="BH335" s="227">
        <f>IF(N335="sníž. přenesená",J335,0)</f>
        <v>0</v>
      </c>
      <c r="BI335" s="227">
        <f>IF(N335="nulová",J335,0)</f>
        <v>0</v>
      </c>
      <c r="BJ335" s="20" t="s">
        <v>83</v>
      </c>
      <c r="BK335" s="227">
        <f>ROUND(I335*H335,2)</f>
        <v>0</v>
      </c>
      <c r="BL335" s="20" t="s">
        <v>260</v>
      </c>
      <c r="BM335" s="226" t="s">
        <v>392</v>
      </c>
    </row>
    <row r="336" s="2" customFormat="1">
      <c r="A336" s="41"/>
      <c r="B336" s="42"/>
      <c r="C336" s="43"/>
      <c r="D336" s="228" t="s">
        <v>173</v>
      </c>
      <c r="E336" s="43"/>
      <c r="F336" s="229" t="s">
        <v>393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173</v>
      </c>
      <c r="AU336" s="20" t="s">
        <v>83</v>
      </c>
    </row>
    <row r="337" s="12" customFormat="1" ht="22.8" customHeight="1">
      <c r="A337" s="12"/>
      <c r="B337" s="199"/>
      <c r="C337" s="200"/>
      <c r="D337" s="201" t="s">
        <v>69</v>
      </c>
      <c r="E337" s="213" t="s">
        <v>394</v>
      </c>
      <c r="F337" s="213" t="s">
        <v>395</v>
      </c>
      <c r="G337" s="200"/>
      <c r="H337" s="200"/>
      <c r="I337" s="203"/>
      <c r="J337" s="214">
        <f>BK337</f>
        <v>0</v>
      </c>
      <c r="K337" s="200"/>
      <c r="L337" s="205"/>
      <c r="M337" s="206"/>
      <c r="N337" s="207"/>
      <c r="O337" s="207"/>
      <c r="P337" s="208">
        <f>SUM(P338:P363)</f>
        <v>0</v>
      </c>
      <c r="Q337" s="207"/>
      <c r="R337" s="208">
        <f>SUM(R338:R363)</f>
        <v>0.012789</v>
      </c>
      <c r="S337" s="207"/>
      <c r="T337" s="209">
        <f>SUM(T338:T363)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83</v>
      </c>
      <c r="AT337" s="211" t="s">
        <v>69</v>
      </c>
      <c r="AU337" s="211" t="s">
        <v>77</v>
      </c>
      <c r="AY337" s="210" t="s">
        <v>163</v>
      </c>
      <c r="BK337" s="212">
        <f>SUM(BK338:BK363)</f>
        <v>0</v>
      </c>
    </row>
    <row r="338" s="2" customFormat="1" ht="24.15" customHeight="1">
      <c r="A338" s="41"/>
      <c r="B338" s="42"/>
      <c r="C338" s="215" t="s">
        <v>396</v>
      </c>
      <c r="D338" s="215" t="s">
        <v>166</v>
      </c>
      <c r="E338" s="216" t="s">
        <v>397</v>
      </c>
      <c r="F338" s="217" t="s">
        <v>398</v>
      </c>
      <c r="G338" s="218" t="s">
        <v>212</v>
      </c>
      <c r="H338" s="219">
        <v>30.449999999999999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42</v>
      </c>
      <c r="O338" s="87"/>
      <c r="P338" s="224">
        <f>O338*H338</f>
        <v>0</v>
      </c>
      <c r="Q338" s="224">
        <v>6.0000000000000002E-05</v>
      </c>
      <c r="R338" s="224">
        <f>Q338*H338</f>
        <v>0.0018270000000000001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260</v>
      </c>
      <c r="AT338" s="226" t="s">
        <v>166</v>
      </c>
      <c r="AU338" s="226" t="s">
        <v>83</v>
      </c>
      <c r="AY338" s="20" t="s">
        <v>163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83</v>
      </c>
      <c r="BK338" s="227">
        <f>ROUND(I338*H338,2)</f>
        <v>0</v>
      </c>
      <c r="BL338" s="20" t="s">
        <v>260</v>
      </c>
      <c r="BM338" s="226" t="s">
        <v>399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400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83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401</v>
      </c>
      <c r="G340" s="234"/>
      <c r="H340" s="238">
        <v>7.1600000000000001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401</v>
      </c>
      <c r="G341" s="234"/>
      <c r="H341" s="238">
        <v>7.1600000000000001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402</v>
      </c>
      <c r="G342" s="234"/>
      <c r="H342" s="238">
        <v>5.8700000000000001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403</v>
      </c>
      <c r="G343" s="234"/>
      <c r="H343" s="238">
        <v>3.1000000000000001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401</v>
      </c>
      <c r="G344" s="234"/>
      <c r="H344" s="238">
        <v>7.1600000000000001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4" customFormat="1">
      <c r="A345" s="14"/>
      <c r="B345" s="245"/>
      <c r="C345" s="246"/>
      <c r="D345" s="235" t="s">
        <v>175</v>
      </c>
      <c r="E345" s="247" t="s">
        <v>19</v>
      </c>
      <c r="F345" s="248" t="s">
        <v>179</v>
      </c>
      <c r="G345" s="246"/>
      <c r="H345" s="249">
        <v>30.450000000000003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175</v>
      </c>
      <c r="AU345" s="255" t="s">
        <v>83</v>
      </c>
      <c r="AV345" s="14" t="s">
        <v>171</v>
      </c>
      <c r="AW345" s="14" t="s">
        <v>32</v>
      </c>
      <c r="AX345" s="14" t="s">
        <v>77</v>
      </c>
      <c r="AY345" s="255" t="s">
        <v>163</v>
      </c>
    </row>
    <row r="346" s="2" customFormat="1" ht="24.15" customHeight="1">
      <c r="A346" s="41"/>
      <c r="B346" s="42"/>
      <c r="C346" s="215" t="s">
        <v>404</v>
      </c>
      <c r="D346" s="215" t="s">
        <v>166</v>
      </c>
      <c r="E346" s="216" t="s">
        <v>405</v>
      </c>
      <c r="F346" s="217" t="s">
        <v>406</v>
      </c>
      <c r="G346" s="218" t="s">
        <v>212</v>
      </c>
      <c r="H346" s="219">
        <v>30.449999999999999</v>
      </c>
      <c r="I346" s="220"/>
      <c r="J346" s="221">
        <f>ROUND(I346*H346,2)</f>
        <v>0</v>
      </c>
      <c r="K346" s="217" t="s">
        <v>170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6.9999999999999994E-05</v>
      </c>
      <c r="R346" s="224">
        <f>Q346*H346</f>
        <v>0.0021314999999999997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260</v>
      </c>
      <c r="AT346" s="226" t="s">
        <v>166</v>
      </c>
      <c r="AU346" s="226" t="s">
        <v>83</v>
      </c>
      <c r="AY346" s="20" t="s">
        <v>163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83</v>
      </c>
      <c r="BK346" s="227">
        <f>ROUND(I346*H346,2)</f>
        <v>0</v>
      </c>
      <c r="BL346" s="20" t="s">
        <v>260</v>
      </c>
      <c r="BM346" s="226" t="s">
        <v>407</v>
      </c>
    </row>
    <row r="347" s="2" customFormat="1">
      <c r="A347" s="41"/>
      <c r="B347" s="42"/>
      <c r="C347" s="43"/>
      <c r="D347" s="228" t="s">
        <v>173</v>
      </c>
      <c r="E347" s="43"/>
      <c r="F347" s="229" t="s">
        <v>408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173</v>
      </c>
      <c r="AU347" s="20" t="s">
        <v>83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401</v>
      </c>
      <c r="G348" s="234"/>
      <c r="H348" s="238">
        <v>7.1600000000000001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83</v>
      </c>
      <c r="AV348" s="13" t="s">
        <v>83</v>
      </c>
      <c r="AW348" s="13" t="s">
        <v>32</v>
      </c>
      <c r="AX348" s="13" t="s">
        <v>70</v>
      </c>
      <c r="AY348" s="244" t="s">
        <v>163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401</v>
      </c>
      <c r="G349" s="234"/>
      <c r="H349" s="238">
        <v>7.1600000000000001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83</v>
      </c>
      <c r="AV349" s="13" t="s">
        <v>83</v>
      </c>
      <c r="AW349" s="13" t="s">
        <v>32</v>
      </c>
      <c r="AX349" s="13" t="s">
        <v>70</v>
      </c>
      <c r="AY349" s="244" t="s">
        <v>163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402</v>
      </c>
      <c r="G350" s="234"/>
      <c r="H350" s="238">
        <v>5.8700000000000001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403</v>
      </c>
      <c r="G351" s="234"/>
      <c r="H351" s="238">
        <v>3.1000000000000001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401</v>
      </c>
      <c r="G352" s="234"/>
      <c r="H352" s="238">
        <v>7.1600000000000001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179</v>
      </c>
      <c r="G353" s="246"/>
      <c r="H353" s="249">
        <v>30.450000000000003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83</v>
      </c>
      <c r="AV353" s="14" t="s">
        <v>171</v>
      </c>
      <c r="AW353" s="14" t="s">
        <v>32</v>
      </c>
      <c r="AX353" s="14" t="s">
        <v>77</v>
      </c>
      <c r="AY353" s="255" t="s">
        <v>163</v>
      </c>
    </row>
    <row r="354" s="2" customFormat="1" ht="24.15" customHeight="1">
      <c r="A354" s="41"/>
      <c r="B354" s="42"/>
      <c r="C354" s="215" t="s">
        <v>409</v>
      </c>
      <c r="D354" s="215" t="s">
        <v>166</v>
      </c>
      <c r="E354" s="216" t="s">
        <v>410</v>
      </c>
      <c r="F354" s="217" t="s">
        <v>411</v>
      </c>
      <c r="G354" s="218" t="s">
        <v>212</v>
      </c>
      <c r="H354" s="219">
        <v>30.449999999999999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0.00029</v>
      </c>
      <c r="R354" s="224">
        <f>Q354*H354</f>
        <v>0.0088304999999999998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260</v>
      </c>
      <c r="AT354" s="226" t="s">
        <v>166</v>
      </c>
      <c r="AU354" s="226" t="s">
        <v>83</v>
      </c>
      <c r="AY354" s="20" t="s">
        <v>163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83</v>
      </c>
      <c r="BK354" s="227">
        <f>ROUND(I354*H354,2)</f>
        <v>0</v>
      </c>
      <c r="BL354" s="20" t="s">
        <v>260</v>
      </c>
      <c r="BM354" s="226" t="s">
        <v>412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413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83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401</v>
      </c>
      <c r="G356" s="234"/>
      <c r="H356" s="238">
        <v>7.1600000000000001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401</v>
      </c>
      <c r="G357" s="234"/>
      <c r="H357" s="238">
        <v>7.1600000000000001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402</v>
      </c>
      <c r="G358" s="234"/>
      <c r="H358" s="238">
        <v>5.8700000000000001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403</v>
      </c>
      <c r="G359" s="234"/>
      <c r="H359" s="238">
        <v>3.1000000000000001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3" customFormat="1">
      <c r="A360" s="13"/>
      <c r="B360" s="233"/>
      <c r="C360" s="234"/>
      <c r="D360" s="235" t="s">
        <v>175</v>
      </c>
      <c r="E360" s="236" t="s">
        <v>19</v>
      </c>
      <c r="F360" s="237" t="s">
        <v>401</v>
      </c>
      <c r="G360" s="234"/>
      <c r="H360" s="238">
        <v>7.1600000000000001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83</v>
      </c>
      <c r="AV360" s="13" t="s">
        <v>83</v>
      </c>
      <c r="AW360" s="13" t="s">
        <v>32</v>
      </c>
      <c r="AX360" s="13" t="s">
        <v>70</v>
      </c>
      <c r="AY360" s="244" t="s">
        <v>163</v>
      </c>
    </row>
    <row r="361" s="14" customFormat="1">
      <c r="A361" s="14"/>
      <c r="B361" s="245"/>
      <c r="C361" s="246"/>
      <c r="D361" s="235" t="s">
        <v>175</v>
      </c>
      <c r="E361" s="247" t="s">
        <v>19</v>
      </c>
      <c r="F361" s="248" t="s">
        <v>179</v>
      </c>
      <c r="G361" s="246"/>
      <c r="H361" s="249">
        <v>30.450000000000003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175</v>
      </c>
      <c r="AU361" s="255" t="s">
        <v>83</v>
      </c>
      <c r="AV361" s="14" t="s">
        <v>171</v>
      </c>
      <c r="AW361" s="14" t="s">
        <v>32</v>
      </c>
      <c r="AX361" s="14" t="s">
        <v>77</v>
      </c>
      <c r="AY361" s="255" t="s">
        <v>163</v>
      </c>
    </row>
    <row r="362" s="2" customFormat="1" ht="33" customHeight="1">
      <c r="A362" s="41"/>
      <c r="B362" s="42"/>
      <c r="C362" s="215" t="s">
        <v>414</v>
      </c>
      <c r="D362" s="215" t="s">
        <v>166</v>
      </c>
      <c r="E362" s="216" t="s">
        <v>415</v>
      </c>
      <c r="F362" s="217" t="s">
        <v>416</v>
      </c>
      <c r="G362" s="218" t="s">
        <v>291</v>
      </c>
      <c r="H362" s="219">
        <v>0.012999999999999999</v>
      </c>
      <c r="I362" s="220"/>
      <c r="J362" s="221">
        <f>ROUND(I362*H362,2)</f>
        <v>0</v>
      </c>
      <c r="K362" s="217" t="s">
        <v>170</v>
      </c>
      <c r="L362" s="47"/>
      <c r="M362" s="222" t="s">
        <v>19</v>
      </c>
      <c r="N362" s="223" t="s">
        <v>42</v>
      </c>
      <c r="O362" s="87"/>
      <c r="P362" s="224">
        <f>O362*H362</f>
        <v>0</v>
      </c>
      <c r="Q362" s="224">
        <v>0</v>
      </c>
      <c r="R362" s="224">
        <f>Q362*H362</f>
        <v>0</v>
      </c>
      <c r="S362" s="224">
        <v>0</v>
      </c>
      <c r="T362" s="225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6" t="s">
        <v>260</v>
      </c>
      <c r="AT362" s="226" t="s">
        <v>166</v>
      </c>
      <c r="AU362" s="226" t="s">
        <v>83</v>
      </c>
      <c r="AY362" s="20" t="s">
        <v>163</v>
      </c>
      <c r="BE362" s="227">
        <f>IF(N362="základní",J362,0)</f>
        <v>0</v>
      </c>
      <c r="BF362" s="227">
        <f>IF(N362="snížená",J362,0)</f>
        <v>0</v>
      </c>
      <c r="BG362" s="227">
        <f>IF(N362="zákl. přenesená",J362,0)</f>
        <v>0</v>
      </c>
      <c r="BH362" s="227">
        <f>IF(N362="sníž. přenesená",J362,0)</f>
        <v>0</v>
      </c>
      <c r="BI362" s="227">
        <f>IF(N362="nulová",J362,0)</f>
        <v>0</v>
      </c>
      <c r="BJ362" s="20" t="s">
        <v>83</v>
      </c>
      <c r="BK362" s="227">
        <f>ROUND(I362*H362,2)</f>
        <v>0</v>
      </c>
      <c r="BL362" s="20" t="s">
        <v>260</v>
      </c>
      <c r="BM362" s="226" t="s">
        <v>417</v>
      </c>
    </row>
    <row r="363" s="2" customFormat="1">
      <c r="A363" s="41"/>
      <c r="B363" s="42"/>
      <c r="C363" s="43"/>
      <c r="D363" s="228" t="s">
        <v>173</v>
      </c>
      <c r="E363" s="43"/>
      <c r="F363" s="229" t="s">
        <v>418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173</v>
      </c>
      <c r="AU363" s="20" t="s">
        <v>83</v>
      </c>
    </row>
    <row r="364" s="12" customFormat="1" ht="22.8" customHeight="1">
      <c r="A364" s="12"/>
      <c r="B364" s="199"/>
      <c r="C364" s="200"/>
      <c r="D364" s="201" t="s">
        <v>69</v>
      </c>
      <c r="E364" s="213" t="s">
        <v>419</v>
      </c>
      <c r="F364" s="213" t="s">
        <v>420</v>
      </c>
      <c r="G364" s="200"/>
      <c r="H364" s="200"/>
      <c r="I364" s="203"/>
      <c r="J364" s="214">
        <f>BK364</f>
        <v>0</v>
      </c>
      <c r="K364" s="200"/>
      <c r="L364" s="205"/>
      <c r="M364" s="206"/>
      <c r="N364" s="207"/>
      <c r="O364" s="207"/>
      <c r="P364" s="208">
        <f>SUM(P365:P377)</f>
        <v>0</v>
      </c>
      <c r="Q364" s="207"/>
      <c r="R364" s="208">
        <f>SUM(R365:R377)</f>
        <v>0.01936011</v>
      </c>
      <c r="S364" s="207"/>
      <c r="T364" s="209">
        <f>SUM(T365:T377)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10" t="s">
        <v>83</v>
      </c>
      <c r="AT364" s="211" t="s">
        <v>69</v>
      </c>
      <c r="AU364" s="211" t="s">
        <v>77</v>
      </c>
      <c r="AY364" s="210" t="s">
        <v>163</v>
      </c>
      <c r="BK364" s="212">
        <f>SUM(BK365:BK377)</f>
        <v>0</v>
      </c>
    </row>
    <row r="365" s="2" customFormat="1" ht="24.15" customHeight="1">
      <c r="A365" s="41"/>
      <c r="B365" s="42"/>
      <c r="C365" s="215" t="s">
        <v>421</v>
      </c>
      <c r="D365" s="215" t="s">
        <v>166</v>
      </c>
      <c r="E365" s="216" t="s">
        <v>422</v>
      </c>
      <c r="F365" s="217" t="s">
        <v>423</v>
      </c>
      <c r="G365" s="218" t="s">
        <v>169</v>
      </c>
      <c r="H365" s="219">
        <v>66.759</v>
      </c>
      <c r="I365" s="220"/>
      <c r="J365" s="221">
        <f>ROUND(I365*H365,2)</f>
        <v>0</v>
      </c>
      <c r="K365" s="217" t="s">
        <v>170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0.00029</v>
      </c>
      <c r="R365" s="224">
        <f>Q365*H365</f>
        <v>0.01936011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260</v>
      </c>
      <c r="AT365" s="226" t="s">
        <v>166</v>
      </c>
      <c r="AU365" s="226" t="s">
        <v>83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260</v>
      </c>
      <c r="BM365" s="226" t="s">
        <v>424</v>
      </c>
    </row>
    <row r="366" s="2" customFormat="1">
      <c r="A366" s="41"/>
      <c r="B366" s="42"/>
      <c r="C366" s="43"/>
      <c r="D366" s="228" t="s">
        <v>173</v>
      </c>
      <c r="E366" s="43"/>
      <c r="F366" s="229" t="s">
        <v>425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173</v>
      </c>
      <c r="AU366" s="20" t="s">
        <v>83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8</v>
      </c>
      <c r="G367" s="234"/>
      <c r="H367" s="238">
        <v>12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83</v>
      </c>
      <c r="AV367" s="13" t="s">
        <v>83</v>
      </c>
      <c r="AW367" s="13" t="s">
        <v>32</v>
      </c>
      <c r="AX367" s="13" t="s">
        <v>70</v>
      </c>
      <c r="AY367" s="244" t="s">
        <v>163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426</v>
      </c>
      <c r="G368" s="234"/>
      <c r="H368" s="238">
        <v>1.5209999999999999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83</v>
      </c>
      <c r="AV368" s="13" t="s">
        <v>83</v>
      </c>
      <c r="AW368" s="13" t="s">
        <v>32</v>
      </c>
      <c r="AX368" s="13" t="s">
        <v>70</v>
      </c>
      <c r="AY368" s="244" t="s">
        <v>163</v>
      </c>
    </row>
    <row r="369" s="13" customFormat="1">
      <c r="A369" s="13"/>
      <c r="B369" s="233"/>
      <c r="C369" s="234"/>
      <c r="D369" s="235" t="s">
        <v>175</v>
      </c>
      <c r="E369" s="236" t="s">
        <v>19</v>
      </c>
      <c r="F369" s="237" t="s">
        <v>8</v>
      </c>
      <c r="G369" s="234"/>
      <c r="H369" s="238">
        <v>12</v>
      </c>
      <c r="I369" s="239"/>
      <c r="J369" s="234"/>
      <c r="K369" s="234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175</v>
      </c>
      <c r="AU369" s="244" t="s">
        <v>83</v>
      </c>
      <c r="AV369" s="13" t="s">
        <v>83</v>
      </c>
      <c r="AW369" s="13" t="s">
        <v>32</v>
      </c>
      <c r="AX369" s="13" t="s">
        <v>70</v>
      </c>
      <c r="AY369" s="244" t="s">
        <v>163</v>
      </c>
    </row>
    <row r="370" s="13" customFormat="1">
      <c r="A370" s="13"/>
      <c r="B370" s="233"/>
      <c r="C370" s="234"/>
      <c r="D370" s="235" t="s">
        <v>175</v>
      </c>
      <c r="E370" s="236" t="s">
        <v>19</v>
      </c>
      <c r="F370" s="237" t="s">
        <v>426</v>
      </c>
      <c r="G370" s="234"/>
      <c r="H370" s="238">
        <v>1.5209999999999999</v>
      </c>
      <c r="I370" s="239"/>
      <c r="J370" s="234"/>
      <c r="K370" s="234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175</v>
      </c>
      <c r="AU370" s="244" t="s">
        <v>83</v>
      </c>
      <c r="AV370" s="13" t="s">
        <v>83</v>
      </c>
      <c r="AW370" s="13" t="s">
        <v>32</v>
      </c>
      <c r="AX370" s="13" t="s">
        <v>70</v>
      </c>
      <c r="AY370" s="244" t="s">
        <v>163</v>
      </c>
    </row>
    <row r="371" s="13" customFormat="1">
      <c r="A371" s="13"/>
      <c r="B371" s="233"/>
      <c r="C371" s="234"/>
      <c r="D371" s="235" t="s">
        <v>175</v>
      </c>
      <c r="E371" s="236" t="s">
        <v>19</v>
      </c>
      <c r="F371" s="237" t="s">
        <v>8</v>
      </c>
      <c r="G371" s="234"/>
      <c r="H371" s="238">
        <v>12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83</v>
      </c>
      <c r="AV371" s="13" t="s">
        <v>83</v>
      </c>
      <c r="AW371" s="13" t="s">
        <v>32</v>
      </c>
      <c r="AX371" s="13" t="s">
        <v>70</v>
      </c>
      <c r="AY371" s="244" t="s">
        <v>163</v>
      </c>
    </row>
    <row r="372" s="13" customFormat="1">
      <c r="A372" s="13"/>
      <c r="B372" s="233"/>
      <c r="C372" s="234"/>
      <c r="D372" s="235" t="s">
        <v>175</v>
      </c>
      <c r="E372" s="236" t="s">
        <v>19</v>
      </c>
      <c r="F372" s="237" t="s">
        <v>427</v>
      </c>
      <c r="G372" s="234"/>
      <c r="H372" s="238">
        <v>1.5</v>
      </c>
      <c r="I372" s="239"/>
      <c r="J372" s="234"/>
      <c r="K372" s="234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175</v>
      </c>
      <c r="AU372" s="244" t="s">
        <v>83</v>
      </c>
      <c r="AV372" s="13" t="s">
        <v>83</v>
      </c>
      <c r="AW372" s="13" t="s">
        <v>32</v>
      </c>
      <c r="AX372" s="13" t="s">
        <v>70</v>
      </c>
      <c r="AY372" s="244" t="s">
        <v>163</v>
      </c>
    </row>
    <row r="373" s="13" customFormat="1">
      <c r="A373" s="13"/>
      <c r="B373" s="233"/>
      <c r="C373" s="234"/>
      <c r="D373" s="235" t="s">
        <v>175</v>
      </c>
      <c r="E373" s="236" t="s">
        <v>19</v>
      </c>
      <c r="F373" s="237" t="s">
        <v>8</v>
      </c>
      <c r="G373" s="234"/>
      <c r="H373" s="238">
        <v>12</v>
      </c>
      <c r="I373" s="239"/>
      <c r="J373" s="234"/>
      <c r="K373" s="234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175</v>
      </c>
      <c r="AU373" s="244" t="s">
        <v>83</v>
      </c>
      <c r="AV373" s="13" t="s">
        <v>83</v>
      </c>
      <c r="AW373" s="13" t="s">
        <v>32</v>
      </c>
      <c r="AX373" s="13" t="s">
        <v>70</v>
      </c>
      <c r="AY373" s="244" t="s">
        <v>163</v>
      </c>
    </row>
    <row r="374" s="13" customFormat="1">
      <c r="A374" s="13"/>
      <c r="B374" s="233"/>
      <c r="C374" s="234"/>
      <c r="D374" s="235" t="s">
        <v>175</v>
      </c>
      <c r="E374" s="236" t="s">
        <v>19</v>
      </c>
      <c r="F374" s="237" t="s">
        <v>428</v>
      </c>
      <c r="G374" s="234"/>
      <c r="H374" s="238">
        <v>0.69599999999999995</v>
      </c>
      <c r="I374" s="239"/>
      <c r="J374" s="234"/>
      <c r="K374" s="234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175</v>
      </c>
      <c r="AU374" s="244" t="s">
        <v>83</v>
      </c>
      <c r="AV374" s="13" t="s">
        <v>83</v>
      </c>
      <c r="AW374" s="13" t="s">
        <v>32</v>
      </c>
      <c r="AX374" s="13" t="s">
        <v>70</v>
      </c>
      <c r="AY374" s="244" t="s">
        <v>163</v>
      </c>
    </row>
    <row r="375" s="13" customFormat="1">
      <c r="A375" s="13"/>
      <c r="B375" s="233"/>
      <c r="C375" s="234"/>
      <c r="D375" s="235" t="s">
        <v>175</v>
      </c>
      <c r="E375" s="236" t="s">
        <v>19</v>
      </c>
      <c r="F375" s="237" t="s">
        <v>8</v>
      </c>
      <c r="G375" s="234"/>
      <c r="H375" s="238">
        <v>12</v>
      </c>
      <c r="I375" s="239"/>
      <c r="J375" s="234"/>
      <c r="K375" s="234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175</v>
      </c>
      <c r="AU375" s="244" t="s">
        <v>83</v>
      </c>
      <c r="AV375" s="13" t="s">
        <v>83</v>
      </c>
      <c r="AW375" s="13" t="s">
        <v>32</v>
      </c>
      <c r="AX375" s="13" t="s">
        <v>70</v>
      </c>
      <c r="AY375" s="244" t="s">
        <v>163</v>
      </c>
    </row>
    <row r="376" s="13" customFormat="1">
      <c r="A376" s="13"/>
      <c r="B376" s="233"/>
      <c r="C376" s="234"/>
      <c r="D376" s="235" t="s">
        <v>175</v>
      </c>
      <c r="E376" s="236" t="s">
        <v>19</v>
      </c>
      <c r="F376" s="237" t="s">
        <v>426</v>
      </c>
      <c r="G376" s="234"/>
      <c r="H376" s="238">
        <v>1.5209999999999999</v>
      </c>
      <c r="I376" s="239"/>
      <c r="J376" s="234"/>
      <c r="K376" s="234"/>
      <c r="L376" s="240"/>
      <c r="M376" s="241"/>
      <c r="N376" s="242"/>
      <c r="O376" s="242"/>
      <c r="P376" s="242"/>
      <c r="Q376" s="242"/>
      <c r="R376" s="242"/>
      <c r="S376" s="242"/>
      <c r="T376" s="24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4" t="s">
        <v>175</v>
      </c>
      <c r="AU376" s="244" t="s">
        <v>83</v>
      </c>
      <c r="AV376" s="13" t="s">
        <v>83</v>
      </c>
      <c r="AW376" s="13" t="s">
        <v>32</v>
      </c>
      <c r="AX376" s="13" t="s">
        <v>70</v>
      </c>
      <c r="AY376" s="244" t="s">
        <v>163</v>
      </c>
    </row>
    <row r="377" s="14" customFormat="1">
      <c r="A377" s="14"/>
      <c r="B377" s="245"/>
      <c r="C377" s="246"/>
      <c r="D377" s="235" t="s">
        <v>175</v>
      </c>
      <c r="E377" s="247" t="s">
        <v>19</v>
      </c>
      <c r="F377" s="248" t="s">
        <v>179</v>
      </c>
      <c r="G377" s="246"/>
      <c r="H377" s="249">
        <v>66.759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175</v>
      </c>
      <c r="AU377" s="255" t="s">
        <v>83</v>
      </c>
      <c r="AV377" s="14" t="s">
        <v>171</v>
      </c>
      <c r="AW377" s="14" t="s">
        <v>32</v>
      </c>
      <c r="AX377" s="14" t="s">
        <v>77</v>
      </c>
      <c r="AY377" s="255" t="s">
        <v>163</v>
      </c>
    </row>
    <row r="378" s="12" customFormat="1" ht="22.8" customHeight="1">
      <c r="A378" s="12"/>
      <c r="B378" s="199"/>
      <c r="C378" s="200"/>
      <c r="D378" s="201" t="s">
        <v>69</v>
      </c>
      <c r="E378" s="213" t="s">
        <v>429</v>
      </c>
      <c r="F378" s="213" t="s">
        <v>430</v>
      </c>
      <c r="G378" s="200"/>
      <c r="H378" s="200"/>
      <c r="I378" s="203"/>
      <c r="J378" s="214">
        <f>BK378</f>
        <v>0</v>
      </c>
      <c r="K378" s="200"/>
      <c r="L378" s="205"/>
      <c r="M378" s="206"/>
      <c r="N378" s="207"/>
      <c r="O378" s="207"/>
      <c r="P378" s="208">
        <f>SUM(P379:P394)</f>
        <v>0</v>
      </c>
      <c r="Q378" s="207"/>
      <c r="R378" s="208">
        <f>SUM(R379:R394)</f>
        <v>0.015262</v>
      </c>
      <c r="S378" s="207"/>
      <c r="T378" s="209">
        <f>SUM(T379:T394)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10" t="s">
        <v>83</v>
      </c>
      <c r="AT378" s="211" t="s">
        <v>69</v>
      </c>
      <c r="AU378" s="211" t="s">
        <v>77</v>
      </c>
      <c r="AY378" s="210" t="s">
        <v>163</v>
      </c>
      <c r="BK378" s="212">
        <f>SUM(BK379:BK394)</f>
        <v>0</v>
      </c>
    </row>
    <row r="379" s="2" customFormat="1" ht="16.5" customHeight="1">
      <c r="A379" s="41"/>
      <c r="B379" s="42"/>
      <c r="C379" s="215" t="s">
        <v>431</v>
      </c>
      <c r="D379" s="215" t="s">
        <v>166</v>
      </c>
      <c r="E379" s="216" t="s">
        <v>432</v>
      </c>
      <c r="F379" s="217" t="s">
        <v>433</v>
      </c>
      <c r="G379" s="218" t="s">
        <v>169</v>
      </c>
      <c r="H379" s="219">
        <v>11.74</v>
      </c>
      <c r="I379" s="220"/>
      <c r="J379" s="221">
        <f>ROUND(I379*H379,2)</f>
        <v>0</v>
      </c>
      <c r="K379" s="217" t="s">
        <v>434</v>
      </c>
      <c r="L379" s="47"/>
      <c r="M379" s="222" t="s">
        <v>19</v>
      </c>
      <c r="N379" s="223" t="s">
        <v>42</v>
      </c>
      <c r="O379" s="87"/>
      <c r="P379" s="224">
        <f>O379*H379</f>
        <v>0</v>
      </c>
      <c r="Q379" s="224">
        <v>0</v>
      </c>
      <c r="R379" s="224">
        <f>Q379*H379</f>
        <v>0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260</v>
      </c>
      <c r="AT379" s="226" t="s">
        <v>166</v>
      </c>
      <c r="AU379" s="226" t="s">
        <v>83</v>
      </c>
      <c r="AY379" s="20" t="s">
        <v>163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83</v>
      </c>
      <c r="BK379" s="227">
        <f>ROUND(I379*H379,2)</f>
        <v>0</v>
      </c>
      <c r="BL379" s="20" t="s">
        <v>260</v>
      </c>
      <c r="BM379" s="226" t="s">
        <v>435</v>
      </c>
    </row>
    <row r="380" s="13" customFormat="1">
      <c r="A380" s="13"/>
      <c r="B380" s="233"/>
      <c r="C380" s="234"/>
      <c r="D380" s="235" t="s">
        <v>175</v>
      </c>
      <c r="E380" s="236" t="s">
        <v>19</v>
      </c>
      <c r="F380" s="237" t="s">
        <v>436</v>
      </c>
      <c r="G380" s="234"/>
      <c r="H380" s="238">
        <v>3.1139999999999999</v>
      </c>
      <c r="I380" s="239"/>
      <c r="J380" s="234"/>
      <c r="K380" s="234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175</v>
      </c>
      <c r="AU380" s="244" t="s">
        <v>83</v>
      </c>
      <c r="AV380" s="13" t="s">
        <v>83</v>
      </c>
      <c r="AW380" s="13" t="s">
        <v>32</v>
      </c>
      <c r="AX380" s="13" t="s">
        <v>70</v>
      </c>
      <c r="AY380" s="244" t="s">
        <v>163</v>
      </c>
    </row>
    <row r="381" s="13" customFormat="1">
      <c r="A381" s="13"/>
      <c r="B381" s="233"/>
      <c r="C381" s="234"/>
      <c r="D381" s="235" t="s">
        <v>175</v>
      </c>
      <c r="E381" s="236" t="s">
        <v>19</v>
      </c>
      <c r="F381" s="237" t="s">
        <v>436</v>
      </c>
      <c r="G381" s="234"/>
      <c r="H381" s="238">
        <v>3.1139999999999999</v>
      </c>
      <c r="I381" s="239"/>
      <c r="J381" s="234"/>
      <c r="K381" s="234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175</v>
      </c>
      <c r="AU381" s="244" t="s">
        <v>83</v>
      </c>
      <c r="AV381" s="13" t="s">
        <v>83</v>
      </c>
      <c r="AW381" s="13" t="s">
        <v>32</v>
      </c>
      <c r="AX381" s="13" t="s">
        <v>70</v>
      </c>
      <c r="AY381" s="244" t="s">
        <v>163</v>
      </c>
    </row>
    <row r="382" s="13" customFormat="1">
      <c r="A382" s="13"/>
      <c r="B382" s="233"/>
      <c r="C382" s="234"/>
      <c r="D382" s="235" t="s">
        <v>175</v>
      </c>
      <c r="E382" s="236" t="s">
        <v>19</v>
      </c>
      <c r="F382" s="237" t="s">
        <v>195</v>
      </c>
      <c r="G382" s="234"/>
      <c r="H382" s="238">
        <v>1.7969999999999999</v>
      </c>
      <c r="I382" s="239"/>
      <c r="J382" s="234"/>
      <c r="K382" s="234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175</v>
      </c>
      <c r="AU382" s="244" t="s">
        <v>83</v>
      </c>
      <c r="AV382" s="13" t="s">
        <v>83</v>
      </c>
      <c r="AW382" s="13" t="s">
        <v>32</v>
      </c>
      <c r="AX382" s="13" t="s">
        <v>70</v>
      </c>
      <c r="AY382" s="244" t="s">
        <v>163</v>
      </c>
    </row>
    <row r="383" s="13" customFormat="1">
      <c r="A383" s="13"/>
      <c r="B383" s="233"/>
      <c r="C383" s="234"/>
      <c r="D383" s="235" t="s">
        <v>175</v>
      </c>
      <c r="E383" s="236" t="s">
        <v>19</v>
      </c>
      <c r="F383" s="237" t="s">
        <v>196</v>
      </c>
      <c r="G383" s="234"/>
      <c r="H383" s="238">
        <v>0.60099999999999998</v>
      </c>
      <c r="I383" s="239"/>
      <c r="J383" s="234"/>
      <c r="K383" s="234"/>
      <c r="L383" s="240"/>
      <c r="M383" s="241"/>
      <c r="N383" s="242"/>
      <c r="O383" s="242"/>
      <c r="P383" s="242"/>
      <c r="Q383" s="242"/>
      <c r="R383" s="242"/>
      <c r="S383" s="242"/>
      <c r="T383" s="24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4" t="s">
        <v>175</v>
      </c>
      <c r="AU383" s="244" t="s">
        <v>83</v>
      </c>
      <c r="AV383" s="13" t="s">
        <v>83</v>
      </c>
      <c r="AW383" s="13" t="s">
        <v>32</v>
      </c>
      <c r="AX383" s="13" t="s">
        <v>70</v>
      </c>
      <c r="AY383" s="244" t="s">
        <v>163</v>
      </c>
    </row>
    <row r="384" s="13" customFormat="1">
      <c r="A384" s="13"/>
      <c r="B384" s="233"/>
      <c r="C384" s="234"/>
      <c r="D384" s="235" t="s">
        <v>175</v>
      </c>
      <c r="E384" s="236" t="s">
        <v>19</v>
      </c>
      <c r="F384" s="237" t="s">
        <v>436</v>
      </c>
      <c r="G384" s="234"/>
      <c r="H384" s="238">
        <v>3.1139999999999999</v>
      </c>
      <c r="I384" s="239"/>
      <c r="J384" s="234"/>
      <c r="K384" s="234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175</v>
      </c>
      <c r="AU384" s="244" t="s">
        <v>83</v>
      </c>
      <c r="AV384" s="13" t="s">
        <v>83</v>
      </c>
      <c r="AW384" s="13" t="s">
        <v>32</v>
      </c>
      <c r="AX384" s="13" t="s">
        <v>70</v>
      </c>
      <c r="AY384" s="244" t="s">
        <v>163</v>
      </c>
    </row>
    <row r="385" s="14" customFormat="1">
      <c r="A385" s="14"/>
      <c r="B385" s="245"/>
      <c r="C385" s="246"/>
      <c r="D385" s="235" t="s">
        <v>175</v>
      </c>
      <c r="E385" s="247" t="s">
        <v>19</v>
      </c>
      <c r="F385" s="248" t="s">
        <v>179</v>
      </c>
      <c r="G385" s="246"/>
      <c r="H385" s="249">
        <v>11.740000000000002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175</v>
      </c>
      <c r="AU385" s="255" t="s">
        <v>83</v>
      </c>
      <c r="AV385" s="14" t="s">
        <v>171</v>
      </c>
      <c r="AW385" s="14" t="s">
        <v>32</v>
      </c>
      <c r="AX385" s="14" t="s">
        <v>77</v>
      </c>
      <c r="AY385" s="255" t="s">
        <v>163</v>
      </c>
    </row>
    <row r="386" s="2" customFormat="1" ht="16.5" customHeight="1">
      <c r="A386" s="41"/>
      <c r="B386" s="42"/>
      <c r="C386" s="256" t="s">
        <v>437</v>
      </c>
      <c r="D386" s="256" t="s">
        <v>219</v>
      </c>
      <c r="E386" s="257" t="s">
        <v>438</v>
      </c>
      <c r="F386" s="258" t="s">
        <v>439</v>
      </c>
      <c r="G386" s="259" t="s">
        <v>169</v>
      </c>
      <c r="H386" s="260">
        <v>11.74</v>
      </c>
      <c r="I386" s="261"/>
      <c r="J386" s="262">
        <f>ROUND(I386*H386,2)</f>
        <v>0</v>
      </c>
      <c r="K386" s="258" t="s">
        <v>170</v>
      </c>
      <c r="L386" s="263"/>
      <c r="M386" s="264" t="s">
        <v>19</v>
      </c>
      <c r="N386" s="265" t="s">
        <v>42</v>
      </c>
      <c r="O386" s="87"/>
      <c r="P386" s="224">
        <f>O386*H386</f>
        <v>0</v>
      </c>
      <c r="Q386" s="224">
        <v>0.0012999999999999999</v>
      </c>
      <c r="R386" s="224">
        <f>Q386*H386</f>
        <v>0.015262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333</v>
      </c>
      <c r="AT386" s="226" t="s">
        <v>219</v>
      </c>
      <c r="AU386" s="226" t="s">
        <v>83</v>
      </c>
      <c r="AY386" s="20" t="s">
        <v>163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83</v>
      </c>
      <c r="BK386" s="227">
        <f>ROUND(I386*H386,2)</f>
        <v>0</v>
      </c>
      <c r="BL386" s="20" t="s">
        <v>260</v>
      </c>
      <c r="BM386" s="226" t="s">
        <v>440</v>
      </c>
    </row>
    <row r="387" s="13" customFormat="1">
      <c r="A387" s="13"/>
      <c r="B387" s="233"/>
      <c r="C387" s="234"/>
      <c r="D387" s="235" t="s">
        <v>175</v>
      </c>
      <c r="E387" s="236" t="s">
        <v>19</v>
      </c>
      <c r="F387" s="237" t="s">
        <v>436</v>
      </c>
      <c r="G387" s="234"/>
      <c r="H387" s="238">
        <v>3.1139999999999999</v>
      </c>
      <c r="I387" s="239"/>
      <c r="J387" s="234"/>
      <c r="K387" s="234"/>
      <c r="L387" s="240"/>
      <c r="M387" s="241"/>
      <c r="N387" s="242"/>
      <c r="O387" s="242"/>
      <c r="P387" s="242"/>
      <c r="Q387" s="242"/>
      <c r="R387" s="242"/>
      <c r="S387" s="242"/>
      <c r="T387" s="24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4" t="s">
        <v>175</v>
      </c>
      <c r="AU387" s="244" t="s">
        <v>83</v>
      </c>
      <c r="AV387" s="13" t="s">
        <v>83</v>
      </c>
      <c r="AW387" s="13" t="s">
        <v>32</v>
      </c>
      <c r="AX387" s="13" t="s">
        <v>70</v>
      </c>
      <c r="AY387" s="244" t="s">
        <v>163</v>
      </c>
    </row>
    <row r="388" s="13" customFormat="1">
      <c r="A388" s="13"/>
      <c r="B388" s="233"/>
      <c r="C388" s="234"/>
      <c r="D388" s="235" t="s">
        <v>175</v>
      </c>
      <c r="E388" s="236" t="s">
        <v>19</v>
      </c>
      <c r="F388" s="237" t="s">
        <v>436</v>
      </c>
      <c r="G388" s="234"/>
      <c r="H388" s="238">
        <v>3.1139999999999999</v>
      </c>
      <c r="I388" s="239"/>
      <c r="J388" s="234"/>
      <c r="K388" s="234"/>
      <c r="L388" s="240"/>
      <c r="M388" s="241"/>
      <c r="N388" s="242"/>
      <c r="O388" s="242"/>
      <c r="P388" s="242"/>
      <c r="Q388" s="242"/>
      <c r="R388" s="242"/>
      <c r="S388" s="242"/>
      <c r="T388" s="24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4" t="s">
        <v>175</v>
      </c>
      <c r="AU388" s="244" t="s">
        <v>83</v>
      </c>
      <c r="AV388" s="13" t="s">
        <v>83</v>
      </c>
      <c r="AW388" s="13" t="s">
        <v>32</v>
      </c>
      <c r="AX388" s="13" t="s">
        <v>70</v>
      </c>
      <c r="AY388" s="244" t="s">
        <v>163</v>
      </c>
    </row>
    <row r="389" s="13" customFormat="1">
      <c r="A389" s="13"/>
      <c r="B389" s="233"/>
      <c r="C389" s="234"/>
      <c r="D389" s="235" t="s">
        <v>175</v>
      </c>
      <c r="E389" s="236" t="s">
        <v>19</v>
      </c>
      <c r="F389" s="237" t="s">
        <v>195</v>
      </c>
      <c r="G389" s="234"/>
      <c r="H389" s="238">
        <v>1.7969999999999999</v>
      </c>
      <c r="I389" s="239"/>
      <c r="J389" s="234"/>
      <c r="K389" s="234"/>
      <c r="L389" s="240"/>
      <c r="M389" s="241"/>
      <c r="N389" s="242"/>
      <c r="O389" s="242"/>
      <c r="P389" s="242"/>
      <c r="Q389" s="242"/>
      <c r="R389" s="242"/>
      <c r="S389" s="242"/>
      <c r="T389" s="24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4" t="s">
        <v>175</v>
      </c>
      <c r="AU389" s="244" t="s">
        <v>83</v>
      </c>
      <c r="AV389" s="13" t="s">
        <v>83</v>
      </c>
      <c r="AW389" s="13" t="s">
        <v>32</v>
      </c>
      <c r="AX389" s="13" t="s">
        <v>70</v>
      </c>
      <c r="AY389" s="244" t="s">
        <v>163</v>
      </c>
    </row>
    <row r="390" s="13" customFormat="1">
      <c r="A390" s="13"/>
      <c r="B390" s="233"/>
      <c r="C390" s="234"/>
      <c r="D390" s="235" t="s">
        <v>175</v>
      </c>
      <c r="E390" s="236" t="s">
        <v>19</v>
      </c>
      <c r="F390" s="237" t="s">
        <v>196</v>
      </c>
      <c r="G390" s="234"/>
      <c r="H390" s="238">
        <v>0.60099999999999998</v>
      </c>
      <c r="I390" s="239"/>
      <c r="J390" s="234"/>
      <c r="K390" s="234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175</v>
      </c>
      <c r="AU390" s="244" t="s">
        <v>83</v>
      </c>
      <c r="AV390" s="13" t="s">
        <v>83</v>
      </c>
      <c r="AW390" s="13" t="s">
        <v>32</v>
      </c>
      <c r="AX390" s="13" t="s">
        <v>70</v>
      </c>
      <c r="AY390" s="244" t="s">
        <v>163</v>
      </c>
    </row>
    <row r="391" s="13" customFormat="1">
      <c r="A391" s="13"/>
      <c r="B391" s="233"/>
      <c r="C391" s="234"/>
      <c r="D391" s="235" t="s">
        <v>175</v>
      </c>
      <c r="E391" s="236" t="s">
        <v>19</v>
      </c>
      <c r="F391" s="237" t="s">
        <v>436</v>
      </c>
      <c r="G391" s="234"/>
      <c r="H391" s="238">
        <v>3.1139999999999999</v>
      </c>
      <c r="I391" s="239"/>
      <c r="J391" s="234"/>
      <c r="K391" s="234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175</v>
      </c>
      <c r="AU391" s="244" t="s">
        <v>83</v>
      </c>
      <c r="AV391" s="13" t="s">
        <v>83</v>
      </c>
      <c r="AW391" s="13" t="s">
        <v>32</v>
      </c>
      <c r="AX391" s="13" t="s">
        <v>70</v>
      </c>
      <c r="AY391" s="244" t="s">
        <v>163</v>
      </c>
    </row>
    <row r="392" s="14" customFormat="1">
      <c r="A392" s="14"/>
      <c r="B392" s="245"/>
      <c r="C392" s="246"/>
      <c r="D392" s="235" t="s">
        <v>175</v>
      </c>
      <c r="E392" s="247" t="s">
        <v>19</v>
      </c>
      <c r="F392" s="248" t="s">
        <v>179</v>
      </c>
      <c r="G392" s="246"/>
      <c r="H392" s="249">
        <v>11.740000000000002</v>
      </c>
      <c r="I392" s="250"/>
      <c r="J392" s="246"/>
      <c r="K392" s="246"/>
      <c r="L392" s="251"/>
      <c r="M392" s="252"/>
      <c r="N392" s="253"/>
      <c r="O392" s="253"/>
      <c r="P392" s="253"/>
      <c r="Q392" s="253"/>
      <c r="R392" s="253"/>
      <c r="S392" s="253"/>
      <c r="T392" s="25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5" t="s">
        <v>175</v>
      </c>
      <c r="AU392" s="255" t="s">
        <v>83</v>
      </c>
      <c r="AV392" s="14" t="s">
        <v>171</v>
      </c>
      <c r="AW392" s="14" t="s">
        <v>32</v>
      </c>
      <c r="AX392" s="14" t="s">
        <v>77</v>
      </c>
      <c r="AY392" s="255" t="s">
        <v>163</v>
      </c>
    </row>
    <row r="393" s="2" customFormat="1" ht="33" customHeight="1">
      <c r="A393" s="41"/>
      <c r="B393" s="42"/>
      <c r="C393" s="215" t="s">
        <v>441</v>
      </c>
      <c r="D393" s="215" t="s">
        <v>166</v>
      </c>
      <c r="E393" s="216" t="s">
        <v>442</v>
      </c>
      <c r="F393" s="217" t="s">
        <v>443</v>
      </c>
      <c r="G393" s="218" t="s">
        <v>291</v>
      </c>
      <c r="H393" s="219">
        <v>0.014999999999999999</v>
      </c>
      <c r="I393" s="220"/>
      <c r="J393" s="221">
        <f>ROUND(I393*H393,2)</f>
        <v>0</v>
      </c>
      <c r="K393" s="217" t="s">
        <v>170</v>
      </c>
      <c r="L393" s="47"/>
      <c r="M393" s="222" t="s">
        <v>19</v>
      </c>
      <c r="N393" s="223" t="s">
        <v>42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260</v>
      </c>
      <c r="AT393" s="226" t="s">
        <v>166</v>
      </c>
      <c r="AU393" s="226" t="s">
        <v>83</v>
      </c>
      <c r="AY393" s="20" t="s">
        <v>163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83</v>
      </c>
      <c r="BK393" s="227">
        <f>ROUND(I393*H393,2)</f>
        <v>0</v>
      </c>
      <c r="BL393" s="20" t="s">
        <v>260</v>
      </c>
      <c r="BM393" s="226" t="s">
        <v>444</v>
      </c>
    </row>
    <row r="394" s="2" customFormat="1">
      <c r="A394" s="41"/>
      <c r="B394" s="42"/>
      <c r="C394" s="43"/>
      <c r="D394" s="228" t="s">
        <v>173</v>
      </c>
      <c r="E394" s="43"/>
      <c r="F394" s="229" t="s">
        <v>445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173</v>
      </c>
      <c r="AU394" s="20" t="s">
        <v>83</v>
      </c>
    </row>
    <row r="395" s="12" customFormat="1" ht="25.92" customHeight="1">
      <c r="A395" s="12"/>
      <c r="B395" s="199"/>
      <c r="C395" s="200"/>
      <c r="D395" s="201" t="s">
        <v>69</v>
      </c>
      <c r="E395" s="202" t="s">
        <v>446</v>
      </c>
      <c r="F395" s="202" t="s">
        <v>447</v>
      </c>
      <c r="G395" s="200"/>
      <c r="H395" s="200"/>
      <c r="I395" s="203"/>
      <c r="J395" s="204">
        <f>BK395</f>
        <v>0</v>
      </c>
      <c r="K395" s="200"/>
      <c r="L395" s="205"/>
      <c r="M395" s="206"/>
      <c r="N395" s="207"/>
      <c r="O395" s="207"/>
      <c r="P395" s="208">
        <f>SUM(P396:P403)</f>
        <v>0</v>
      </c>
      <c r="Q395" s="207"/>
      <c r="R395" s="208">
        <f>SUM(R396:R403)</f>
        <v>0</v>
      </c>
      <c r="S395" s="207"/>
      <c r="T395" s="209">
        <f>SUM(T396:T403)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10" t="s">
        <v>197</v>
      </c>
      <c r="AT395" s="211" t="s">
        <v>69</v>
      </c>
      <c r="AU395" s="211" t="s">
        <v>70</v>
      </c>
      <c r="AY395" s="210" t="s">
        <v>163</v>
      </c>
      <c r="BK395" s="212">
        <f>SUM(BK396:BK403)</f>
        <v>0</v>
      </c>
    </row>
    <row r="396" s="2" customFormat="1" ht="16.5" customHeight="1">
      <c r="A396" s="41"/>
      <c r="B396" s="42"/>
      <c r="C396" s="215" t="s">
        <v>448</v>
      </c>
      <c r="D396" s="215" t="s">
        <v>166</v>
      </c>
      <c r="E396" s="216" t="s">
        <v>449</v>
      </c>
      <c r="F396" s="217" t="s">
        <v>450</v>
      </c>
      <c r="G396" s="218" t="s">
        <v>451</v>
      </c>
      <c r="H396" s="219">
        <v>1</v>
      </c>
      <c r="I396" s="220"/>
      <c r="J396" s="221">
        <f>ROUND(I396*H396,2)</f>
        <v>0</v>
      </c>
      <c r="K396" s="217" t="s">
        <v>19</v>
      </c>
      <c r="L396" s="47"/>
      <c r="M396" s="222" t="s">
        <v>19</v>
      </c>
      <c r="N396" s="223" t="s">
        <v>42</v>
      </c>
      <c r="O396" s="87"/>
      <c r="P396" s="224">
        <f>O396*H396</f>
        <v>0</v>
      </c>
      <c r="Q396" s="224">
        <v>0</v>
      </c>
      <c r="R396" s="224">
        <f>Q396*H396</f>
        <v>0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171</v>
      </c>
      <c r="AT396" s="226" t="s">
        <v>166</v>
      </c>
      <c r="AU396" s="226" t="s">
        <v>77</v>
      </c>
      <c r="AY396" s="20" t="s">
        <v>163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83</v>
      </c>
      <c r="BK396" s="227">
        <f>ROUND(I396*H396,2)</f>
        <v>0</v>
      </c>
      <c r="BL396" s="20" t="s">
        <v>171</v>
      </c>
      <c r="BM396" s="226" t="s">
        <v>452</v>
      </c>
    </row>
    <row r="397" s="2" customFormat="1" ht="16.5" customHeight="1">
      <c r="A397" s="41"/>
      <c r="B397" s="42"/>
      <c r="C397" s="215" t="s">
        <v>453</v>
      </c>
      <c r="D397" s="215" t="s">
        <v>166</v>
      </c>
      <c r="E397" s="216" t="s">
        <v>454</v>
      </c>
      <c r="F397" s="217" t="s">
        <v>455</v>
      </c>
      <c r="G397" s="218" t="s">
        <v>451</v>
      </c>
      <c r="H397" s="219">
        <v>1</v>
      </c>
      <c r="I397" s="220"/>
      <c r="J397" s="221">
        <f>ROUND(I397*H397,2)</f>
        <v>0</v>
      </c>
      <c r="K397" s="217" t="s">
        <v>19</v>
      </c>
      <c r="L397" s="47"/>
      <c r="M397" s="222" t="s">
        <v>19</v>
      </c>
      <c r="N397" s="223" t="s">
        <v>42</v>
      </c>
      <c r="O397" s="87"/>
      <c r="P397" s="224">
        <f>O397*H397</f>
        <v>0</v>
      </c>
      <c r="Q397" s="224">
        <v>0</v>
      </c>
      <c r="R397" s="224">
        <f>Q397*H397</f>
        <v>0</v>
      </c>
      <c r="S397" s="224">
        <v>0</v>
      </c>
      <c r="T397" s="225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6" t="s">
        <v>171</v>
      </c>
      <c r="AT397" s="226" t="s">
        <v>166</v>
      </c>
      <c r="AU397" s="226" t="s">
        <v>77</v>
      </c>
      <c r="AY397" s="20" t="s">
        <v>163</v>
      </c>
      <c r="BE397" s="227">
        <f>IF(N397="základní",J397,0)</f>
        <v>0</v>
      </c>
      <c r="BF397" s="227">
        <f>IF(N397="snížená",J397,0)</f>
        <v>0</v>
      </c>
      <c r="BG397" s="227">
        <f>IF(N397="zákl. přenesená",J397,0)</f>
        <v>0</v>
      </c>
      <c r="BH397" s="227">
        <f>IF(N397="sníž. přenesená",J397,0)</f>
        <v>0</v>
      </c>
      <c r="BI397" s="227">
        <f>IF(N397="nulová",J397,0)</f>
        <v>0</v>
      </c>
      <c r="BJ397" s="20" t="s">
        <v>83</v>
      </c>
      <c r="BK397" s="227">
        <f>ROUND(I397*H397,2)</f>
        <v>0</v>
      </c>
      <c r="BL397" s="20" t="s">
        <v>171</v>
      </c>
      <c r="BM397" s="226" t="s">
        <v>456</v>
      </c>
    </row>
    <row r="398" s="2" customFormat="1" ht="24.15" customHeight="1">
      <c r="A398" s="41"/>
      <c r="B398" s="42"/>
      <c r="C398" s="215" t="s">
        <v>457</v>
      </c>
      <c r="D398" s="215" t="s">
        <v>166</v>
      </c>
      <c r="E398" s="216" t="s">
        <v>458</v>
      </c>
      <c r="F398" s="217" t="s">
        <v>459</v>
      </c>
      <c r="G398" s="218" t="s">
        <v>451</v>
      </c>
      <c r="H398" s="219">
        <v>1</v>
      </c>
      <c r="I398" s="220"/>
      <c r="J398" s="221">
        <f>ROUND(I398*H398,2)</f>
        <v>0</v>
      </c>
      <c r="K398" s="217" t="s">
        <v>19</v>
      </c>
      <c r="L398" s="47"/>
      <c r="M398" s="222" t="s">
        <v>19</v>
      </c>
      <c r="N398" s="223" t="s">
        <v>42</v>
      </c>
      <c r="O398" s="87"/>
      <c r="P398" s="224">
        <f>O398*H398</f>
        <v>0</v>
      </c>
      <c r="Q398" s="224">
        <v>0</v>
      </c>
      <c r="R398" s="224">
        <f>Q398*H398</f>
        <v>0</v>
      </c>
      <c r="S398" s="224">
        <v>0</v>
      </c>
      <c r="T398" s="225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6" t="s">
        <v>171</v>
      </c>
      <c r="AT398" s="226" t="s">
        <v>166</v>
      </c>
      <c r="AU398" s="226" t="s">
        <v>77</v>
      </c>
      <c r="AY398" s="20" t="s">
        <v>163</v>
      </c>
      <c r="BE398" s="227">
        <f>IF(N398="základní",J398,0)</f>
        <v>0</v>
      </c>
      <c r="BF398" s="227">
        <f>IF(N398="snížená",J398,0)</f>
        <v>0</v>
      </c>
      <c r="BG398" s="227">
        <f>IF(N398="zákl. přenesená",J398,0)</f>
        <v>0</v>
      </c>
      <c r="BH398" s="227">
        <f>IF(N398="sníž. přenesená",J398,0)</f>
        <v>0</v>
      </c>
      <c r="BI398" s="227">
        <f>IF(N398="nulová",J398,0)</f>
        <v>0</v>
      </c>
      <c r="BJ398" s="20" t="s">
        <v>83</v>
      </c>
      <c r="BK398" s="227">
        <f>ROUND(I398*H398,2)</f>
        <v>0</v>
      </c>
      <c r="BL398" s="20" t="s">
        <v>171</v>
      </c>
      <c r="BM398" s="226" t="s">
        <v>460</v>
      </c>
    </row>
    <row r="399" s="2" customFormat="1" ht="16.5" customHeight="1">
      <c r="A399" s="41"/>
      <c r="B399" s="42"/>
      <c r="C399" s="215" t="s">
        <v>461</v>
      </c>
      <c r="D399" s="215" t="s">
        <v>166</v>
      </c>
      <c r="E399" s="216" t="s">
        <v>462</v>
      </c>
      <c r="F399" s="217" t="s">
        <v>463</v>
      </c>
      <c r="G399" s="218" t="s">
        <v>451</v>
      </c>
      <c r="H399" s="219">
        <v>1</v>
      </c>
      <c r="I399" s="220"/>
      <c r="J399" s="221">
        <f>ROUND(I399*H399,2)</f>
        <v>0</v>
      </c>
      <c r="K399" s="217" t="s">
        <v>19</v>
      </c>
      <c r="L399" s="47"/>
      <c r="M399" s="222" t="s">
        <v>19</v>
      </c>
      <c r="N399" s="223" t="s">
        <v>42</v>
      </c>
      <c r="O399" s="87"/>
      <c r="P399" s="224">
        <f>O399*H399</f>
        <v>0</v>
      </c>
      <c r="Q399" s="224">
        <v>0</v>
      </c>
      <c r="R399" s="224">
        <f>Q399*H399</f>
        <v>0</v>
      </c>
      <c r="S399" s="224">
        <v>0</v>
      </c>
      <c r="T399" s="225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26" t="s">
        <v>171</v>
      </c>
      <c r="AT399" s="226" t="s">
        <v>166</v>
      </c>
      <c r="AU399" s="226" t="s">
        <v>77</v>
      </c>
      <c r="AY399" s="20" t="s">
        <v>163</v>
      </c>
      <c r="BE399" s="227">
        <f>IF(N399="základní",J399,0)</f>
        <v>0</v>
      </c>
      <c r="BF399" s="227">
        <f>IF(N399="snížená",J399,0)</f>
        <v>0</v>
      </c>
      <c r="BG399" s="227">
        <f>IF(N399="zákl. přenesená",J399,0)</f>
        <v>0</v>
      </c>
      <c r="BH399" s="227">
        <f>IF(N399="sníž. přenesená",J399,0)</f>
        <v>0</v>
      </c>
      <c r="BI399" s="227">
        <f>IF(N399="nulová",J399,0)</f>
        <v>0</v>
      </c>
      <c r="BJ399" s="20" t="s">
        <v>83</v>
      </c>
      <c r="BK399" s="227">
        <f>ROUND(I399*H399,2)</f>
        <v>0</v>
      </c>
      <c r="BL399" s="20" t="s">
        <v>171</v>
      </c>
      <c r="BM399" s="226" t="s">
        <v>464</v>
      </c>
    </row>
    <row r="400" s="2" customFormat="1" ht="16.5" customHeight="1">
      <c r="A400" s="41"/>
      <c r="B400" s="42"/>
      <c r="C400" s="215" t="s">
        <v>465</v>
      </c>
      <c r="D400" s="215" t="s">
        <v>166</v>
      </c>
      <c r="E400" s="216" t="s">
        <v>466</v>
      </c>
      <c r="F400" s="217" t="s">
        <v>467</v>
      </c>
      <c r="G400" s="218" t="s">
        <v>451</v>
      </c>
      <c r="H400" s="219">
        <v>1</v>
      </c>
      <c r="I400" s="220"/>
      <c r="J400" s="221">
        <f>ROUND(I400*H400,2)</f>
        <v>0</v>
      </c>
      <c r="K400" s="217" t="s">
        <v>19</v>
      </c>
      <c r="L400" s="47"/>
      <c r="M400" s="222" t="s">
        <v>19</v>
      </c>
      <c r="N400" s="223" t="s">
        <v>42</v>
      </c>
      <c r="O400" s="87"/>
      <c r="P400" s="224">
        <f>O400*H400</f>
        <v>0</v>
      </c>
      <c r="Q400" s="224">
        <v>0</v>
      </c>
      <c r="R400" s="224">
        <f>Q400*H400</f>
        <v>0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171</v>
      </c>
      <c r="AT400" s="226" t="s">
        <v>166</v>
      </c>
      <c r="AU400" s="226" t="s">
        <v>77</v>
      </c>
      <c r="AY400" s="20" t="s">
        <v>163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83</v>
      </c>
      <c r="BK400" s="227">
        <f>ROUND(I400*H400,2)</f>
        <v>0</v>
      </c>
      <c r="BL400" s="20" t="s">
        <v>171</v>
      </c>
      <c r="BM400" s="226" t="s">
        <v>468</v>
      </c>
    </row>
    <row r="401" s="2" customFormat="1" ht="24.15" customHeight="1">
      <c r="A401" s="41"/>
      <c r="B401" s="42"/>
      <c r="C401" s="215" t="s">
        <v>469</v>
      </c>
      <c r="D401" s="215" t="s">
        <v>166</v>
      </c>
      <c r="E401" s="216" t="s">
        <v>470</v>
      </c>
      <c r="F401" s="217" t="s">
        <v>471</v>
      </c>
      <c r="G401" s="218" t="s">
        <v>451</v>
      </c>
      <c r="H401" s="219">
        <v>1</v>
      </c>
      <c r="I401" s="220"/>
      <c r="J401" s="221">
        <f>ROUND(I401*H401,2)</f>
        <v>0</v>
      </c>
      <c r="K401" s="217" t="s">
        <v>19</v>
      </c>
      <c r="L401" s="47"/>
      <c r="M401" s="222" t="s">
        <v>19</v>
      </c>
      <c r="N401" s="223" t="s">
        <v>42</v>
      </c>
      <c r="O401" s="87"/>
      <c r="P401" s="224">
        <f>O401*H401</f>
        <v>0</v>
      </c>
      <c r="Q401" s="224">
        <v>0</v>
      </c>
      <c r="R401" s="224">
        <f>Q401*H401</f>
        <v>0</v>
      </c>
      <c r="S401" s="224">
        <v>0</v>
      </c>
      <c r="T401" s="225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26" t="s">
        <v>171</v>
      </c>
      <c r="AT401" s="226" t="s">
        <v>166</v>
      </c>
      <c r="AU401" s="226" t="s">
        <v>77</v>
      </c>
      <c r="AY401" s="20" t="s">
        <v>163</v>
      </c>
      <c r="BE401" s="227">
        <f>IF(N401="základní",J401,0)</f>
        <v>0</v>
      </c>
      <c r="BF401" s="227">
        <f>IF(N401="snížená",J401,0)</f>
        <v>0</v>
      </c>
      <c r="BG401" s="227">
        <f>IF(N401="zákl. přenesená",J401,0)</f>
        <v>0</v>
      </c>
      <c r="BH401" s="227">
        <f>IF(N401="sníž. přenesená",J401,0)</f>
        <v>0</v>
      </c>
      <c r="BI401" s="227">
        <f>IF(N401="nulová",J401,0)</f>
        <v>0</v>
      </c>
      <c r="BJ401" s="20" t="s">
        <v>83</v>
      </c>
      <c r="BK401" s="227">
        <f>ROUND(I401*H401,2)</f>
        <v>0</v>
      </c>
      <c r="BL401" s="20" t="s">
        <v>171</v>
      </c>
      <c r="BM401" s="226" t="s">
        <v>472</v>
      </c>
    </row>
    <row r="402" s="2" customFormat="1" ht="33" customHeight="1">
      <c r="A402" s="41"/>
      <c r="B402" s="42"/>
      <c r="C402" s="215" t="s">
        <v>473</v>
      </c>
      <c r="D402" s="215" t="s">
        <v>166</v>
      </c>
      <c r="E402" s="216" t="s">
        <v>474</v>
      </c>
      <c r="F402" s="217" t="s">
        <v>475</v>
      </c>
      <c r="G402" s="218" t="s">
        <v>451</v>
      </c>
      <c r="H402" s="219">
        <v>1</v>
      </c>
      <c r="I402" s="220"/>
      <c r="J402" s="221">
        <f>ROUND(I402*H402,2)</f>
        <v>0</v>
      </c>
      <c r="K402" s="217" t="s">
        <v>19</v>
      </c>
      <c r="L402" s="47"/>
      <c r="M402" s="222" t="s">
        <v>19</v>
      </c>
      <c r="N402" s="223" t="s">
        <v>42</v>
      </c>
      <c r="O402" s="87"/>
      <c r="P402" s="224">
        <f>O402*H402</f>
        <v>0</v>
      </c>
      <c r="Q402" s="224">
        <v>0</v>
      </c>
      <c r="R402" s="224">
        <f>Q402*H402</f>
        <v>0</v>
      </c>
      <c r="S402" s="224">
        <v>0</v>
      </c>
      <c r="T402" s="225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6" t="s">
        <v>171</v>
      </c>
      <c r="AT402" s="226" t="s">
        <v>166</v>
      </c>
      <c r="AU402" s="226" t="s">
        <v>77</v>
      </c>
      <c r="AY402" s="20" t="s">
        <v>163</v>
      </c>
      <c r="BE402" s="227">
        <f>IF(N402="základní",J402,0)</f>
        <v>0</v>
      </c>
      <c r="BF402" s="227">
        <f>IF(N402="snížená",J402,0)</f>
        <v>0</v>
      </c>
      <c r="BG402" s="227">
        <f>IF(N402="zákl. přenesená",J402,0)</f>
        <v>0</v>
      </c>
      <c r="BH402" s="227">
        <f>IF(N402="sníž. přenesená",J402,0)</f>
        <v>0</v>
      </c>
      <c r="BI402" s="227">
        <f>IF(N402="nulová",J402,0)</f>
        <v>0</v>
      </c>
      <c r="BJ402" s="20" t="s">
        <v>83</v>
      </c>
      <c r="BK402" s="227">
        <f>ROUND(I402*H402,2)</f>
        <v>0</v>
      </c>
      <c r="BL402" s="20" t="s">
        <v>171</v>
      </c>
      <c r="BM402" s="226" t="s">
        <v>476</v>
      </c>
    </row>
    <row r="403" s="2" customFormat="1" ht="16.5" customHeight="1">
      <c r="A403" s="41"/>
      <c r="B403" s="42"/>
      <c r="C403" s="215" t="s">
        <v>477</v>
      </c>
      <c r="D403" s="215" t="s">
        <v>166</v>
      </c>
      <c r="E403" s="216" t="s">
        <v>478</v>
      </c>
      <c r="F403" s="217" t="s">
        <v>479</v>
      </c>
      <c r="G403" s="218" t="s">
        <v>451</v>
      </c>
      <c r="H403" s="219">
        <v>1</v>
      </c>
      <c r="I403" s="220"/>
      <c r="J403" s="221">
        <f>ROUND(I403*H403,2)</f>
        <v>0</v>
      </c>
      <c r="K403" s="217" t="s">
        <v>19</v>
      </c>
      <c r="L403" s="47"/>
      <c r="M403" s="287" t="s">
        <v>19</v>
      </c>
      <c r="N403" s="288" t="s">
        <v>42</v>
      </c>
      <c r="O403" s="289"/>
      <c r="P403" s="290">
        <f>O403*H403</f>
        <v>0</v>
      </c>
      <c r="Q403" s="290">
        <v>0</v>
      </c>
      <c r="R403" s="290">
        <f>Q403*H403</f>
        <v>0</v>
      </c>
      <c r="S403" s="290">
        <v>0</v>
      </c>
      <c r="T403" s="291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26" t="s">
        <v>171</v>
      </c>
      <c r="AT403" s="226" t="s">
        <v>166</v>
      </c>
      <c r="AU403" s="226" t="s">
        <v>77</v>
      </c>
      <c r="AY403" s="20" t="s">
        <v>163</v>
      </c>
      <c r="BE403" s="227">
        <f>IF(N403="základní",J403,0)</f>
        <v>0</v>
      </c>
      <c r="BF403" s="227">
        <f>IF(N403="snížená",J403,0)</f>
        <v>0</v>
      </c>
      <c r="BG403" s="227">
        <f>IF(N403="zákl. přenesená",J403,0)</f>
        <v>0</v>
      </c>
      <c r="BH403" s="227">
        <f>IF(N403="sníž. přenesená",J403,0)</f>
        <v>0</v>
      </c>
      <c r="BI403" s="227">
        <f>IF(N403="nulová",J403,0)</f>
        <v>0</v>
      </c>
      <c r="BJ403" s="20" t="s">
        <v>83</v>
      </c>
      <c r="BK403" s="227">
        <f>ROUND(I403*H403,2)</f>
        <v>0</v>
      </c>
      <c r="BL403" s="20" t="s">
        <v>171</v>
      </c>
      <c r="BM403" s="226" t="s">
        <v>480</v>
      </c>
    </row>
    <row r="404" s="2" customFormat="1" ht="6.96" customHeight="1">
      <c r="A404" s="41"/>
      <c r="B404" s="62"/>
      <c r="C404" s="63"/>
      <c r="D404" s="63"/>
      <c r="E404" s="63"/>
      <c r="F404" s="63"/>
      <c r="G404" s="63"/>
      <c r="H404" s="63"/>
      <c r="I404" s="63"/>
      <c r="J404" s="63"/>
      <c r="K404" s="63"/>
      <c r="L404" s="47"/>
      <c r="M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</row>
  </sheetData>
  <sheetProtection sheet="1" autoFilter="0" formatColumns="0" formatRows="0" objects="1" scenarios="1" spinCount="100000" saltValue="zY3PjedvUdzUTybZjYqYo4/zoZ9FamVuyJlbx91jiLn/lVYaaCo8wbX8soWtUhs4v0YChFaAhoRQW34+YJwbmA==" hashValue="5vfvli46+FpIptonqDz29gPgfAdJrAs39dPAZQz9d3EtjyYl67408EjyaOIt4eZnY+q8LEwx2NPaGDYY+hivuQ==" algorithmName="SHA-512" password="CC35"/>
  <autoFilter ref="C96:K4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9" r:id="rId2" display="https://podminky.urs.cz/item/CS_URS_2025_01/612325302"/>
    <hyperlink ref="F117" r:id="rId3" display="https://podminky.urs.cz/item/CS_URS_2025_01/619991001"/>
    <hyperlink ref="F121" r:id="rId4" display="https://podminky.urs.cz/item/CS_URS_2025_01/619991005"/>
    <hyperlink ref="F129" r:id="rId5" display="https://podminky.urs.cz/item/CS_URS_2025_01/622131121"/>
    <hyperlink ref="F137" r:id="rId6" display="https://podminky.urs.cz/item/CS_URS_2025_01/622142001"/>
    <hyperlink ref="F145" r:id="rId7" display="https://podminky.urs.cz/item/CS_URS_2025_01/622143003"/>
    <hyperlink ref="F161" r:id="rId8" display="https://podminky.urs.cz/item/CS_URS_2025_01/622143004"/>
    <hyperlink ref="F192" r:id="rId9" display="https://podminky.urs.cz/item/CS_URS_2025_01/622151031"/>
    <hyperlink ref="F200" r:id="rId10" display="https://podminky.urs.cz/item/CS_URS_2025_01/622531022"/>
    <hyperlink ref="F209" r:id="rId11" display="https://podminky.urs.cz/item/CS_URS_2025_01/949101111"/>
    <hyperlink ref="F217" r:id="rId12" display="https://podminky.urs.cz/item/CS_URS_2025_01/968082015"/>
    <hyperlink ref="F221" r:id="rId13" display="https://podminky.urs.cz/item/CS_URS_2025_01/968082016"/>
    <hyperlink ref="F226" r:id="rId14" display="https://podminky.urs.cz/item/CS_URS_2025_01/968082017"/>
    <hyperlink ref="F232" r:id="rId15" display="https://podminky.urs.cz/item/CS_URS_2025_01/978013191"/>
    <hyperlink ref="F240" r:id="rId16" display="https://podminky.urs.cz/item/CS_URS_2025_01/985131311"/>
    <hyperlink ref="F249" r:id="rId17" display="https://podminky.urs.cz/item/CS_URS_2025_01/985139112"/>
    <hyperlink ref="F259" r:id="rId18" display="https://podminky.urs.cz/item/CS_URS_2025_01/997013212"/>
    <hyperlink ref="F261" r:id="rId19" display="https://podminky.urs.cz/item/CS_URS_2025_01/997013501"/>
    <hyperlink ref="F263" r:id="rId20" display="https://podminky.urs.cz/item/CS_URS_2025_01/997013509"/>
    <hyperlink ref="F268" r:id="rId21" display="https://podminky.urs.cz/item/CS_URS_2025_01/997013631"/>
    <hyperlink ref="F271" r:id="rId22" display="https://podminky.urs.cz/item/CS_URS_2025_01/998018002"/>
    <hyperlink ref="F275" r:id="rId23" display="https://podminky.urs.cz/item/CS_URS_2025_01/764001911"/>
    <hyperlink ref="F288" r:id="rId24" display="https://podminky.urs.cz/item/CS_URS_2025_01/998764102"/>
    <hyperlink ref="F291" r:id="rId25" display="https://podminky.urs.cz/item/CS_URS_2025_01/766622131"/>
    <hyperlink ref="F302" r:id="rId26" display="https://podminky.urs.cz/item/CS_URS_2025_01/766622216"/>
    <hyperlink ref="F309" r:id="rId27" display="https://podminky.urs.cz/item/CS_URS_2025_01/766642131"/>
    <hyperlink ref="F316" r:id="rId28" display="https://podminky.urs.cz/item/CS_URS_2025_01/766691811"/>
    <hyperlink ref="F323" r:id="rId29" display="https://podminky.urs.cz/item/CS_URS_2025_01/766694116"/>
    <hyperlink ref="F336" r:id="rId30" display="https://podminky.urs.cz/item/CS_URS_2025_01/998766122"/>
    <hyperlink ref="F339" r:id="rId31" display="https://podminky.urs.cz/item/CS_URS_2025_01/767627306"/>
    <hyperlink ref="F347" r:id="rId32" display="https://podminky.urs.cz/item/CS_URS_2025_01/767627307"/>
    <hyperlink ref="F355" r:id="rId33" display="https://podminky.urs.cz/item/CS_URS_2025_01/767627310"/>
    <hyperlink ref="F363" r:id="rId34" display="https://podminky.urs.cz/item/CS_URS_2025_01/998767122"/>
    <hyperlink ref="F366" r:id="rId35" display="https://podminky.urs.cz/item/CS_URS_2025_01/784211101"/>
    <hyperlink ref="F394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129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488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ROUND((SUM(BE97:BE371)),  2)</f>
        <v>0</v>
      </c>
      <c r="G35" s="41"/>
      <c r="H35" s="41"/>
      <c r="I35" s="160">
        <v>0.20999999999999999</v>
      </c>
      <c r="J35" s="159">
        <f>ROUND(((SUM(BE97:BE371))*I35),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ROUND((SUM(BF97:BF371)),  2)</f>
        <v>0</v>
      </c>
      <c r="G36" s="41"/>
      <c r="H36" s="41"/>
      <c r="I36" s="160">
        <v>0.12</v>
      </c>
      <c r="J36" s="159">
        <f>ROUND(((SUM(BF97:BF371))*I36),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ROUND((SUM(BG97:BG371)),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ROUND((SUM(BH97:BH371)),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ROUND((SUM(BI97:BI371)),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129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044 - Bytová jednotka 4, byt 1+1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J194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J239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J251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J254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J255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J269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J312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J336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J348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J363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129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044 - Bytová jednotka 4, byt 1+1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P98+P254+P363</f>
        <v>0</v>
      </c>
      <c r="Q97" s="99"/>
      <c r="R97" s="196">
        <f>R98+R254+R363</f>
        <v>0.67879560000000005</v>
      </c>
      <c r="S97" s="99"/>
      <c r="T97" s="197">
        <f>T98+T254+T363</f>
        <v>0.80512356000000007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BK98+BK254+BK363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P99+P194+P239+P251</f>
        <v>0</v>
      </c>
      <c r="Q98" s="207"/>
      <c r="R98" s="208">
        <f>R99+R194+R239+R251</f>
        <v>0.30612467999999998</v>
      </c>
      <c r="S98" s="207"/>
      <c r="T98" s="209">
        <f>T99+T194+T239+T251</f>
        <v>0.79424356000000007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BK99+BK194+BK239+BK251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SUM(P100:P193)</f>
        <v>0</v>
      </c>
      <c r="Q99" s="207"/>
      <c r="R99" s="208">
        <f>SUM(R100:R193)</f>
        <v>0.30612467999999998</v>
      </c>
      <c r="S99" s="207"/>
      <c r="T99" s="209">
        <f>SUM(T100:T193)</f>
        <v>0.0053175600000000007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SUM(BK100:BK193)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6.9870000000000001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0.030603060000000001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4" customFormat="1">
      <c r="A106" s="14"/>
      <c r="B106" s="245"/>
      <c r="C106" s="246"/>
      <c r="D106" s="235" t="s">
        <v>175</v>
      </c>
      <c r="E106" s="247" t="s">
        <v>19</v>
      </c>
      <c r="F106" s="248" t="s">
        <v>179</v>
      </c>
      <c r="G106" s="246"/>
      <c r="H106" s="249">
        <v>6.9870000000000001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175</v>
      </c>
      <c r="AU106" s="255" t="s">
        <v>83</v>
      </c>
      <c r="AV106" s="14" t="s">
        <v>171</v>
      </c>
      <c r="AW106" s="14" t="s">
        <v>32</v>
      </c>
      <c r="AX106" s="14" t="s">
        <v>77</v>
      </c>
      <c r="AY106" s="255" t="s">
        <v>163</v>
      </c>
    </row>
    <row r="107" s="2" customFormat="1" ht="16.5" customHeight="1">
      <c r="A107" s="41"/>
      <c r="B107" s="42"/>
      <c r="C107" s="215" t="s">
        <v>83</v>
      </c>
      <c r="D107" s="215" t="s">
        <v>166</v>
      </c>
      <c r="E107" s="216" t="s">
        <v>180</v>
      </c>
      <c r="F107" s="217" t="s">
        <v>181</v>
      </c>
      <c r="G107" s="218" t="s">
        <v>169</v>
      </c>
      <c r="H107" s="219">
        <v>6.9870000000000001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0.034680000000000002</v>
      </c>
      <c r="R107" s="224">
        <f>Q107*H107</f>
        <v>0.24230916000000002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83</v>
      </c>
      <c r="AY107" s="20" t="s">
        <v>163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83</v>
      </c>
      <c r="BK107" s="227">
        <f>ROUND(I107*H107,2)</f>
        <v>0</v>
      </c>
      <c r="BL107" s="20" t="s">
        <v>171</v>
      </c>
      <c r="BM107" s="226" t="s">
        <v>182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183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83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176</v>
      </c>
      <c r="G109" s="234"/>
      <c r="H109" s="238">
        <v>2.1480000000000001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83</v>
      </c>
      <c r="AV109" s="13" t="s">
        <v>83</v>
      </c>
      <c r="AW109" s="13" t="s">
        <v>32</v>
      </c>
      <c r="AX109" s="13" t="s">
        <v>70</v>
      </c>
      <c r="AY109" s="244" t="s">
        <v>163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177</v>
      </c>
      <c r="G111" s="234"/>
      <c r="H111" s="238">
        <v>1.7609999999999999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178</v>
      </c>
      <c r="G112" s="234"/>
      <c r="H112" s="238">
        <v>0.93000000000000005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4" customFormat="1">
      <c r="A113" s="14"/>
      <c r="B113" s="245"/>
      <c r="C113" s="246"/>
      <c r="D113" s="235" t="s">
        <v>175</v>
      </c>
      <c r="E113" s="247" t="s">
        <v>19</v>
      </c>
      <c r="F113" s="248" t="s">
        <v>179</v>
      </c>
      <c r="G113" s="246"/>
      <c r="H113" s="249">
        <v>6.9870000000000001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175</v>
      </c>
      <c r="AU113" s="255" t="s">
        <v>83</v>
      </c>
      <c r="AV113" s="14" t="s">
        <v>171</v>
      </c>
      <c r="AW113" s="14" t="s">
        <v>32</v>
      </c>
      <c r="AX113" s="14" t="s">
        <v>77</v>
      </c>
      <c r="AY113" s="255" t="s">
        <v>163</v>
      </c>
    </row>
    <row r="114" s="2" customFormat="1" ht="16.5" customHeight="1">
      <c r="A114" s="41"/>
      <c r="B114" s="42"/>
      <c r="C114" s="215" t="s">
        <v>184</v>
      </c>
      <c r="D114" s="215" t="s">
        <v>166</v>
      </c>
      <c r="E114" s="216" t="s">
        <v>185</v>
      </c>
      <c r="F114" s="217" t="s">
        <v>186</v>
      </c>
      <c r="G114" s="218" t="s">
        <v>169</v>
      </c>
      <c r="H114" s="219">
        <v>80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42</v>
      </c>
      <c r="O114" s="87"/>
      <c r="P114" s="224">
        <f>O114*H114</f>
        <v>0</v>
      </c>
      <c r="Q114" s="224">
        <v>4.0000000000000003E-05</v>
      </c>
      <c r="R114" s="224">
        <f>Q114*H114</f>
        <v>0.0032000000000000002</v>
      </c>
      <c r="S114" s="224">
        <v>6.0000000000000002E-05</v>
      </c>
      <c r="T114" s="225">
        <f>S114*H114</f>
        <v>0.0048000000000000004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83</v>
      </c>
      <c r="AY114" s="20" t="s">
        <v>163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83</v>
      </c>
      <c r="BK114" s="227">
        <f>ROUND(I114*H114,2)</f>
        <v>0</v>
      </c>
      <c r="BL114" s="20" t="s">
        <v>171</v>
      </c>
      <c r="BM114" s="226" t="s">
        <v>187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188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83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482</v>
      </c>
      <c r="G116" s="234"/>
      <c r="H116" s="238">
        <v>80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83</v>
      </c>
      <c r="AV116" s="13" t="s">
        <v>83</v>
      </c>
      <c r="AW116" s="13" t="s">
        <v>32</v>
      </c>
      <c r="AX116" s="13" t="s">
        <v>70</v>
      </c>
      <c r="AY116" s="244" t="s">
        <v>163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179</v>
      </c>
      <c r="G117" s="246"/>
      <c r="H117" s="249">
        <v>80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83</v>
      </c>
      <c r="AV117" s="14" t="s">
        <v>171</v>
      </c>
      <c r="AW117" s="14" t="s">
        <v>32</v>
      </c>
      <c r="AX117" s="14" t="s">
        <v>77</v>
      </c>
      <c r="AY117" s="255" t="s">
        <v>163</v>
      </c>
    </row>
    <row r="118" s="2" customFormat="1" ht="21.75" customHeight="1">
      <c r="A118" s="41"/>
      <c r="B118" s="42"/>
      <c r="C118" s="215" t="s">
        <v>171</v>
      </c>
      <c r="D118" s="215" t="s">
        <v>166</v>
      </c>
      <c r="E118" s="216" t="s">
        <v>190</v>
      </c>
      <c r="F118" s="217" t="s">
        <v>191</v>
      </c>
      <c r="G118" s="218" t="s">
        <v>169</v>
      </c>
      <c r="H118" s="219">
        <v>8.6259999999999994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42</v>
      </c>
      <c r="O118" s="87"/>
      <c r="P118" s="224">
        <f>O118*H118</f>
        <v>0</v>
      </c>
      <c r="Q118" s="224">
        <v>9.0000000000000006E-05</v>
      </c>
      <c r="R118" s="224">
        <f>Q118*H118</f>
        <v>0.00077634000000000004</v>
      </c>
      <c r="S118" s="224">
        <v>6.0000000000000002E-05</v>
      </c>
      <c r="T118" s="225">
        <f>S118*H118</f>
        <v>0.00051756000000000003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83</v>
      </c>
      <c r="AY118" s="20" t="s">
        <v>163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83</v>
      </c>
      <c r="BK118" s="227">
        <f>ROUND(I118*H118,2)</f>
        <v>0</v>
      </c>
      <c r="BL118" s="20" t="s">
        <v>171</v>
      </c>
      <c r="BM118" s="226" t="s">
        <v>192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193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83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194</v>
      </c>
      <c r="G120" s="234"/>
      <c r="H120" s="238">
        <v>3.1139999999999999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83</v>
      </c>
      <c r="AV120" s="13" t="s">
        <v>83</v>
      </c>
      <c r="AW120" s="13" t="s">
        <v>32</v>
      </c>
      <c r="AX120" s="13" t="s">
        <v>70</v>
      </c>
      <c r="AY120" s="244" t="s">
        <v>163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194</v>
      </c>
      <c r="G121" s="234"/>
      <c r="H121" s="238">
        <v>3.1139999999999999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83</v>
      </c>
      <c r="AV121" s="13" t="s">
        <v>83</v>
      </c>
      <c r="AW121" s="13" t="s">
        <v>32</v>
      </c>
      <c r="AX121" s="13" t="s">
        <v>70</v>
      </c>
      <c r="AY121" s="244" t="s">
        <v>163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195</v>
      </c>
      <c r="G122" s="234"/>
      <c r="H122" s="238">
        <v>1.7969999999999999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196</v>
      </c>
      <c r="G123" s="234"/>
      <c r="H123" s="238">
        <v>0.60099999999999998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4" customFormat="1">
      <c r="A124" s="14"/>
      <c r="B124" s="245"/>
      <c r="C124" s="246"/>
      <c r="D124" s="235" t="s">
        <v>175</v>
      </c>
      <c r="E124" s="247" t="s">
        <v>19</v>
      </c>
      <c r="F124" s="248" t="s">
        <v>179</v>
      </c>
      <c r="G124" s="246"/>
      <c r="H124" s="249">
        <v>8.6260000000000012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175</v>
      </c>
      <c r="AU124" s="255" t="s">
        <v>83</v>
      </c>
      <c r="AV124" s="14" t="s">
        <v>171</v>
      </c>
      <c r="AW124" s="14" t="s">
        <v>32</v>
      </c>
      <c r="AX124" s="14" t="s">
        <v>77</v>
      </c>
      <c r="AY124" s="255" t="s">
        <v>163</v>
      </c>
    </row>
    <row r="125" s="2" customFormat="1" ht="16.5" customHeight="1">
      <c r="A125" s="41"/>
      <c r="B125" s="42"/>
      <c r="C125" s="215" t="s">
        <v>197</v>
      </c>
      <c r="D125" s="215" t="s">
        <v>166</v>
      </c>
      <c r="E125" s="216" t="s">
        <v>198</v>
      </c>
      <c r="F125" s="217" t="s">
        <v>199</v>
      </c>
      <c r="G125" s="218" t="s">
        <v>169</v>
      </c>
      <c r="H125" s="219">
        <v>2.6200000000000001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42</v>
      </c>
      <c r="O125" s="87"/>
      <c r="P125" s="224">
        <f>O125*H125</f>
        <v>0</v>
      </c>
      <c r="Q125" s="224">
        <v>0.00025999999999999998</v>
      </c>
      <c r="R125" s="224">
        <f>Q125*H125</f>
        <v>0.00068119999999999997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83</v>
      </c>
      <c r="AY125" s="20" t="s">
        <v>163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83</v>
      </c>
      <c r="BK125" s="227">
        <f>ROUND(I125*H125,2)</f>
        <v>0</v>
      </c>
      <c r="BL125" s="20" t="s">
        <v>171</v>
      </c>
      <c r="BM125" s="226" t="s">
        <v>200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201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83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202</v>
      </c>
      <c r="G127" s="234"/>
      <c r="H127" s="238">
        <v>0.76100000000000001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83</v>
      </c>
      <c r="AV127" s="13" t="s">
        <v>83</v>
      </c>
      <c r="AW127" s="13" t="s">
        <v>32</v>
      </c>
      <c r="AX127" s="13" t="s">
        <v>70</v>
      </c>
      <c r="AY127" s="244" t="s">
        <v>163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202</v>
      </c>
      <c r="G128" s="234"/>
      <c r="H128" s="238">
        <v>0.76100000000000001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83</v>
      </c>
      <c r="AV128" s="13" t="s">
        <v>83</v>
      </c>
      <c r="AW128" s="13" t="s">
        <v>32</v>
      </c>
      <c r="AX128" s="13" t="s">
        <v>70</v>
      </c>
      <c r="AY128" s="244" t="s">
        <v>163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203</v>
      </c>
      <c r="G129" s="234"/>
      <c r="H129" s="238">
        <v>0.75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83</v>
      </c>
      <c r="AV129" s="13" t="s">
        <v>83</v>
      </c>
      <c r="AW129" s="13" t="s">
        <v>32</v>
      </c>
      <c r="AX129" s="13" t="s">
        <v>70</v>
      </c>
      <c r="AY129" s="244" t="s">
        <v>163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204</v>
      </c>
      <c r="G130" s="234"/>
      <c r="H130" s="238">
        <v>0.34799999999999998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179</v>
      </c>
      <c r="G131" s="246"/>
      <c r="H131" s="249">
        <v>2.6200000000000001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83</v>
      </c>
      <c r="AV131" s="14" t="s">
        <v>171</v>
      </c>
      <c r="AW131" s="14" t="s">
        <v>32</v>
      </c>
      <c r="AX131" s="14" t="s">
        <v>77</v>
      </c>
      <c r="AY131" s="255" t="s">
        <v>163</v>
      </c>
    </row>
    <row r="132" s="2" customFormat="1" ht="21.75" customHeight="1">
      <c r="A132" s="41"/>
      <c r="B132" s="42"/>
      <c r="C132" s="215" t="s">
        <v>164</v>
      </c>
      <c r="D132" s="215" t="s">
        <v>166</v>
      </c>
      <c r="E132" s="216" t="s">
        <v>205</v>
      </c>
      <c r="F132" s="217" t="s">
        <v>206</v>
      </c>
      <c r="G132" s="218" t="s">
        <v>169</v>
      </c>
      <c r="H132" s="219">
        <v>2.6200000000000001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42</v>
      </c>
      <c r="O132" s="87"/>
      <c r="P132" s="224">
        <f>O132*H132</f>
        <v>0</v>
      </c>
      <c r="Q132" s="224">
        <v>0.0043800000000000002</v>
      </c>
      <c r="R132" s="224">
        <f>Q132*H132</f>
        <v>0.011475600000000001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83</v>
      </c>
      <c r="AY132" s="20" t="s">
        <v>163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83</v>
      </c>
      <c r="BK132" s="227">
        <f>ROUND(I132*H132,2)</f>
        <v>0</v>
      </c>
      <c r="BL132" s="20" t="s">
        <v>171</v>
      </c>
      <c r="BM132" s="226" t="s">
        <v>207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208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83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202</v>
      </c>
      <c r="G135" s="234"/>
      <c r="H135" s="238">
        <v>0.76100000000000001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83</v>
      </c>
      <c r="AV135" s="13" t="s">
        <v>83</v>
      </c>
      <c r="AW135" s="13" t="s">
        <v>32</v>
      </c>
      <c r="AX135" s="13" t="s">
        <v>70</v>
      </c>
      <c r="AY135" s="244" t="s">
        <v>163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203</v>
      </c>
      <c r="G136" s="234"/>
      <c r="H136" s="238">
        <v>0.75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83</v>
      </c>
      <c r="AV136" s="13" t="s">
        <v>83</v>
      </c>
      <c r="AW136" s="13" t="s">
        <v>32</v>
      </c>
      <c r="AX136" s="13" t="s">
        <v>70</v>
      </c>
      <c r="AY136" s="244" t="s">
        <v>163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204</v>
      </c>
      <c r="G137" s="234"/>
      <c r="H137" s="238">
        <v>0.34799999999999998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83</v>
      </c>
      <c r="AV137" s="13" t="s">
        <v>83</v>
      </c>
      <c r="AW137" s="13" t="s">
        <v>32</v>
      </c>
      <c r="AX137" s="13" t="s">
        <v>70</v>
      </c>
      <c r="AY137" s="244" t="s">
        <v>163</v>
      </c>
    </row>
    <row r="138" s="14" customFormat="1">
      <c r="A138" s="14"/>
      <c r="B138" s="245"/>
      <c r="C138" s="246"/>
      <c r="D138" s="235" t="s">
        <v>175</v>
      </c>
      <c r="E138" s="247" t="s">
        <v>19</v>
      </c>
      <c r="F138" s="248" t="s">
        <v>179</v>
      </c>
      <c r="G138" s="246"/>
      <c r="H138" s="249">
        <v>2.6200000000000001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175</v>
      </c>
      <c r="AU138" s="255" t="s">
        <v>83</v>
      </c>
      <c r="AV138" s="14" t="s">
        <v>171</v>
      </c>
      <c r="AW138" s="14" t="s">
        <v>32</v>
      </c>
      <c r="AX138" s="14" t="s">
        <v>77</v>
      </c>
      <c r="AY138" s="255" t="s">
        <v>163</v>
      </c>
    </row>
    <row r="139" s="2" customFormat="1" ht="24.15" customHeight="1">
      <c r="A139" s="41"/>
      <c r="B139" s="42"/>
      <c r="C139" s="215" t="s">
        <v>209</v>
      </c>
      <c r="D139" s="215" t="s">
        <v>166</v>
      </c>
      <c r="E139" s="216" t="s">
        <v>210</v>
      </c>
      <c r="F139" s="217" t="s">
        <v>211</v>
      </c>
      <c r="G139" s="218" t="s">
        <v>212</v>
      </c>
      <c r="H139" s="219">
        <v>17.460000000000001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42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83</v>
      </c>
      <c r="AY139" s="20" t="s">
        <v>163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83</v>
      </c>
      <c r="BK139" s="227">
        <f>ROUND(I139*H139,2)</f>
        <v>0</v>
      </c>
      <c r="BL139" s="20" t="s">
        <v>171</v>
      </c>
      <c r="BM139" s="226" t="s">
        <v>213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214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83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215</v>
      </c>
      <c r="G141" s="234"/>
      <c r="H141" s="238">
        <v>5.0700000000000003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215</v>
      </c>
      <c r="G142" s="234"/>
      <c r="H142" s="238">
        <v>5.0700000000000003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216</v>
      </c>
      <c r="G143" s="234"/>
      <c r="H143" s="238">
        <v>5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83</v>
      </c>
      <c r="AV143" s="13" t="s">
        <v>83</v>
      </c>
      <c r="AW143" s="13" t="s">
        <v>32</v>
      </c>
      <c r="AX143" s="13" t="s">
        <v>70</v>
      </c>
      <c r="AY143" s="244" t="s">
        <v>163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217</v>
      </c>
      <c r="G144" s="234"/>
      <c r="H144" s="238">
        <v>2.3199999999999998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83</v>
      </c>
      <c r="AV144" s="13" t="s">
        <v>83</v>
      </c>
      <c r="AW144" s="13" t="s">
        <v>32</v>
      </c>
      <c r="AX144" s="13" t="s">
        <v>70</v>
      </c>
      <c r="AY144" s="244" t="s">
        <v>163</v>
      </c>
    </row>
    <row r="145" s="14" customFormat="1">
      <c r="A145" s="14"/>
      <c r="B145" s="245"/>
      <c r="C145" s="246"/>
      <c r="D145" s="235" t="s">
        <v>175</v>
      </c>
      <c r="E145" s="247" t="s">
        <v>19</v>
      </c>
      <c r="F145" s="248" t="s">
        <v>179</v>
      </c>
      <c r="G145" s="246"/>
      <c r="H145" s="249">
        <v>17.460000000000001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175</v>
      </c>
      <c r="AU145" s="255" t="s">
        <v>83</v>
      </c>
      <c r="AV145" s="14" t="s">
        <v>171</v>
      </c>
      <c r="AW145" s="14" t="s">
        <v>32</v>
      </c>
      <c r="AX145" s="14" t="s">
        <v>77</v>
      </c>
      <c r="AY145" s="255" t="s">
        <v>163</v>
      </c>
    </row>
    <row r="146" s="2" customFormat="1" ht="16.5" customHeight="1">
      <c r="A146" s="41"/>
      <c r="B146" s="42"/>
      <c r="C146" s="256" t="s">
        <v>218</v>
      </c>
      <c r="D146" s="256" t="s">
        <v>219</v>
      </c>
      <c r="E146" s="257" t="s">
        <v>220</v>
      </c>
      <c r="F146" s="258" t="s">
        <v>221</v>
      </c>
      <c r="G146" s="259" t="s">
        <v>212</v>
      </c>
      <c r="H146" s="260">
        <v>18.332999999999998</v>
      </c>
      <c r="I146" s="261"/>
      <c r="J146" s="262">
        <f>ROUND(I146*H146,2)</f>
        <v>0</v>
      </c>
      <c r="K146" s="258" t="s">
        <v>170</v>
      </c>
      <c r="L146" s="263"/>
      <c r="M146" s="264" t="s">
        <v>19</v>
      </c>
      <c r="N146" s="265" t="s">
        <v>42</v>
      </c>
      <c r="O146" s="87"/>
      <c r="P146" s="224">
        <f>O146*H146</f>
        <v>0</v>
      </c>
      <c r="Q146" s="224">
        <v>0.00010000000000000001</v>
      </c>
      <c r="R146" s="224">
        <f>Q146*H146</f>
        <v>0.0018333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218</v>
      </c>
      <c r="AT146" s="226" t="s">
        <v>219</v>
      </c>
      <c r="AU146" s="226" t="s">
        <v>83</v>
      </c>
      <c r="AY146" s="20" t="s">
        <v>163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83</v>
      </c>
      <c r="BK146" s="227">
        <f>ROUND(I146*H146,2)</f>
        <v>0</v>
      </c>
      <c r="BL146" s="20" t="s">
        <v>171</v>
      </c>
      <c r="BM146" s="226" t="s">
        <v>222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215</v>
      </c>
      <c r="G148" s="234"/>
      <c r="H148" s="238">
        <v>5.0700000000000003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216</v>
      </c>
      <c r="G149" s="234"/>
      <c r="H149" s="238">
        <v>5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217</v>
      </c>
      <c r="G150" s="234"/>
      <c r="H150" s="238">
        <v>2.3199999999999998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17.460000000000001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13" customFormat="1">
      <c r="A152" s="13"/>
      <c r="B152" s="233"/>
      <c r="C152" s="234"/>
      <c r="D152" s="235" t="s">
        <v>175</v>
      </c>
      <c r="E152" s="234"/>
      <c r="F152" s="237" t="s">
        <v>483</v>
      </c>
      <c r="G152" s="234"/>
      <c r="H152" s="238">
        <v>18.332999999999998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83</v>
      </c>
      <c r="AV152" s="13" t="s">
        <v>83</v>
      </c>
      <c r="AW152" s="13" t="s">
        <v>4</v>
      </c>
      <c r="AX152" s="13" t="s">
        <v>77</v>
      </c>
      <c r="AY152" s="244" t="s">
        <v>163</v>
      </c>
    </row>
    <row r="153" s="2" customFormat="1" ht="33" customHeight="1">
      <c r="A153" s="41"/>
      <c r="B153" s="42"/>
      <c r="C153" s="215" t="s">
        <v>224</v>
      </c>
      <c r="D153" s="215" t="s">
        <v>166</v>
      </c>
      <c r="E153" s="216" t="s">
        <v>225</v>
      </c>
      <c r="F153" s="217" t="s">
        <v>226</v>
      </c>
      <c r="G153" s="218" t="s">
        <v>212</v>
      </c>
      <c r="H153" s="219">
        <v>34.920000000000002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42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83</v>
      </c>
      <c r="AY153" s="20" t="s">
        <v>163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83</v>
      </c>
      <c r="BK153" s="227">
        <f>ROUND(I153*H153,2)</f>
        <v>0</v>
      </c>
      <c r="BL153" s="20" t="s">
        <v>171</v>
      </c>
      <c r="BM153" s="226" t="s">
        <v>227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228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83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215</v>
      </c>
      <c r="G155" s="234"/>
      <c r="H155" s="238">
        <v>5.0700000000000003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215</v>
      </c>
      <c r="G156" s="234"/>
      <c r="H156" s="238">
        <v>5.0700000000000003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216</v>
      </c>
      <c r="G157" s="234"/>
      <c r="H157" s="238">
        <v>5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217</v>
      </c>
      <c r="G158" s="234"/>
      <c r="H158" s="238">
        <v>2.3199999999999998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83</v>
      </c>
      <c r="AV158" s="13" t="s">
        <v>83</v>
      </c>
      <c r="AW158" s="13" t="s">
        <v>32</v>
      </c>
      <c r="AX158" s="13" t="s">
        <v>70</v>
      </c>
      <c r="AY158" s="244" t="s">
        <v>163</v>
      </c>
    </row>
    <row r="159" s="15" customFormat="1">
      <c r="A159" s="15"/>
      <c r="B159" s="266"/>
      <c r="C159" s="267"/>
      <c r="D159" s="235" t="s">
        <v>175</v>
      </c>
      <c r="E159" s="268" t="s">
        <v>19</v>
      </c>
      <c r="F159" s="269" t="s">
        <v>229</v>
      </c>
      <c r="G159" s="267"/>
      <c r="H159" s="270">
        <v>17.460000000000001</v>
      </c>
      <c r="I159" s="271"/>
      <c r="J159" s="267"/>
      <c r="K159" s="267"/>
      <c r="L159" s="272"/>
      <c r="M159" s="273"/>
      <c r="N159" s="274"/>
      <c r="O159" s="274"/>
      <c r="P159" s="274"/>
      <c r="Q159" s="274"/>
      <c r="R159" s="274"/>
      <c r="S159" s="274"/>
      <c r="T159" s="27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6" t="s">
        <v>175</v>
      </c>
      <c r="AU159" s="276" t="s">
        <v>83</v>
      </c>
      <c r="AV159" s="15" t="s">
        <v>184</v>
      </c>
      <c r="AW159" s="15" t="s">
        <v>32</v>
      </c>
      <c r="AX159" s="15" t="s">
        <v>70</v>
      </c>
      <c r="AY159" s="276" t="s">
        <v>163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215</v>
      </c>
      <c r="G160" s="234"/>
      <c r="H160" s="238">
        <v>5.0700000000000003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83</v>
      </c>
      <c r="AV160" s="13" t="s">
        <v>83</v>
      </c>
      <c r="AW160" s="13" t="s">
        <v>32</v>
      </c>
      <c r="AX160" s="13" t="s">
        <v>70</v>
      </c>
      <c r="AY160" s="244" t="s">
        <v>163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215</v>
      </c>
      <c r="G161" s="234"/>
      <c r="H161" s="238">
        <v>5.0700000000000003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83</v>
      </c>
      <c r="AV161" s="13" t="s">
        <v>83</v>
      </c>
      <c r="AW161" s="13" t="s">
        <v>32</v>
      </c>
      <c r="AX161" s="13" t="s">
        <v>70</v>
      </c>
      <c r="AY161" s="244" t="s">
        <v>163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216</v>
      </c>
      <c r="G162" s="234"/>
      <c r="H162" s="238">
        <v>5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217</v>
      </c>
      <c r="G163" s="234"/>
      <c r="H163" s="238">
        <v>2.3199999999999998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5" customFormat="1">
      <c r="A164" s="15"/>
      <c r="B164" s="266"/>
      <c r="C164" s="267"/>
      <c r="D164" s="235" t="s">
        <v>175</v>
      </c>
      <c r="E164" s="268" t="s">
        <v>19</v>
      </c>
      <c r="F164" s="269" t="s">
        <v>229</v>
      </c>
      <c r="G164" s="267"/>
      <c r="H164" s="270">
        <v>17.460000000000001</v>
      </c>
      <c r="I164" s="271"/>
      <c r="J164" s="267"/>
      <c r="K164" s="267"/>
      <c r="L164" s="272"/>
      <c r="M164" s="273"/>
      <c r="N164" s="274"/>
      <c r="O164" s="274"/>
      <c r="P164" s="274"/>
      <c r="Q164" s="274"/>
      <c r="R164" s="274"/>
      <c r="S164" s="274"/>
      <c r="T164" s="27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6" t="s">
        <v>175</v>
      </c>
      <c r="AU164" s="276" t="s">
        <v>83</v>
      </c>
      <c r="AV164" s="15" t="s">
        <v>184</v>
      </c>
      <c r="AW164" s="15" t="s">
        <v>32</v>
      </c>
      <c r="AX164" s="15" t="s">
        <v>70</v>
      </c>
      <c r="AY164" s="276" t="s">
        <v>163</v>
      </c>
    </row>
    <row r="165" s="14" customFormat="1">
      <c r="A165" s="14"/>
      <c r="B165" s="245"/>
      <c r="C165" s="246"/>
      <c r="D165" s="235" t="s">
        <v>175</v>
      </c>
      <c r="E165" s="247" t="s">
        <v>19</v>
      </c>
      <c r="F165" s="248" t="s">
        <v>179</v>
      </c>
      <c r="G165" s="246"/>
      <c r="H165" s="249">
        <v>34.920000000000002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175</v>
      </c>
      <c r="AU165" s="255" t="s">
        <v>83</v>
      </c>
      <c r="AV165" s="14" t="s">
        <v>171</v>
      </c>
      <c r="AW165" s="14" t="s">
        <v>32</v>
      </c>
      <c r="AX165" s="14" t="s">
        <v>77</v>
      </c>
      <c r="AY165" s="255" t="s">
        <v>163</v>
      </c>
    </row>
    <row r="166" s="2" customFormat="1" ht="16.5" customHeight="1">
      <c r="A166" s="41"/>
      <c r="B166" s="42"/>
      <c r="C166" s="256" t="s">
        <v>230</v>
      </c>
      <c r="D166" s="256" t="s">
        <v>219</v>
      </c>
      <c r="E166" s="257" t="s">
        <v>231</v>
      </c>
      <c r="F166" s="258" t="s">
        <v>232</v>
      </c>
      <c r="G166" s="259" t="s">
        <v>212</v>
      </c>
      <c r="H166" s="260">
        <v>18.332999999999998</v>
      </c>
      <c r="I166" s="261"/>
      <c r="J166" s="262">
        <f>ROUND(I166*H166,2)</f>
        <v>0</v>
      </c>
      <c r="K166" s="258" t="s">
        <v>170</v>
      </c>
      <c r="L166" s="263"/>
      <c r="M166" s="264" t="s">
        <v>19</v>
      </c>
      <c r="N166" s="265" t="s">
        <v>42</v>
      </c>
      <c r="O166" s="87"/>
      <c r="P166" s="224">
        <f>O166*H166</f>
        <v>0</v>
      </c>
      <c r="Q166" s="224">
        <v>4.0000000000000003E-05</v>
      </c>
      <c r="R166" s="224">
        <f>Q166*H166</f>
        <v>0.00073331999999999998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218</v>
      </c>
      <c r="AT166" s="226" t="s">
        <v>219</v>
      </c>
      <c r="AU166" s="226" t="s">
        <v>83</v>
      </c>
      <c r="AY166" s="20" t="s">
        <v>163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83</v>
      </c>
      <c r="BK166" s="227">
        <f>ROUND(I166*H166,2)</f>
        <v>0</v>
      </c>
      <c r="BL166" s="20" t="s">
        <v>171</v>
      </c>
      <c r="BM166" s="226" t="s">
        <v>233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215</v>
      </c>
      <c r="G167" s="234"/>
      <c r="H167" s="238">
        <v>5.0700000000000003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83</v>
      </c>
      <c r="AV167" s="13" t="s">
        <v>83</v>
      </c>
      <c r="AW167" s="13" t="s">
        <v>32</v>
      </c>
      <c r="AX167" s="13" t="s">
        <v>70</v>
      </c>
      <c r="AY167" s="244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216</v>
      </c>
      <c r="G169" s="234"/>
      <c r="H169" s="238">
        <v>5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217</v>
      </c>
      <c r="G170" s="234"/>
      <c r="H170" s="238">
        <v>2.3199999999999998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179</v>
      </c>
      <c r="G171" s="246"/>
      <c r="H171" s="249">
        <v>17.460000000000001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83</v>
      </c>
      <c r="AV171" s="14" t="s">
        <v>171</v>
      </c>
      <c r="AW171" s="14" t="s">
        <v>32</v>
      </c>
      <c r="AX171" s="14" t="s">
        <v>77</v>
      </c>
      <c r="AY171" s="255" t="s">
        <v>163</v>
      </c>
    </row>
    <row r="172" s="13" customFormat="1">
      <c r="A172" s="13"/>
      <c r="B172" s="233"/>
      <c r="C172" s="234"/>
      <c r="D172" s="235" t="s">
        <v>175</v>
      </c>
      <c r="E172" s="234"/>
      <c r="F172" s="237" t="s">
        <v>483</v>
      </c>
      <c r="G172" s="234"/>
      <c r="H172" s="238">
        <v>18.332999999999998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4</v>
      </c>
      <c r="AX172" s="13" t="s">
        <v>77</v>
      </c>
      <c r="AY172" s="244" t="s">
        <v>163</v>
      </c>
    </row>
    <row r="173" s="2" customFormat="1" ht="16.5" customHeight="1">
      <c r="A173" s="41"/>
      <c r="B173" s="42"/>
      <c r="C173" s="256" t="s">
        <v>234</v>
      </c>
      <c r="D173" s="256" t="s">
        <v>219</v>
      </c>
      <c r="E173" s="257" t="s">
        <v>235</v>
      </c>
      <c r="F173" s="258" t="s">
        <v>236</v>
      </c>
      <c r="G173" s="259" t="s">
        <v>212</v>
      </c>
      <c r="H173" s="260">
        <v>18.332999999999998</v>
      </c>
      <c r="I173" s="261"/>
      <c r="J173" s="262">
        <f>ROUND(I173*H173,2)</f>
        <v>0</v>
      </c>
      <c r="K173" s="258" t="s">
        <v>170</v>
      </c>
      <c r="L173" s="263"/>
      <c r="M173" s="264" t="s">
        <v>19</v>
      </c>
      <c r="N173" s="265" t="s">
        <v>42</v>
      </c>
      <c r="O173" s="87"/>
      <c r="P173" s="224">
        <f>O173*H173</f>
        <v>0</v>
      </c>
      <c r="Q173" s="224">
        <v>0.00029999999999999997</v>
      </c>
      <c r="R173" s="224">
        <f>Q173*H173</f>
        <v>0.0054998999999999994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218</v>
      </c>
      <c r="AT173" s="226" t="s">
        <v>219</v>
      </c>
      <c r="AU173" s="226" t="s">
        <v>83</v>
      </c>
      <c r="AY173" s="20" t="s">
        <v>163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83</v>
      </c>
      <c r="BK173" s="227">
        <f>ROUND(I173*H173,2)</f>
        <v>0</v>
      </c>
      <c r="BL173" s="20" t="s">
        <v>171</v>
      </c>
      <c r="BM173" s="226" t="s">
        <v>237</v>
      </c>
    </row>
    <row r="174" s="13" customFormat="1">
      <c r="A174" s="13"/>
      <c r="B174" s="233"/>
      <c r="C174" s="234"/>
      <c r="D174" s="235" t="s">
        <v>175</v>
      </c>
      <c r="E174" s="236" t="s">
        <v>19</v>
      </c>
      <c r="F174" s="237" t="s">
        <v>215</v>
      </c>
      <c r="G174" s="234"/>
      <c r="H174" s="238">
        <v>5.0700000000000003</v>
      </c>
      <c r="I174" s="239"/>
      <c r="J174" s="234"/>
      <c r="K174" s="234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175</v>
      </c>
      <c r="AU174" s="244" t="s">
        <v>83</v>
      </c>
      <c r="AV174" s="13" t="s">
        <v>83</v>
      </c>
      <c r="AW174" s="13" t="s">
        <v>32</v>
      </c>
      <c r="AX174" s="13" t="s">
        <v>70</v>
      </c>
      <c r="AY174" s="244" t="s">
        <v>163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215</v>
      </c>
      <c r="G175" s="234"/>
      <c r="H175" s="238">
        <v>5.0700000000000003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83</v>
      </c>
      <c r="AV175" s="13" t="s">
        <v>83</v>
      </c>
      <c r="AW175" s="13" t="s">
        <v>32</v>
      </c>
      <c r="AX175" s="13" t="s">
        <v>70</v>
      </c>
      <c r="AY175" s="244" t="s">
        <v>163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216</v>
      </c>
      <c r="G176" s="234"/>
      <c r="H176" s="238">
        <v>5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217</v>
      </c>
      <c r="G177" s="234"/>
      <c r="H177" s="238">
        <v>2.3199999999999998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4" customFormat="1">
      <c r="A178" s="14"/>
      <c r="B178" s="245"/>
      <c r="C178" s="246"/>
      <c r="D178" s="235" t="s">
        <v>175</v>
      </c>
      <c r="E178" s="247" t="s">
        <v>19</v>
      </c>
      <c r="F178" s="248" t="s">
        <v>179</v>
      </c>
      <c r="G178" s="246"/>
      <c r="H178" s="249">
        <v>17.460000000000001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175</v>
      </c>
      <c r="AU178" s="255" t="s">
        <v>83</v>
      </c>
      <c r="AV178" s="14" t="s">
        <v>171</v>
      </c>
      <c r="AW178" s="14" t="s">
        <v>32</v>
      </c>
      <c r="AX178" s="14" t="s">
        <v>77</v>
      </c>
      <c r="AY178" s="255" t="s">
        <v>163</v>
      </c>
    </row>
    <row r="179" s="13" customFormat="1">
      <c r="A179" s="13"/>
      <c r="B179" s="233"/>
      <c r="C179" s="234"/>
      <c r="D179" s="235" t="s">
        <v>175</v>
      </c>
      <c r="E179" s="234"/>
      <c r="F179" s="237" t="s">
        <v>483</v>
      </c>
      <c r="G179" s="234"/>
      <c r="H179" s="238">
        <v>18.332999999999998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4</v>
      </c>
      <c r="AX179" s="13" t="s">
        <v>77</v>
      </c>
      <c r="AY179" s="244" t="s">
        <v>163</v>
      </c>
    </row>
    <row r="180" s="2" customFormat="1" ht="16.5" customHeight="1">
      <c r="A180" s="41"/>
      <c r="B180" s="42"/>
      <c r="C180" s="215" t="s">
        <v>8</v>
      </c>
      <c r="D180" s="215" t="s">
        <v>166</v>
      </c>
      <c r="E180" s="216" t="s">
        <v>238</v>
      </c>
      <c r="F180" s="217" t="s">
        <v>239</v>
      </c>
      <c r="G180" s="218" t="s">
        <v>169</v>
      </c>
      <c r="H180" s="219">
        <v>2.6200000000000001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42</v>
      </c>
      <c r="O180" s="87"/>
      <c r="P180" s="224">
        <f>O180*H180</f>
        <v>0</v>
      </c>
      <c r="Q180" s="224">
        <v>0.00013999999999999999</v>
      </c>
      <c r="R180" s="224">
        <f>Q180*H180</f>
        <v>0.00036679999999999997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83</v>
      </c>
      <c r="AY180" s="20" t="s">
        <v>163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83</v>
      </c>
      <c r="BK180" s="227">
        <f>ROUND(I180*H180,2)</f>
        <v>0</v>
      </c>
      <c r="BL180" s="20" t="s">
        <v>171</v>
      </c>
      <c r="BM180" s="226" t="s">
        <v>240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241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83</v>
      </c>
    </row>
    <row r="182" s="13" customFormat="1">
      <c r="A182" s="13"/>
      <c r="B182" s="233"/>
      <c r="C182" s="234"/>
      <c r="D182" s="235" t="s">
        <v>175</v>
      </c>
      <c r="E182" s="236" t="s">
        <v>19</v>
      </c>
      <c r="F182" s="237" t="s">
        <v>202</v>
      </c>
      <c r="G182" s="234"/>
      <c r="H182" s="238">
        <v>0.76100000000000001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32</v>
      </c>
      <c r="AX182" s="13" t="s">
        <v>70</v>
      </c>
      <c r="AY182" s="244" t="s">
        <v>163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202</v>
      </c>
      <c r="G183" s="234"/>
      <c r="H183" s="238">
        <v>0.76100000000000001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83</v>
      </c>
      <c r="AV183" s="13" t="s">
        <v>83</v>
      </c>
      <c r="AW183" s="13" t="s">
        <v>32</v>
      </c>
      <c r="AX183" s="13" t="s">
        <v>70</v>
      </c>
      <c r="AY183" s="244" t="s">
        <v>163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203</v>
      </c>
      <c r="G184" s="234"/>
      <c r="H184" s="238">
        <v>0.75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204</v>
      </c>
      <c r="G185" s="234"/>
      <c r="H185" s="238">
        <v>0.34799999999999998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4" customFormat="1">
      <c r="A186" s="14"/>
      <c r="B186" s="245"/>
      <c r="C186" s="246"/>
      <c r="D186" s="235" t="s">
        <v>175</v>
      </c>
      <c r="E186" s="247" t="s">
        <v>19</v>
      </c>
      <c r="F186" s="248" t="s">
        <v>179</v>
      </c>
      <c r="G186" s="246"/>
      <c r="H186" s="249">
        <v>2.6200000000000001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175</v>
      </c>
      <c r="AU186" s="255" t="s">
        <v>83</v>
      </c>
      <c r="AV186" s="14" t="s">
        <v>171</v>
      </c>
      <c r="AW186" s="14" t="s">
        <v>32</v>
      </c>
      <c r="AX186" s="14" t="s">
        <v>77</v>
      </c>
      <c r="AY186" s="255" t="s">
        <v>163</v>
      </c>
    </row>
    <row r="187" s="2" customFormat="1" ht="24.15" customHeight="1">
      <c r="A187" s="41"/>
      <c r="B187" s="42"/>
      <c r="C187" s="215" t="s">
        <v>242</v>
      </c>
      <c r="D187" s="215" t="s">
        <v>166</v>
      </c>
      <c r="E187" s="216" t="s">
        <v>243</v>
      </c>
      <c r="F187" s="217" t="s">
        <v>244</v>
      </c>
      <c r="G187" s="218" t="s">
        <v>169</v>
      </c>
      <c r="H187" s="219">
        <v>2.6200000000000001</v>
      </c>
      <c r="I187" s="220"/>
      <c r="J187" s="221">
        <f>ROUND(I187*H187,2)</f>
        <v>0</v>
      </c>
      <c r="K187" s="217" t="s">
        <v>170</v>
      </c>
      <c r="L187" s="47"/>
      <c r="M187" s="222" t="s">
        <v>19</v>
      </c>
      <c r="N187" s="223" t="s">
        <v>42</v>
      </c>
      <c r="O187" s="87"/>
      <c r="P187" s="224">
        <f>O187*H187</f>
        <v>0</v>
      </c>
      <c r="Q187" s="224">
        <v>0.0033</v>
      </c>
      <c r="R187" s="224">
        <f>Q187*H187</f>
        <v>0.0086460000000000009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171</v>
      </c>
      <c r="AT187" s="226" t="s">
        <v>166</v>
      </c>
      <c r="AU187" s="226" t="s">
        <v>83</v>
      </c>
      <c r="AY187" s="20" t="s">
        <v>163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83</v>
      </c>
      <c r="BK187" s="227">
        <f>ROUND(I187*H187,2)</f>
        <v>0</v>
      </c>
      <c r="BL187" s="20" t="s">
        <v>171</v>
      </c>
      <c r="BM187" s="226" t="s">
        <v>245</v>
      </c>
    </row>
    <row r="188" s="2" customFormat="1">
      <c r="A188" s="41"/>
      <c r="B188" s="42"/>
      <c r="C188" s="43"/>
      <c r="D188" s="228" t="s">
        <v>173</v>
      </c>
      <c r="E188" s="43"/>
      <c r="F188" s="229" t="s">
        <v>246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173</v>
      </c>
      <c r="AU188" s="20" t="s">
        <v>83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202</v>
      </c>
      <c r="G189" s="234"/>
      <c r="H189" s="238">
        <v>0.76100000000000001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83</v>
      </c>
      <c r="AV189" s="13" t="s">
        <v>83</v>
      </c>
      <c r="AW189" s="13" t="s">
        <v>32</v>
      </c>
      <c r="AX189" s="13" t="s">
        <v>70</v>
      </c>
      <c r="AY189" s="244" t="s">
        <v>163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202</v>
      </c>
      <c r="G190" s="234"/>
      <c r="H190" s="238">
        <v>0.76100000000000001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32</v>
      </c>
      <c r="AX190" s="13" t="s">
        <v>70</v>
      </c>
      <c r="AY190" s="244" t="s">
        <v>163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203</v>
      </c>
      <c r="G191" s="234"/>
      <c r="H191" s="238">
        <v>0.75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83</v>
      </c>
      <c r="AV191" s="13" t="s">
        <v>83</v>
      </c>
      <c r="AW191" s="13" t="s">
        <v>32</v>
      </c>
      <c r="AX191" s="13" t="s">
        <v>70</v>
      </c>
      <c r="AY191" s="244" t="s">
        <v>163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204</v>
      </c>
      <c r="G192" s="234"/>
      <c r="H192" s="238">
        <v>0.34799999999999998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83</v>
      </c>
      <c r="AV192" s="13" t="s">
        <v>83</v>
      </c>
      <c r="AW192" s="13" t="s">
        <v>32</v>
      </c>
      <c r="AX192" s="13" t="s">
        <v>70</v>
      </c>
      <c r="AY192" s="244" t="s">
        <v>163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179</v>
      </c>
      <c r="G193" s="246"/>
      <c r="H193" s="249">
        <v>2.6200000000000001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83</v>
      </c>
      <c r="AV193" s="14" t="s">
        <v>171</v>
      </c>
      <c r="AW193" s="14" t="s">
        <v>32</v>
      </c>
      <c r="AX193" s="14" t="s">
        <v>77</v>
      </c>
      <c r="AY193" s="255" t="s">
        <v>163</v>
      </c>
    </row>
    <row r="194" s="12" customFormat="1" ht="22.8" customHeight="1">
      <c r="A194" s="12"/>
      <c r="B194" s="199"/>
      <c r="C194" s="200"/>
      <c r="D194" s="201" t="s">
        <v>69</v>
      </c>
      <c r="E194" s="213" t="s">
        <v>224</v>
      </c>
      <c r="F194" s="213" t="s">
        <v>247</v>
      </c>
      <c r="G194" s="200"/>
      <c r="H194" s="200"/>
      <c r="I194" s="203"/>
      <c r="J194" s="214">
        <f>BK194</f>
        <v>0</v>
      </c>
      <c r="K194" s="200"/>
      <c r="L194" s="205"/>
      <c r="M194" s="206"/>
      <c r="N194" s="207"/>
      <c r="O194" s="207"/>
      <c r="P194" s="208">
        <f>SUM(P195:P238)</f>
        <v>0</v>
      </c>
      <c r="Q194" s="207"/>
      <c r="R194" s="208">
        <f>SUM(R195:R238)</f>
        <v>0</v>
      </c>
      <c r="S194" s="207"/>
      <c r="T194" s="209">
        <f>SUM(T195:T238)</f>
        <v>0.78892600000000002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10" t="s">
        <v>77</v>
      </c>
      <c r="AT194" s="211" t="s">
        <v>69</v>
      </c>
      <c r="AU194" s="211" t="s">
        <v>77</v>
      </c>
      <c r="AY194" s="210" t="s">
        <v>163</v>
      </c>
      <c r="BK194" s="212">
        <f>SUM(BK195:BK238)</f>
        <v>0</v>
      </c>
    </row>
    <row r="195" s="2" customFormat="1" ht="24.15" customHeight="1">
      <c r="A195" s="41"/>
      <c r="B195" s="42"/>
      <c r="C195" s="215" t="s">
        <v>248</v>
      </c>
      <c r="D195" s="215" t="s">
        <v>166</v>
      </c>
      <c r="E195" s="216" t="s">
        <v>249</v>
      </c>
      <c r="F195" s="217" t="s">
        <v>250</v>
      </c>
      <c r="G195" s="218" t="s">
        <v>169</v>
      </c>
      <c r="H195" s="219">
        <v>8.8800000000000008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42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83</v>
      </c>
      <c r="AY195" s="20" t="s">
        <v>163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83</v>
      </c>
      <c r="BK195" s="227">
        <f>ROUND(I195*H195,2)</f>
        <v>0</v>
      </c>
      <c r="BL195" s="20" t="s">
        <v>171</v>
      </c>
      <c r="BM195" s="226" t="s">
        <v>251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252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83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253</v>
      </c>
      <c r="G197" s="234"/>
      <c r="H197" s="238">
        <v>3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253</v>
      </c>
      <c r="G198" s="234"/>
      <c r="H198" s="238">
        <v>3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83</v>
      </c>
      <c r="AV198" s="13" t="s">
        <v>83</v>
      </c>
      <c r="AW198" s="13" t="s">
        <v>32</v>
      </c>
      <c r="AX198" s="13" t="s">
        <v>70</v>
      </c>
      <c r="AY198" s="244" t="s">
        <v>163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254</v>
      </c>
      <c r="G199" s="234"/>
      <c r="H199" s="238">
        <v>1.44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83</v>
      </c>
      <c r="AV199" s="13" t="s">
        <v>83</v>
      </c>
      <c r="AW199" s="13" t="s">
        <v>32</v>
      </c>
      <c r="AX199" s="13" t="s">
        <v>70</v>
      </c>
      <c r="AY199" s="244" t="s">
        <v>163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254</v>
      </c>
      <c r="G200" s="234"/>
      <c r="H200" s="238">
        <v>1.44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83</v>
      </c>
      <c r="AV200" s="13" t="s">
        <v>83</v>
      </c>
      <c r="AW200" s="13" t="s">
        <v>32</v>
      </c>
      <c r="AX200" s="13" t="s">
        <v>70</v>
      </c>
      <c r="AY200" s="244" t="s">
        <v>163</v>
      </c>
    </row>
    <row r="201" s="14" customFormat="1">
      <c r="A201" s="14"/>
      <c r="B201" s="245"/>
      <c r="C201" s="246"/>
      <c r="D201" s="235" t="s">
        <v>175</v>
      </c>
      <c r="E201" s="247" t="s">
        <v>19</v>
      </c>
      <c r="F201" s="248" t="s">
        <v>179</v>
      </c>
      <c r="G201" s="246"/>
      <c r="H201" s="249">
        <v>8.879999999999999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175</v>
      </c>
      <c r="AU201" s="255" t="s">
        <v>83</v>
      </c>
      <c r="AV201" s="14" t="s">
        <v>171</v>
      </c>
      <c r="AW201" s="14" t="s">
        <v>32</v>
      </c>
      <c r="AX201" s="14" t="s">
        <v>77</v>
      </c>
      <c r="AY201" s="255" t="s">
        <v>163</v>
      </c>
    </row>
    <row r="202" s="2" customFormat="1" ht="21.75" customHeight="1">
      <c r="A202" s="41"/>
      <c r="B202" s="42"/>
      <c r="C202" s="215" t="s">
        <v>255</v>
      </c>
      <c r="D202" s="215" t="s">
        <v>166</v>
      </c>
      <c r="E202" s="216" t="s">
        <v>256</v>
      </c>
      <c r="F202" s="217" t="s">
        <v>257</v>
      </c>
      <c r="G202" s="218" t="s">
        <v>169</v>
      </c>
      <c r="H202" s="219">
        <v>0.60099999999999998</v>
      </c>
      <c r="I202" s="220"/>
      <c r="J202" s="221">
        <f>ROUND(I202*H202,2)</f>
        <v>0</v>
      </c>
      <c r="K202" s="217" t="s">
        <v>170</v>
      </c>
      <c r="L202" s="47"/>
      <c r="M202" s="222" t="s">
        <v>19</v>
      </c>
      <c r="N202" s="223" t="s">
        <v>42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0.072999999999999995</v>
      </c>
      <c r="T202" s="225">
        <f>S202*H202</f>
        <v>0.043872999999999995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83</v>
      </c>
      <c r="AY202" s="20" t="s">
        <v>163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83</v>
      </c>
      <c r="BK202" s="227">
        <f>ROUND(I202*H202,2)</f>
        <v>0</v>
      </c>
      <c r="BL202" s="20" t="s">
        <v>171</v>
      </c>
      <c r="BM202" s="226" t="s">
        <v>258</v>
      </c>
    </row>
    <row r="203" s="2" customFormat="1">
      <c r="A203" s="41"/>
      <c r="B203" s="42"/>
      <c r="C203" s="43"/>
      <c r="D203" s="228" t="s">
        <v>173</v>
      </c>
      <c r="E203" s="43"/>
      <c r="F203" s="229" t="s">
        <v>259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173</v>
      </c>
      <c r="AU203" s="20" t="s">
        <v>83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196</v>
      </c>
      <c r="G204" s="234"/>
      <c r="H204" s="238">
        <v>0.60099999999999998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179</v>
      </c>
      <c r="G205" s="246"/>
      <c r="H205" s="249">
        <v>0.60099999999999998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83</v>
      </c>
      <c r="AV205" s="14" t="s">
        <v>171</v>
      </c>
      <c r="AW205" s="14" t="s">
        <v>32</v>
      </c>
      <c r="AX205" s="14" t="s">
        <v>77</v>
      </c>
      <c r="AY205" s="255" t="s">
        <v>163</v>
      </c>
    </row>
    <row r="206" s="2" customFormat="1" ht="21.75" customHeight="1">
      <c r="A206" s="41"/>
      <c r="B206" s="42"/>
      <c r="C206" s="215" t="s">
        <v>260</v>
      </c>
      <c r="D206" s="215" t="s">
        <v>166</v>
      </c>
      <c r="E206" s="216" t="s">
        <v>261</v>
      </c>
      <c r="F206" s="217" t="s">
        <v>262</v>
      </c>
      <c r="G206" s="218" t="s">
        <v>169</v>
      </c>
      <c r="H206" s="219">
        <v>1.7969999999999999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0.058999999999999997</v>
      </c>
      <c r="T206" s="225">
        <f>S206*H206</f>
        <v>0.10602299999999999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83</v>
      </c>
      <c r="AY206" s="20" t="s">
        <v>163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83</v>
      </c>
      <c r="BK206" s="227">
        <f>ROUND(I206*H206,2)</f>
        <v>0</v>
      </c>
      <c r="BL206" s="20" t="s">
        <v>171</v>
      </c>
      <c r="BM206" s="226" t="s">
        <v>263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264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83</v>
      </c>
    </row>
    <row r="208" s="16" customFormat="1">
      <c r="A208" s="16"/>
      <c r="B208" s="277"/>
      <c r="C208" s="278"/>
      <c r="D208" s="235" t="s">
        <v>175</v>
      </c>
      <c r="E208" s="279" t="s">
        <v>19</v>
      </c>
      <c r="F208" s="280" t="s">
        <v>265</v>
      </c>
      <c r="G208" s="278"/>
      <c r="H208" s="279" t="s">
        <v>19</v>
      </c>
      <c r="I208" s="281"/>
      <c r="J208" s="278"/>
      <c r="K208" s="278"/>
      <c r="L208" s="282"/>
      <c r="M208" s="283"/>
      <c r="N208" s="284"/>
      <c r="O208" s="284"/>
      <c r="P208" s="284"/>
      <c r="Q208" s="284"/>
      <c r="R208" s="284"/>
      <c r="S208" s="284"/>
      <c r="T208" s="285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T208" s="286" t="s">
        <v>175</v>
      </c>
      <c r="AU208" s="286" t="s">
        <v>83</v>
      </c>
      <c r="AV208" s="16" t="s">
        <v>77</v>
      </c>
      <c r="AW208" s="16" t="s">
        <v>32</v>
      </c>
      <c r="AX208" s="16" t="s">
        <v>70</v>
      </c>
      <c r="AY208" s="286" t="s">
        <v>163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195</v>
      </c>
      <c r="G209" s="234"/>
      <c r="H209" s="238">
        <v>1.7969999999999999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83</v>
      </c>
      <c r="AV209" s="13" t="s">
        <v>83</v>
      </c>
      <c r="AW209" s="13" t="s">
        <v>32</v>
      </c>
      <c r="AX209" s="13" t="s">
        <v>70</v>
      </c>
      <c r="AY209" s="244" t="s">
        <v>163</v>
      </c>
    </row>
    <row r="210" s="14" customFormat="1">
      <c r="A210" s="14"/>
      <c r="B210" s="245"/>
      <c r="C210" s="246"/>
      <c r="D210" s="235" t="s">
        <v>175</v>
      </c>
      <c r="E210" s="247" t="s">
        <v>19</v>
      </c>
      <c r="F210" s="248" t="s">
        <v>179</v>
      </c>
      <c r="G210" s="246"/>
      <c r="H210" s="249">
        <v>1.7969999999999999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175</v>
      </c>
      <c r="AU210" s="255" t="s">
        <v>83</v>
      </c>
      <c r="AV210" s="14" t="s">
        <v>171</v>
      </c>
      <c r="AW210" s="14" t="s">
        <v>32</v>
      </c>
      <c r="AX210" s="14" t="s">
        <v>77</v>
      </c>
      <c r="AY210" s="255" t="s">
        <v>163</v>
      </c>
    </row>
    <row r="211" s="2" customFormat="1" ht="21.75" customHeight="1">
      <c r="A211" s="41"/>
      <c r="B211" s="42"/>
      <c r="C211" s="215" t="s">
        <v>266</v>
      </c>
      <c r="D211" s="215" t="s">
        <v>166</v>
      </c>
      <c r="E211" s="216" t="s">
        <v>267</v>
      </c>
      <c r="F211" s="217" t="s">
        <v>268</v>
      </c>
      <c r="G211" s="218" t="s">
        <v>169</v>
      </c>
      <c r="H211" s="219">
        <v>6.2279999999999998</v>
      </c>
      <c r="I211" s="220"/>
      <c r="J211" s="221">
        <f>ROUND(I211*H211,2)</f>
        <v>0</v>
      </c>
      <c r="K211" s="217" t="s">
        <v>170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0.050999999999999997</v>
      </c>
      <c r="T211" s="225">
        <f>S211*H211</f>
        <v>0.31762799999999997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171</v>
      </c>
      <c r="AT211" s="226" t="s">
        <v>166</v>
      </c>
      <c r="AU211" s="226" t="s">
        <v>83</v>
      </c>
      <c r="AY211" s="20" t="s">
        <v>163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83</v>
      </c>
      <c r="BK211" s="227">
        <f>ROUND(I211*H211,2)</f>
        <v>0</v>
      </c>
      <c r="BL211" s="20" t="s">
        <v>171</v>
      </c>
      <c r="BM211" s="226" t="s">
        <v>269</v>
      </c>
    </row>
    <row r="212" s="2" customFormat="1">
      <c r="A212" s="41"/>
      <c r="B212" s="42"/>
      <c r="C212" s="43"/>
      <c r="D212" s="228" t="s">
        <v>173</v>
      </c>
      <c r="E212" s="43"/>
      <c r="F212" s="229" t="s">
        <v>270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173</v>
      </c>
      <c r="AU212" s="20" t="s">
        <v>83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194</v>
      </c>
      <c r="G213" s="234"/>
      <c r="H213" s="238">
        <v>3.1139999999999999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194</v>
      </c>
      <c r="G214" s="234"/>
      <c r="H214" s="238">
        <v>3.1139999999999999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6.2279999999999998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4.15" customHeight="1">
      <c r="A216" s="41"/>
      <c r="B216" s="42"/>
      <c r="C216" s="215" t="s">
        <v>271</v>
      </c>
      <c r="D216" s="215" t="s">
        <v>166</v>
      </c>
      <c r="E216" s="216" t="s">
        <v>272</v>
      </c>
      <c r="F216" s="217" t="s">
        <v>273</v>
      </c>
      <c r="G216" s="218" t="s">
        <v>169</v>
      </c>
      <c r="H216" s="219">
        <v>6.9870000000000001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0.045999999999999999</v>
      </c>
      <c r="T216" s="225">
        <f>S216*H216</f>
        <v>0.32140200000000002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274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275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176</v>
      </c>
      <c r="G218" s="234"/>
      <c r="H218" s="238">
        <v>2.1480000000000001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176</v>
      </c>
      <c r="G219" s="234"/>
      <c r="H219" s="238">
        <v>2.1480000000000001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83</v>
      </c>
      <c r="AV219" s="13" t="s">
        <v>83</v>
      </c>
      <c r="AW219" s="13" t="s">
        <v>32</v>
      </c>
      <c r="AX219" s="13" t="s">
        <v>70</v>
      </c>
      <c r="AY219" s="244" t="s">
        <v>163</v>
      </c>
    </row>
    <row r="220" s="13" customFormat="1">
      <c r="A220" s="13"/>
      <c r="B220" s="233"/>
      <c r="C220" s="234"/>
      <c r="D220" s="235" t="s">
        <v>175</v>
      </c>
      <c r="E220" s="236" t="s">
        <v>19</v>
      </c>
      <c r="F220" s="237" t="s">
        <v>177</v>
      </c>
      <c r="G220" s="234"/>
      <c r="H220" s="238">
        <v>1.7609999999999999</v>
      </c>
      <c r="I220" s="239"/>
      <c r="J220" s="234"/>
      <c r="K220" s="234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175</v>
      </c>
      <c r="AU220" s="244" t="s">
        <v>83</v>
      </c>
      <c r="AV220" s="13" t="s">
        <v>83</v>
      </c>
      <c r="AW220" s="13" t="s">
        <v>32</v>
      </c>
      <c r="AX220" s="13" t="s">
        <v>70</v>
      </c>
      <c r="AY220" s="244" t="s">
        <v>163</v>
      </c>
    </row>
    <row r="221" s="13" customFormat="1">
      <c r="A221" s="13"/>
      <c r="B221" s="233"/>
      <c r="C221" s="234"/>
      <c r="D221" s="235" t="s">
        <v>175</v>
      </c>
      <c r="E221" s="236" t="s">
        <v>19</v>
      </c>
      <c r="F221" s="237" t="s">
        <v>178</v>
      </c>
      <c r="G221" s="234"/>
      <c r="H221" s="238">
        <v>0.93000000000000005</v>
      </c>
      <c r="I221" s="239"/>
      <c r="J221" s="234"/>
      <c r="K221" s="234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175</v>
      </c>
      <c r="AU221" s="244" t="s">
        <v>83</v>
      </c>
      <c r="AV221" s="13" t="s">
        <v>83</v>
      </c>
      <c r="AW221" s="13" t="s">
        <v>32</v>
      </c>
      <c r="AX221" s="13" t="s">
        <v>70</v>
      </c>
      <c r="AY221" s="244" t="s">
        <v>163</v>
      </c>
    </row>
    <row r="222" s="14" customFormat="1">
      <c r="A222" s="14"/>
      <c r="B222" s="245"/>
      <c r="C222" s="246"/>
      <c r="D222" s="235" t="s">
        <v>175</v>
      </c>
      <c r="E222" s="247" t="s">
        <v>19</v>
      </c>
      <c r="F222" s="248" t="s">
        <v>179</v>
      </c>
      <c r="G222" s="246"/>
      <c r="H222" s="249">
        <v>6.9870000000000001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175</v>
      </c>
      <c r="AU222" s="255" t="s">
        <v>83</v>
      </c>
      <c r="AV222" s="14" t="s">
        <v>171</v>
      </c>
      <c r="AW222" s="14" t="s">
        <v>32</v>
      </c>
      <c r="AX222" s="14" t="s">
        <v>77</v>
      </c>
      <c r="AY222" s="255" t="s">
        <v>163</v>
      </c>
    </row>
    <row r="223" s="2" customFormat="1" ht="16.5" customHeight="1">
      <c r="A223" s="41"/>
      <c r="B223" s="42"/>
      <c r="C223" s="215" t="s">
        <v>276</v>
      </c>
      <c r="D223" s="215" t="s">
        <v>166</v>
      </c>
      <c r="E223" s="216" t="s">
        <v>277</v>
      </c>
      <c r="F223" s="217" t="s">
        <v>278</v>
      </c>
      <c r="G223" s="218" t="s">
        <v>169</v>
      </c>
      <c r="H223" s="219">
        <v>2.6200000000000001</v>
      </c>
      <c r="I223" s="220"/>
      <c r="J223" s="221">
        <f>ROUND(I223*H223,2)</f>
        <v>0</v>
      </c>
      <c r="K223" s="217" t="s">
        <v>170</v>
      </c>
      <c r="L223" s="47"/>
      <c r="M223" s="222" t="s">
        <v>19</v>
      </c>
      <c r="N223" s="223" t="s">
        <v>42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83</v>
      </c>
      <c r="AY223" s="20" t="s">
        <v>163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83</v>
      </c>
      <c r="BK223" s="227">
        <f>ROUND(I223*H223,2)</f>
        <v>0</v>
      </c>
      <c r="BL223" s="20" t="s">
        <v>171</v>
      </c>
      <c r="BM223" s="226" t="s">
        <v>279</v>
      </c>
    </row>
    <row r="224" s="2" customFormat="1">
      <c r="A224" s="41"/>
      <c r="B224" s="42"/>
      <c r="C224" s="43"/>
      <c r="D224" s="228" t="s">
        <v>173</v>
      </c>
      <c r="E224" s="43"/>
      <c r="F224" s="229" t="s">
        <v>280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173</v>
      </c>
      <c r="AU224" s="20" t="s">
        <v>83</v>
      </c>
    </row>
    <row r="225" s="16" customFormat="1">
      <c r="A225" s="16"/>
      <c r="B225" s="277"/>
      <c r="C225" s="278"/>
      <c r="D225" s="235" t="s">
        <v>175</v>
      </c>
      <c r="E225" s="279" t="s">
        <v>19</v>
      </c>
      <c r="F225" s="280" t="s">
        <v>281</v>
      </c>
      <c r="G225" s="278"/>
      <c r="H225" s="279" t="s">
        <v>19</v>
      </c>
      <c r="I225" s="281"/>
      <c r="J225" s="278"/>
      <c r="K225" s="278"/>
      <c r="L225" s="282"/>
      <c r="M225" s="283"/>
      <c r="N225" s="284"/>
      <c r="O225" s="284"/>
      <c r="P225" s="284"/>
      <c r="Q225" s="284"/>
      <c r="R225" s="284"/>
      <c r="S225" s="284"/>
      <c r="T225" s="285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T225" s="286" t="s">
        <v>175</v>
      </c>
      <c r="AU225" s="286" t="s">
        <v>83</v>
      </c>
      <c r="AV225" s="16" t="s">
        <v>77</v>
      </c>
      <c r="AW225" s="16" t="s">
        <v>32</v>
      </c>
      <c r="AX225" s="16" t="s">
        <v>70</v>
      </c>
      <c r="AY225" s="286" t="s">
        <v>163</v>
      </c>
    </row>
    <row r="226" s="13" customFormat="1">
      <c r="A226" s="13"/>
      <c r="B226" s="233"/>
      <c r="C226" s="234"/>
      <c r="D226" s="235" t="s">
        <v>175</v>
      </c>
      <c r="E226" s="236" t="s">
        <v>19</v>
      </c>
      <c r="F226" s="237" t="s">
        <v>202</v>
      </c>
      <c r="G226" s="234"/>
      <c r="H226" s="238">
        <v>0.76100000000000001</v>
      </c>
      <c r="I226" s="239"/>
      <c r="J226" s="234"/>
      <c r="K226" s="234"/>
      <c r="L226" s="240"/>
      <c r="M226" s="241"/>
      <c r="N226" s="242"/>
      <c r="O226" s="242"/>
      <c r="P226" s="242"/>
      <c r="Q226" s="242"/>
      <c r="R226" s="242"/>
      <c r="S226" s="242"/>
      <c r="T226" s="24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4" t="s">
        <v>175</v>
      </c>
      <c r="AU226" s="244" t="s">
        <v>83</v>
      </c>
      <c r="AV226" s="13" t="s">
        <v>83</v>
      </c>
      <c r="AW226" s="13" t="s">
        <v>32</v>
      </c>
      <c r="AX226" s="13" t="s">
        <v>70</v>
      </c>
      <c r="AY226" s="244" t="s">
        <v>163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202</v>
      </c>
      <c r="G227" s="234"/>
      <c r="H227" s="238">
        <v>0.76100000000000001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203</v>
      </c>
      <c r="G228" s="234"/>
      <c r="H228" s="238">
        <v>0.75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204</v>
      </c>
      <c r="G229" s="234"/>
      <c r="H229" s="238">
        <v>0.34799999999999998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2.6200000000000001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16.5" customHeight="1">
      <c r="A231" s="41"/>
      <c r="B231" s="42"/>
      <c r="C231" s="215" t="s">
        <v>282</v>
      </c>
      <c r="D231" s="215" t="s">
        <v>166</v>
      </c>
      <c r="E231" s="216" t="s">
        <v>283</v>
      </c>
      <c r="F231" s="217" t="s">
        <v>284</v>
      </c>
      <c r="G231" s="218" t="s">
        <v>169</v>
      </c>
      <c r="H231" s="219">
        <v>2.6200000000000001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285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286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6" customFormat="1">
      <c r="A233" s="16"/>
      <c r="B233" s="277"/>
      <c r="C233" s="278"/>
      <c r="D233" s="235" t="s">
        <v>175</v>
      </c>
      <c r="E233" s="279" t="s">
        <v>19</v>
      </c>
      <c r="F233" s="280" t="s">
        <v>281</v>
      </c>
      <c r="G233" s="278"/>
      <c r="H233" s="279" t="s">
        <v>19</v>
      </c>
      <c r="I233" s="281"/>
      <c r="J233" s="278"/>
      <c r="K233" s="278"/>
      <c r="L233" s="282"/>
      <c r="M233" s="283"/>
      <c r="N233" s="284"/>
      <c r="O233" s="284"/>
      <c r="P233" s="284"/>
      <c r="Q233" s="284"/>
      <c r="R233" s="284"/>
      <c r="S233" s="284"/>
      <c r="T233" s="285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86" t="s">
        <v>175</v>
      </c>
      <c r="AU233" s="286" t="s">
        <v>83</v>
      </c>
      <c r="AV233" s="16" t="s">
        <v>77</v>
      </c>
      <c r="AW233" s="16" t="s">
        <v>32</v>
      </c>
      <c r="AX233" s="16" t="s">
        <v>70</v>
      </c>
      <c r="AY233" s="286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202</v>
      </c>
      <c r="G234" s="234"/>
      <c r="H234" s="238">
        <v>0.76100000000000001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202</v>
      </c>
      <c r="G235" s="234"/>
      <c r="H235" s="238">
        <v>0.76100000000000001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203</v>
      </c>
      <c r="G236" s="234"/>
      <c r="H236" s="238">
        <v>0.75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204</v>
      </c>
      <c r="G237" s="234"/>
      <c r="H237" s="238">
        <v>0.34799999999999998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2.6200000000000001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12" customFormat="1" ht="22.8" customHeight="1">
      <c r="A239" s="12"/>
      <c r="B239" s="199"/>
      <c r="C239" s="200"/>
      <c r="D239" s="201" t="s">
        <v>69</v>
      </c>
      <c r="E239" s="213" t="s">
        <v>287</v>
      </c>
      <c r="F239" s="213" t="s">
        <v>288</v>
      </c>
      <c r="G239" s="200"/>
      <c r="H239" s="200"/>
      <c r="I239" s="203"/>
      <c r="J239" s="214">
        <f>BK239</f>
        <v>0</v>
      </c>
      <c r="K239" s="200"/>
      <c r="L239" s="205"/>
      <c r="M239" s="206"/>
      <c r="N239" s="207"/>
      <c r="O239" s="207"/>
      <c r="P239" s="208">
        <f>SUM(P240:P250)</f>
        <v>0</v>
      </c>
      <c r="Q239" s="207"/>
      <c r="R239" s="208">
        <f>SUM(R240:R250)</f>
        <v>0</v>
      </c>
      <c r="S239" s="207"/>
      <c r="T239" s="209">
        <f>SUM(T240:T250)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10" t="s">
        <v>77</v>
      </c>
      <c r="AT239" s="211" t="s">
        <v>69</v>
      </c>
      <c r="AU239" s="211" t="s">
        <v>77</v>
      </c>
      <c r="AY239" s="210" t="s">
        <v>163</v>
      </c>
      <c r="BK239" s="212">
        <f>SUM(BK240:BK250)</f>
        <v>0</v>
      </c>
    </row>
    <row r="240" s="2" customFormat="1" ht="24.15" customHeight="1">
      <c r="A240" s="41"/>
      <c r="B240" s="42"/>
      <c r="C240" s="215" t="s">
        <v>7</v>
      </c>
      <c r="D240" s="215" t="s">
        <v>166</v>
      </c>
      <c r="E240" s="216" t="s">
        <v>289</v>
      </c>
      <c r="F240" s="217" t="s">
        <v>290</v>
      </c>
      <c r="G240" s="218" t="s">
        <v>291</v>
      </c>
      <c r="H240" s="219">
        <v>0.80500000000000005</v>
      </c>
      <c r="I240" s="220"/>
      <c r="J240" s="221">
        <f>ROUND(I240*H240,2)</f>
        <v>0</v>
      </c>
      <c r="K240" s="217" t="s">
        <v>170</v>
      </c>
      <c r="L240" s="47"/>
      <c r="M240" s="222" t="s">
        <v>19</v>
      </c>
      <c r="N240" s="223" t="s">
        <v>42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171</v>
      </c>
      <c r="AT240" s="226" t="s">
        <v>166</v>
      </c>
      <c r="AU240" s="226" t="s">
        <v>83</v>
      </c>
      <c r="AY240" s="20" t="s">
        <v>163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83</v>
      </c>
      <c r="BK240" s="227">
        <f>ROUND(I240*H240,2)</f>
        <v>0</v>
      </c>
      <c r="BL240" s="20" t="s">
        <v>171</v>
      </c>
      <c r="BM240" s="226" t="s">
        <v>292</v>
      </c>
    </row>
    <row r="241" s="2" customFormat="1">
      <c r="A241" s="41"/>
      <c r="B241" s="42"/>
      <c r="C241" s="43"/>
      <c r="D241" s="228" t="s">
        <v>173</v>
      </c>
      <c r="E241" s="43"/>
      <c r="F241" s="229" t="s">
        <v>293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173</v>
      </c>
      <c r="AU241" s="20" t="s">
        <v>83</v>
      </c>
    </row>
    <row r="242" s="2" customFormat="1" ht="21.75" customHeight="1">
      <c r="A242" s="41"/>
      <c r="B242" s="42"/>
      <c r="C242" s="215" t="s">
        <v>294</v>
      </c>
      <c r="D242" s="215" t="s">
        <v>166</v>
      </c>
      <c r="E242" s="216" t="s">
        <v>295</v>
      </c>
      <c r="F242" s="217" t="s">
        <v>296</v>
      </c>
      <c r="G242" s="218" t="s">
        <v>291</v>
      </c>
      <c r="H242" s="219">
        <v>0.80500000000000005</v>
      </c>
      <c r="I242" s="220"/>
      <c r="J242" s="221">
        <f>ROUND(I242*H242,2)</f>
        <v>0</v>
      </c>
      <c r="K242" s="217" t="s">
        <v>170</v>
      </c>
      <c r="L242" s="47"/>
      <c r="M242" s="222" t="s">
        <v>19</v>
      </c>
      <c r="N242" s="223" t="s">
        <v>42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171</v>
      </c>
      <c r="AT242" s="226" t="s">
        <v>166</v>
      </c>
      <c r="AU242" s="226" t="s">
        <v>83</v>
      </c>
      <c r="AY242" s="20" t="s">
        <v>163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83</v>
      </c>
      <c r="BK242" s="227">
        <f>ROUND(I242*H242,2)</f>
        <v>0</v>
      </c>
      <c r="BL242" s="20" t="s">
        <v>171</v>
      </c>
      <c r="BM242" s="226" t="s">
        <v>297</v>
      </c>
    </row>
    <row r="243" s="2" customFormat="1">
      <c r="A243" s="41"/>
      <c r="B243" s="42"/>
      <c r="C243" s="43"/>
      <c r="D243" s="228" t="s">
        <v>173</v>
      </c>
      <c r="E243" s="43"/>
      <c r="F243" s="229" t="s">
        <v>298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173</v>
      </c>
      <c r="AU243" s="20" t="s">
        <v>83</v>
      </c>
    </row>
    <row r="244" s="2" customFormat="1" ht="24.15" customHeight="1">
      <c r="A244" s="41"/>
      <c r="B244" s="42"/>
      <c r="C244" s="215" t="s">
        <v>299</v>
      </c>
      <c r="D244" s="215" t="s">
        <v>166</v>
      </c>
      <c r="E244" s="216" t="s">
        <v>300</v>
      </c>
      <c r="F244" s="217" t="s">
        <v>301</v>
      </c>
      <c r="G244" s="218" t="s">
        <v>291</v>
      </c>
      <c r="H244" s="219">
        <v>7.2450000000000001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42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83</v>
      </c>
      <c r="AY244" s="20" t="s">
        <v>163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83</v>
      </c>
      <c r="BK244" s="227">
        <f>ROUND(I244*H244,2)</f>
        <v>0</v>
      </c>
      <c r="BL244" s="20" t="s">
        <v>171</v>
      </c>
      <c r="BM244" s="226" t="s">
        <v>302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303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83</v>
      </c>
    </row>
    <row r="246" s="16" customFormat="1">
      <c r="A246" s="16"/>
      <c r="B246" s="277"/>
      <c r="C246" s="278"/>
      <c r="D246" s="235" t="s">
        <v>175</v>
      </c>
      <c r="E246" s="279" t="s">
        <v>19</v>
      </c>
      <c r="F246" s="280" t="s">
        <v>304</v>
      </c>
      <c r="G246" s="278"/>
      <c r="H246" s="279" t="s">
        <v>19</v>
      </c>
      <c r="I246" s="281"/>
      <c r="J246" s="278"/>
      <c r="K246" s="278"/>
      <c r="L246" s="282"/>
      <c r="M246" s="283"/>
      <c r="N246" s="284"/>
      <c r="O246" s="284"/>
      <c r="P246" s="284"/>
      <c r="Q246" s="284"/>
      <c r="R246" s="284"/>
      <c r="S246" s="284"/>
      <c r="T246" s="285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86" t="s">
        <v>175</v>
      </c>
      <c r="AU246" s="286" t="s">
        <v>83</v>
      </c>
      <c r="AV246" s="16" t="s">
        <v>77</v>
      </c>
      <c r="AW246" s="16" t="s">
        <v>32</v>
      </c>
      <c r="AX246" s="16" t="s">
        <v>70</v>
      </c>
      <c r="AY246" s="286" t="s">
        <v>163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484</v>
      </c>
      <c r="G247" s="234"/>
      <c r="H247" s="238">
        <v>7.2450000000000001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83</v>
      </c>
      <c r="AV247" s="13" t="s">
        <v>83</v>
      </c>
      <c r="AW247" s="13" t="s">
        <v>32</v>
      </c>
      <c r="AX247" s="13" t="s">
        <v>70</v>
      </c>
      <c r="AY247" s="244" t="s">
        <v>163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179</v>
      </c>
      <c r="G248" s="246"/>
      <c r="H248" s="249">
        <v>7.2450000000000001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83</v>
      </c>
      <c r="AV248" s="14" t="s">
        <v>171</v>
      </c>
      <c r="AW248" s="14" t="s">
        <v>32</v>
      </c>
      <c r="AX248" s="14" t="s">
        <v>77</v>
      </c>
      <c r="AY248" s="255" t="s">
        <v>163</v>
      </c>
    </row>
    <row r="249" s="2" customFormat="1" ht="24.15" customHeight="1">
      <c r="A249" s="41"/>
      <c r="B249" s="42"/>
      <c r="C249" s="215" t="s">
        <v>306</v>
      </c>
      <c r="D249" s="215" t="s">
        <v>166</v>
      </c>
      <c r="E249" s="216" t="s">
        <v>307</v>
      </c>
      <c r="F249" s="217" t="s">
        <v>308</v>
      </c>
      <c r="G249" s="218" t="s">
        <v>291</v>
      </c>
      <c r="H249" s="219">
        <v>0.80500000000000005</v>
      </c>
      <c r="I249" s="220"/>
      <c r="J249" s="221">
        <f>ROUND(I249*H249,2)</f>
        <v>0</v>
      </c>
      <c r="K249" s="217" t="s">
        <v>170</v>
      </c>
      <c r="L249" s="47"/>
      <c r="M249" s="222" t="s">
        <v>19</v>
      </c>
      <c r="N249" s="223" t="s">
        <v>42</v>
      </c>
      <c r="O249" s="87"/>
      <c r="P249" s="224">
        <f>O249*H249</f>
        <v>0</v>
      </c>
      <c r="Q249" s="224">
        <v>0</v>
      </c>
      <c r="R249" s="224">
        <f>Q249*H249</f>
        <v>0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171</v>
      </c>
      <c r="AT249" s="226" t="s">
        <v>166</v>
      </c>
      <c r="AU249" s="226" t="s">
        <v>83</v>
      </c>
      <c r="AY249" s="20" t="s">
        <v>163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83</v>
      </c>
      <c r="BK249" s="227">
        <f>ROUND(I249*H249,2)</f>
        <v>0</v>
      </c>
      <c r="BL249" s="20" t="s">
        <v>171</v>
      </c>
      <c r="BM249" s="226" t="s">
        <v>309</v>
      </c>
    </row>
    <row r="250" s="2" customFormat="1">
      <c r="A250" s="41"/>
      <c r="B250" s="42"/>
      <c r="C250" s="43"/>
      <c r="D250" s="228" t="s">
        <v>173</v>
      </c>
      <c r="E250" s="43"/>
      <c r="F250" s="229" t="s">
        <v>310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173</v>
      </c>
      <c r="AU250" s="20" t="s">
        <v>83</v>
      </c>
    </row>
    <row r="251" s="12" customFormat="1" ht="22.8" customHeight="1">
      <c r="A251" s="12"/>
      <c r="B251" s="199"/>
      <c r="C251" s="200"/>
      <c r="D251" s="201" t="s">
        <v>69</v>
      </c>
      <c r="E251" s="213" t="s">
        <v>311</v>
      </c>
      <c r="F251" s="213" t="s">
        <v>312</v>
      </c>
      <c r="G251" s="200"/>
      <c r="H251" s="200"/>
      <c r="I251" s="203"/>
      <c r="J251" s="214">
        <f>BK251</f>
        <v>0</v>
      </c>
      <c r="K251" s="200"/>
      <c r="L251" s="205"/>
      <c r="M251" s="206"/>
      <c r="N251" s="207"/>
      <c r="O251" s="207"/>
      <c r="P251" s="208">
        <f>SUM(P252:P253)</f>
        <v>0</v>
      </c>
      <c r="Q251" s="207"/>
      <c r="R251" s="208">
        <f>SUM(R252:R253)</f>
        <v>0</v>
      </c>
      <c r="S251" s="207"/>
      <c r="T251" s="209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0" t="s">
        <v>77</v>
      </c>
      <c r="AT251" s="211" t="s">
        <v>69</v>
      </c>
      <c r="AU251" s="211" t="s">
        <v>77</v>
      </c>
      <c r="AY251" s="210" t="s">
        <v>163</v>
      </c>
      <c r="BK251" s="212">
        <f>SUM(BK252:BK253)</f>
        <v>0</v>
      </c>
    </row>
    <row r="252" s="2" customFormat="1" ht="33" customHeight="1">
      <c r="A252" s="41"/>
      <c r="B252" s="42"/>
      <c r="C252" s="215" t="s">
        <v>313</v>
      </c>
      <c r="D252" s="215" t="s">
        <v>166</v>
      </c>
      <c r="E252" s="216" t="s">
        <v>314</v>
      </c>
      <c r="F252" s="217" t="s">
        <v>315</v>
      </c>
      <c r="G252" s="218" t="s">
        <v>291</v>
      </c>
      <c r="H252" s="219">
        <v>0.30599999999999999</v>
      </c>
      <c r="I252" s="220"/>
      <c r="J252" s="221">
        <f>ROUND(I252*H252,2)</f>
        <v>0</v>
      </c>
      <c r="K252" s="217" t="s">
        <v>170</v>
      </c>
      <c r="L252" s="47"/>
      <c r="M252" s="222" t="s">
        <v>19</v>
      </c>
      <c r="N252" s="223" t="s">
        <v>42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171</v>
      </c>
      <c r="AT252" s="226" t="s">
        <v>166</v>
      </c>
      <c r="AU252" s="226" t="s">
        <v>83</v>
      </c>
      <c r="AY252" s="20" t="s">
        <v>163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83</v>
      </c>
      <c r="BK252" s="227">
        <f>ROUND(I252*H252,2)</f>
        <v>0</v>
      </c>
      <c r="BL252" s="20" t="s">
        <v>171</v>
      </c>
      <c r="BM252" s="226" t="s">
        <v>316</v>
      </c>
    </row>
    <row r="253" s="2" customFormat="1">
      <c r="A253" s="41"/>
      <c r="B253" s="42"/>
      <c r="C253" s="43"/>
      <c r="D253" s="228" t="s">
        <v>173</v>
      </c>
      <c r="E253" s="43"/>
      <c r="F253" s="229" t="s">
        <v>317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173</v>
      </c>
      <c r="AU253" s="20" t="s">
        <v>83</v>
      </c>
    </row>
    <row r="254" s="12" customFormat="1" ht="25.92" customHeight="1">
      <c r="A254" s="12"/>
      <c r="B254" s="199"/>
      <c r="C254" s="200"/>
      <c r="D254" s="201" t="s">
        <v>69</v>
      </c>
      <c r="E254" s="202" t="s">
        <v>318</v>
      </c>
      <c r="F254" s="202" t="s">
        <v>319</v>
      </c>
      <c r="G254" s="200"/>
      <c r="H254" s="200"/>
      <c r="I254" s="203"/>
      <c r="J254" s="204">
        <f>BK254</f>
        <v>0</v>
      </c>
      <c r="K254" s="200"/>
      <c r="L254" s="205"/>
      <c r="M254" s="206"/>
      <c r="N254" s="207"/>
      <c r="O254" s="207"/>
      <c r="P254" s="208">
        <f>P255+P269+P312+P336+P348</f>
        <v>0</v>
      </c>
      <c r="Q254" s="207"/>
      <c r="R254" s="208">
        <f>R255+R269+R312+R336+R348</f>
        <v>0.37267092000000007</v>
      </c>
      <c r="S254" s="207"/>
      <c r="T254" s="209">
        <f>T255+T269+T312+T336+T348</f>
        <v>0.010880000000000001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83</v>
      </c>
      <c r="AT254" s="211" t="s">
        <v>69</v>
      </c>
      <c r="AU254" s="211" t="s">
        <v>70</v>
      </c>
      <c r="AY254" s="210" t="s">
        <v>163</v>
      </c>
      <c r="BK254" s="212">
        <f>BK255+BK269+BK312+BK336+BK348</f>
        <v>0</v>
      </c>
    </row>
    <row r="255" s="12" customFormat="1" ht="22.8" customHeight="1">
      <c r="A255" s="12"/>
      <c r="B255" s="199"/>
      <c r="C255" s="200"/>
      <c r="D255" s="201" t="s">
        <v>69</v>
      </c>
      <c r="E255" s="213" t="s">
        <v>320</v>
      </c>
      <c r="F255" s="213" t="s">
        <v>321</v>
      </c>
      <c r="G255" s="200"/>
      <c r="H255" s="200"/>
      <c r="I255" s="203"/>
      <c r="J255" s="214">
        <f>BK255</f>
        <v>0</v>
      </c>
      <c r="K255" s="200"/>
      <c r="L255" s="205"/>
      <c r="M255" s="206"/>
      <c r="N255" s="207"/>
      <c r="O255" s="207"/>
      <c r="P255" s="208">
        <f>SUM(P256:P268)</f>
        <v>0</v>
      </c>
      <c r="Q255" s="207"/>
      <c r="R255" s="208">
        <f>SUM(R256:R268)</f>
        <v>0.0042931800000000006</v>
      </c>
      <c r="S255" s="207"/>
      <c r="T255" s="209">
        <f>SUM(T256:T268)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0" t="s">
        <v>83</v>
      </c>
      <c r="AT255" s="211" t="s">
        <v>69</v>
      </c>
      <c r="AU255" s="211" t="s">
        <v>77</v>
      </c>
      <c r="AY255" s="210" t="s">
        <v>163</v>
      </c>
      <c r="BK255" s="212">
        <f>SUM(BK256:BK268)</f>
        <v>0</v>
      </c>
    </row>
    <row r="256" s="2" customFormat="1" ht="16.5" customHeight="1">
      <c r="A256" s="41"/>
      <c r="B256" s="42"/>
      <c r="C256" s="215" t="s">
        <v>322</v>
      </c>
      <c r="D256" s="215" t="s">
        <v>166</v>
      </c>
      <c r="E256" s="216" t="s">
        <v>323</v>
      </c>
      <c r="F256" s="217" t="s">
        <v>324</v>
      </c>
      <c r="G256" s="218" t="s">
        <v>212</v>
      </c>
      <c r="H256" s="219">
        <v>5.4900000000000002</v>
      </c>
      <c r="I256" s="220"/>
      <c r="J256" s="221">
        <f>ROUND(I256*H256,2)</f>
        <v>0</v>
      </c>
      <c r="K256" s="217" t="s">
        <v>170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260</v>
      </c>
      <c r="AT256" s="226" t="s">
        <v>166</v>
      </c>
      <c r="AU256" s="226" t="s">
        <v>83</v>
      </c>
      <c r="AY256" s="20" t="s">
        <v>163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83</v>
      </c>
      <c r="BK256" s="227">
        <f>ROUND(I256*H256,2)</f>
        <v>0</v>
      </c>
      <c r="BL256" s="20" t="s">
        <v>260</v>
      </c>
      <c r="BM256" s="226" t="s">
        <v>489</v>
      </c>
    </row>
    <row r="257" s="2" customFormat="1">
      <c r="A257" s="41"/>
      <c r="B257" s="42"/>
      <c r="C257" s="43"/>
      <c r="D257" s="228" t="s">
        <v>173</v>
      </c>
      <c r="E257" s="43"/>
      <c r="F257" s="229" t="s">
        <v>326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173</v>
      </c>
      <c r="AU257" s="20" t="s">
        <v>83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327</v>
      </c>
      <c r="G258" s="234"/>
      <c r="H258" s="238">
        <v>2.54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83</v>
      </c>
      <c r="AV258" s="13" t="s">
        <v>83</v>
      </c>
      <c r="AW258" s="13" t="s">
        <v>32</v>
      </c>
      <c r="AX258" s="13" t="s">
        <v>70</v>
      </c>
      <c r="AY258" s="244" t="s">
        <v>163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328</v>
      </c>
      <c r="G259" s="234"/>
      <c r="H259" s="238">
        <v>2.1299999999999999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83</v>
      </c>
      <c r="AV259" s="13" t="s">
        <v>83</v>
      </c>
      <c r="AW259" s="13" t="s">
        <v>32</v>
      </c>
      <c r="AX259" s="13" t="s">
        <v>70</v>
      </c>
      <c r="AY259" s="244" t="s">
        <v>163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329</v>
      </c>
      <c r="G260" s="234"/>
      <c r="H260" s="238">
        <v>0.81999999999999995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83</v>
      </c>
      <c r="AV260" s="13" t="s">
        <v>83</v>
      </c>
      <c r="AW260" s="13" t="s">
        <v>32</v>
      </c>
      <c r="AX260" s="13" t="s">
        <v>70</v>
      </c>
      <c r="AY260" s="244" t="s">
        <v>163</v>
      </c>
    </row>
    <row r="261" s="14" customFormat="1">
      <c r="A261" s="14"/>
      <c r="B261" s="245"/>
      <c r="C261" s="246"/>
      <c r="D261" s="235" t="s">
        <v>175</v>
      </c>
      <c r="E261" s="247" t="s">
        <v>19</v>
      </c>
      <c r="F261" s="248" t="s">
        <v>179</v>
      </c>
      <c r="G261" s="246"/>
      <c r="H261" s="249">
        <v>5.4900000000000002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175</v>
      </c>
      <c r="AU261" s="255" t="s">
        <v>83</v>
      </c>
      <c r="AV261" s="14" t="s">
        <v>171</v>
      </c>
      <c r="AW261" s="14" t="s">
        <v>32</v>
      </c>
      <c r="AX261" s="14" t="s">
        <v>77</v>
      </c>
      <c r="AY261" s="255" t="s">
        <v>163</v>
      </c>
    </row>
    <row r="262" s="2" customFormat="1" ht="16.5" customHeight="1">
      <c r="A262" s="41"/>
      <c r="B262" s="42"/>
      <c r="C262" s="256" t="s">
        <v>330</v>
      </c>
      <c r="D262" s="256" t="s">
        <v>219</v>
      </c>
      <c r="E262" s="257" t="s">
        <v>331</v>
      </c>
      <c r="F262" s="258" t="s">
        <v>332</v>
      </c>
      <c r="G262" s="259" t="s">
        <v>169</v>
      </c>
      <c r="H262" s="260">
        <v>1.0980000000000001</v>
      </c>
      <c r="I262" s="261"/>
      <c r="J262" s="262">
        <f>ROUND(I262*H262,2)</f>
        <v>0</v>
      </c>
      <c r="K262" s="258" t="s">
        <v>170</v>
      </c>
      <c r="L262" s="263"/>
      <c r="M262" s="264" t="s">
        <v>19</v>
      </c>
      <c r="N262" s="265" t="s">
        <v>42</v>
      </c>
      <c r="O262" s="87"/>
      <c r="P262" s="224">
        <f>O262*H262</f>
        <v>0</v>
      </c>
      <c r="Q262" s="224">
        <v>0.0039100000000000003</v>
      </c>
      <c r="R262" s="224">
        <f>Q262*H262</f>
        <v>0.0042931800000000006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333</v>
      </c>
      <c r="AT262" s="226" t="s">
        <v>219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260</v>
      </c>
      <c r="BM262" s="226" t="s">
        <v>334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335</v>
      </c>
      <c r="G263" s="234"/>
      <c r="H263" s="238">
        <v>0.50800000000000001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83</v>
      </c>
      <c r="AV263" s="13" t="s">
        <v>83</v>
      </c>
      <c r="AW263" s="13" t="s">
        <v>32</v>
      </c>
      <c r="AX263" s="13" t="s">
        <v>70</v>
      </c>
      <c r="AY263" s="244" t="s">
        <v>163</v>
      </c>
    </row>
    <row r="264" s="13" customFormat="1">
      <c r="A264" s="13"/>
      <c r="B264" s="233"/>
      <c r="C264" s="234"/>
      <c r="D264" s="235" t="s">
        <v>175</v>
      </c>
      <c r="E264" s="236" t="s">
        <v>19</v>
      </c>
      <c r="F264" s="237" t="s">
        <v>336</v>
      </c>
      <c r="G264" s="234"/>
      <c r="H264" s="238">
        <v>0.42599999999999999</v>
      </c>
      <c r="I264" s="239"/>
      <c r="J264" s="234"/>
      <c r="K264" s="234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175</v>
      </c>
      <c r="AU264" s="244" t="s">
        <v>83</v>
      </c>
      <c r="AV264" s="13" t="s">
        <v>83</v>
      </c>
      <c r="AW264" s="13" t="s">
        <v>32</v>
      </c>
      <c r="AX264" s="13" t="s">
        <v>70</v>
      </c>
      <c r="AY264" s="244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337</v>
      </c>
      <c r="G265" s="234"/>
      <c r="H265" s="238">
        <v>0.16400000000000001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1.0979999999999999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338</v>
      </c>
      <c r="D267" s="215" t="s">
        <v>166</v>
      </c>
      <c r="E267" s="216" t="s">
        <v>339</v>
      </c>
      <c r="F267" s="217" t="s">
        <v>340</v>
      </c>
      <c r="G267" s="218" t="s">
        <v>291</v>
      </c>
      <c r="H267" s="219">
        <v>0.0040000000000000001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260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260</v>
      </c>
      <c r="BM267" s="226" t="s">
        <v>341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342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343</v>
      </c>
      <c r="F269" s="213" t="s">
        <v>344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SUM(P270:P311)</f>
        <v>0</v>
      </c>
      <c r="Q269" s="207"/>
      <c r="R269" s="208">
        <f>SUM(R270:R311)</f>
        <v>0.33194312000000004</v>
      </c>
      <c r="S269" s="207"/>
      <c r="T269" s="209">
        <f>SUM(T270:T311)</f>
        <v>0.010880000000000001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83</v>
      </c>
      <c r="AT269" s="211" t="s">
        <v>69</v>
      </c>
      <c r="AU269" s="211" t="s">
        <v>77</v>
      </c>
      <c r="AY269" s="210" t="s">
        <v>163</v>
      </c>
      <c r="BK269" s="212">
        <f>SUM(BK270:BK311)</f>
        <v>0</v>
      </c>
    </row>
    <row r="270" s="2" customFormat="1" ht="21.75" customHeight="1">
      <c r="A270" s="41"/>
      <c r="B270" s="42"/>
      <c r="C270" s="215" t="s">
        <v>345</v>
      </c>
      <c r="D270" s="215" t="s">
        <v>166</v>
      </c>
      <c r="E270" s="216" t="s">
        <v>346</v>
      </c>
      <c r="F270" s="217" t="s">
        <v>347</v>
      </c>
      <c r="G270" s="218" t="s">
        <v>169</v>
      </c>
      <c r="H270" s="219">
        <v>6.2279999999999998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0.00025999999999999998</v>
      </c>
      <c r="R270" s="224">
        <f>Q270*H270</f>
        <v>0.0016192799999999999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260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260</v>
      </c>
      <c r="BM270" s="226" t="s">
        <v>348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349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194</v>
      </c>
      <c r="G272" s="234"/>
      <c r="H272" s="238">
        <v>3.1139999999999999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83</v>
      </c>
      <c r="AV272" s="13" t="s">
        <v>83</v>
      </c>
      <c r="AW272" s="13" t="s">
        <v>32</v>
      </c>
      <c r="AX272" s="13" t="s">
        <v>70</v>
      </c>
      <c r="AY272" s="244" t="s">
        <v>163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194</v>
      </c>
      <c r="G273" s="234"/>
      <c r="H273" s="238">
        <v>3.1139999999999999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83</v>
      </c>
      <c r="AV273" s="13" t="s">
        <v>83</v>
      </c>
      <c r="AW273" s="13" t="s">
        <v>32</v>
      </c>
      <c r="AX273" s="13" t="s">
        <v>70</v>
      </c>
      <c r="AY273" s="244" t="s">
        <v>163</v>
      </c>
    </row>
    <row r="274" s="14" customFormat="1">
      <c r="A274" s="14"/>
      <c r="B274" s="245"/>
      <c r="C274" s="246"/>
      <c r="D274" s="235" t="s">
        <v>175</v>
      </c>
      <c r="E274" s="247" t="s">
        <v>19</v>
      </c>
      <c r="F274" s="248" t="s">
        <v>179</v>
      </c>
      <c r="G274" s="246"/>
      <c r="H274" s="249">
        <v>6.2279999999999998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175</v>
      </c>
      <c r="AU274" s="255" t="s">
        <v>83</v>
      </c>
      <c r="AV274" s="14" t="s">
        <v>171</v>
      </c>
      <c r="AW274" s="14" t="s">
        <v>32</v>
      </c>
      <c r="AX274" s="14" t="s">
        <v>77</v>
      </c>
      <c r="AY274" s="255" t="s">
        <v>163</v>
      </c>
    </row>
    <row r="275" s="2" customFormat="1" ht="16.5" customHeight="1">
      <c r="A275" s="41"/>
      <c r="B275" s="42"/>
      <c r="C275" s="256" t="s">
        <v>350</v>
      </c>
      <c r="D275" s="256" t="s">
        <v>219</v>
      </c>
      <c r="E275" s="257" t="s">
        <v>351</v>
      </c>
      <c r="F275" s="258" t="s">
        <v>352</v>
      </c>
      <c r="G275" s="259" t="s">
        <v>169</v>
      </c>
      <c r="H275" s="260">
        <v>6.2279999999999998</v>
      </c>
      <c r="I275" s="261"/>
      <c r="J275" s="262">
        <f>ROUND(I275*H275,2)</f>
        <v>0</v>
      </c>
      <c r="K275" s="258" t="s">
        <v>170</v>
      </c>
      <c r="L275" s="263"/>
      <c r="M275" s="264" t="s">
        <v>19</v>
      </c>
      <c r="N275" s="265" t="s">
        <v>42</v>
      </c>
      <c r="O275" s="87"/>
      <c r="P275" s="224">
        <f>O275*H275</f>
        <v>0</v>
      </c>
      <c r="Q275" s="224">
        <v>0.036810000000000002</v>
      </c>
      <c r="R275" s="224">
        <f>Q275*H275</f>
        <v>0.22925268000000001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333</v>
      </c>
      <c r="AT275" s="226" t="s">
        <v>219</v>
      </c>
      <c r="AU275" s="226" t="s">
        <v>83</v>
      </c>
      <c r="AY275" s="20" t="s">
        <v>163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83</v>
      </c>
      <c r="BK275" s="227">
        <f>ROUND(I275*H275,2)</f>
        <v>0</v>
      </c>
      <c r="BL275" s="20" t="s">
        <v>260</v>
      </c>
      <c r="BM275" s="226" t="s">
        <v>353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194</v>
      </c>
      <c r="G276" s="234"/>
      <c r="H276" s="238">
        <v>3.1139999999999999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194</v>
      </c>
      <c r="G277" s="234"/>
      <c r="H277" s="238">
        <v>3.1139999999999999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4" customFormat="1">
      <c r="A278" s="14"/>
      <c r="B278" s="245"/>
      <c r="C278" s="246"/>
      <c r="D278" s="235" t="s">
        <v>175</v>
      </c>
      <c r="E278" s="247" t="s">
        <v>19</v>
      </c>
      <c r="F278" s="248" t="s">
        <v>179</v>
      </c>
      <c r="G278" s="246"/>
      <c r="H278" s="249">
        <v>6.2279999999999998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175</v>
      </c>
      <c r="AU278" s="255" t="s">
        <v>83</v>
      </c>
      <c r="AV278" s="14" t="s">
        <v>171</v>
      </c>
      <c r="AW278" s="14" t="s">
        <v>32</v>
      </c>
      <c r="AX278" s="14" t="s">
        <v>77</v>
      </c>
      <c r="AY278" s="255" t="s">
        <v>163</v>
      </c>
    </row>
    <row r="279" s="2" customFormat="1" ht="16.5" customHeight="1">
      <c r="A279" s="41"/>
      <c r="B279" s="42"/>
      <c r="C279" s="215" t="s">
        <v>354</v>
      </c>
      <c r="D279" s="215" t="s">
        <v>166</v>
      </c>
      <c r="E279" s="216" t="s">
        <v>355</v>
      </c>
      <c r="F279" s="217" t="s">
        <v>356</v>
      </c>
      <c r="G279" s="218" t="s">
        <v>357</v>
      </c>
      <c r="H279" s="219">
        <v>1</v>
      </c>
      <c r="I279" s="220"/>
      <c r="J279" s="221">
        <f>ROUND(I279*H279,2)</f>
        <v>0</v>
      </c>
      <c r="K279" s="217" t="s">
        <v>170</v>
      </c>
      <c r="L279" s="47"/>
      <c r="M279" s="222" t="s">
        <v>19</v>
      </c>
      <c r="N279" s="223" t="s">
        <v>42</v>
      </c>
      <c r="O279" s="87"/>
      <c r="P279" s="224">
        <f>O279*H279</f>
        <v>0</v>
      </c>
      <c r="Q279" s="224">
        <v>0.00025999999999999998</v>
      </c>
      <c r="R279" s="224">
        <f>Q279*H279</f>
        <v>0.00025999999999999998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260</v>
      </c>
      <c r="AT279" s="226" t="s">
        <v>166</v>
      </c>
      <c r="AU279" s="226" t="s">
        <v>83</v>
      </c>
      <c r="AY279" s="20" t="s">
        <v>163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83</v>
      </c>
      <c r="BK279" s="227">
        <f>ROUND(I279*H279,2)</f>
        <v>0</v>
      </c>
      <c r="BL279" s="20" t="s">
        <v>260</v>
      </c>
      <c r="BM279" s="226" t="s">
        <v>358</v>
      </c>
    </row>
    <row r="280" s="2" customFormat="1">
      <c r="A280" s="41"/>
      <c r="B280" s="42"/>
      <c r="C280" s="43"/>
      <c r="D280" s="228" t="s">
        <v>173</v>
      </c>
      <c r="E280" s="43"/>
      <c r="F280" s="229" t="s">
        <v>359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173</v>
      </c>
      <c r="AU280" s="20" t="s">
        <v>83</v>
      </c>
    </row>
    <row r="281" s="13" customFormat="1">
      <c r="A281" s="13"/>
      <c r="B281" s="233"/>
      <c r="C281" s="234"/>
      <c r="D281" s="235" t="s">
        <v>175</v>
      </c>
      <c r="E281" s="236" t="s">
        <v>19</v>
      </c>
      <c r="F281" s="237" t="s">
        <v>77</v>
      </c>
      <c r="G281" s="234"/>
      <c r="H281" s="238">
        <v>1</v>
      </c>
      <c r="I281" s="239"/>
      <c r="J281" s="234"/>
      <c r="K281" s="234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175</v>
      </c>
      <c r="AU281" s="244" t="s">
        <v>83</v>
      </c>
      <c r="AV281" s="13" t="s">
        <v>83</v>
      </c>
      <c r="AW281" s="13" t="s">
        <v>32</v>
      </c>
      <c r="AX281" s="13" t="s">
        <v>70</v>
      </c>
      <c r="AY281" s="244" t="s">
        <v>163</v>
      </c>
    </row>
    <row r="282" s="14" customFormat="1">
      <c r="A282" s="14"/>
      <c r="B282" s="245"/>
      <c r="C282" s="246"/>
      <c r="D282" s="235" t="s">
        <v>175</v>
      </c>
      <c r="E282" s="247" t="s">
        <v>19</v>
      </c>
      <c r="F282" s="248" t="s">
        <v>179</v>
      </c>
      <c r="G282" s="246"/>
      <c r="H282" s="249">
        <v>1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175</v>
      </c>
      <c r="AU282" s="255" t="s">
        <v>83</v>
      </c>
      <c r="AV282" s="14" t="s">
        <v>171</v>
      </c>
      <c r="AW282" s="14" t="s">
        <v>32</v>
      </c>
      <c r="AX282" s="14" t="s">
        <v>77</v>
      </c>
      <c r="AY282" s="255" t="s">
        <v>163</v>
      </c>
    </row>
    <row r="283" s="2" customFormat="1" ht="16.5" customHeight="1">
      <c r="A283" s="41"/>
      <c r="B283" s="42"/>
      <c r="C283" s="256" t="s">
        <v>333</v>
      </c>
      <c r="D283" s="256" t="s">
        <v>219</v>
      </c>
      <c r="E283" s="257" t="s">
        <v>360</v>
      </c>
      <c r="F283" s="258" t="s">
        <v>361</v>
      </c>
      <c r="G283" s="259" t="s">
        <v>169</v>
      </c>
      <c r="H283" s="260">
        <v>0.60099999999999998</v>
      </c>
      <c r="I283" s="261"/>
      <c r="J283" s="262">
        <f>ROUND(I283*H283,2)</f>
        <v>0</v>
      </c>
      <c r="K283" s="258" t="s">
        <v>170</v>
      </c>
      <c r="L283" s="263"/>
      <c r="M283" s="264" t="s">
        <v>19</v>
      </c>
      <c r="N283" s="265" t="s">
        <v>42</v>
      </c>
      <c r="O283" s="87"/>
      <c r="P283" s="224">
        <f>O283*H283</f>
        <v>0</v>
      </c>
      <c r="Q283" s="224">
        <v>0.040280000000000003</v>
      </c>
      <c r="R283" s="224">
        <f>Q283*H283</f>
        <v>0.024208280000000002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333</v>
      </c>
      <c r="AT283" s="226" t="s">
        <v>219</v>
      </c>
      <c r="AU283" s="226" t="s">
        <v>83</v>
      </c>
      <c r="AY283" s="20" t="s">
        <v>163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83</v>
      </c>
      <c r="BK283" s="227">
        <f>ROUND(I283*H283,2)</f>
        <v>0</v>
      </c>
      <c r="BL283" s="20" t="s">
        <v>260</v>
      </c>
      <c r="BM283" s="226" t="s">
        <v>362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196</v>
      </c>
      <c r="G284" s="234"/>
      <c r="H284" s="238">
        <v>0.60099999999999998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4" customFormat="1">
      <c r="A285" s="14"/>
      <c r="B285" s="245"/>
      <c r="C285" s="246"/>
      <c r="D285" s="235" t="s">
        <v>175</v>
      </c>
      <c r="E285" s="247" t="s">
        <v>19</v>
      </c>
      <c r="F285" s="248" t="s">
        <v>179</v>
      </c>
      <c r="G285" s="246"/>
      <c r="H285" s="249">
        <v>0.60099999999999998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175</v>
      </c>
      <c r="AU285" s="255" t="s">
        <v>83</v>
      </c>
      <c r="AV285" s="14" t="s">
        <v>171</v>
      </c>
      <c r="AW285" s="14" t="s">
        <v>32</v>
      </c>
      <c r="AX285" s="14" t="s">
        <v>77</v>
      </c>
      <c r="AY285" s="255" t="s">
        <v>163</v>
      </c>
    </row>
    <row r="286" s="2" customFormat="1" ht="24.15" customHeight="1">
      <c r="A286" s="41"/>
      <c r="B286" s="42"/>
      <c r="C286" s="215" t="s">
        <v>363</v>
      </c>
      <c r="D286" s="215" t="s">
        <v>166</v>
      </c>
      <c r="E286" s="216" t="s">
        <v>364</v>
      </c>
      <c r="F286" s="217" t="s">
        <v>365</v>
      </c>
      <c r="G286" s="218" t="s">
        <v>357</v>
      </c>
      <c r="H286" s="219">
        <v>1</v>
      </c>
      <c r="I286" s="220"/>
      <c r="J286" s="221">
        <f>ROUND(I286*H286,2)</f>
        <v>0</v>
      </c>
      <c r="K286" s="217" t="s">
        <v>170</v>
      </c>
      <c r="L286" s="47"/>
      <c r="M286" s="222" t="s">
        <v>19</v>
      </c>
      <c r="N286" s="223" t="s">
        <v>42</v>
      </c>
      <c r="O286" s="87"/>
      <c r="P286" s="224">
        <f>O286*H286</f>
        <v>0</v>
      </c>
      <c r="Q286" s="224">
        <v>0.00025000000000000001</v>
      </c>
      <c r="R286" s="224">
        <f>Q286*H286</f>
        <v>0.00025000000000000001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260</v>
      </c>
      <c r="AT286" s="226" t="s">
        <v>166</v>
      </c>
      <c r="AU286" s="226" t="s">
        <v>83</v>
      </c>
      <c r="AY286" s="20" t="s">
        <v>163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83</v>
      </c>
      <c r="BK286" s="227">
        <f>ROUND(I286*H286,2)</f>
        <v>0</v>
      </c>
      <c r="BL286" s="20" t="s">
        <v>260</v>
      </c>
      <c r="BM286" s="226" t="s">
        <v>366</v>
      </c>
    </row>
    <row r="287" s="2" customFormat="1">
      <c r="A287" s="41"/>
      <c r="B287" s="42"/>
      <c r="C287" s="43"/>
      <c r="D287" s="228" t="s">
        <v>173</v>
      </c>
      <c r="E287" s="43"/>
      <c r="F287" s="229" t="s">
        <v>367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173</v>
      </c>
      <c r="AU287" s="20" t="s">
        <v>83</v>
      </c>
    </row>
    <row r="288" s="13" customFormat="1">
      <c r="A288" s="13"/>
      <c r="B288" s="233"/>
      <c r="C288" s="234"/>
      <c r="D288" s="235" t="s">
        <v>175</v>
      </c>
      <c r="E288" s="236" t="s">
        <v>19</v>
      </c>
      <c r="F288" s="237" t="s">
        <v>77</v>
      </c>
      <c r="G288" s="234"/>
      <c r="H288" s="238">
        <v>1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83</v>
      </c>
      <c r="AV288" s="13" t="s">
        <v>83</v>
      </c>
      <c r="AW288" s="13" t="s">
        <v>32</v>
      </c>
      <c r="AX288" s="13" t="s">
        <v>70</v>
      </c>
      <c r="AY288" s="244" t="s">
        <v>163</v>
      </c>
    </row>
    <row r="289" s="14" customFormat="1">
      <c r="A289" s="14"/>
      <c r="B289" s="245"/>
      <c r="C289" s="246"/>
      <c r="D289" s="235" t="s">
        <v>175</v>
      </c>
      <c r="E289" s="247" t="s">
        <v>19</v>
      </c>
      <c r="F289" s="248" t="s">
        <v>179</v>
      </c>
      <c r="G289" s="246"/>
      <c r="H289" s="249">
        <v>1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175</v>
      </c>
      <c r="AU289" s="255" t="s">
        <v>83</v>
      </c>
      <c r="AV289" s="14" t="s">
        <v>171</v>
      </c>
      <c r="AW289" s="14" t="s">
        <v>32</v>
      </c>
      <c r="AX289" s="14" t="s">
        <v>77</v>
      </c>
      <c r="AY289" s="255" t="s">
        <v>163</v>
      </c>
    </row>
    <row r="290" s="2" customFormat="1" ht="16.5" customHeight="1">
      <c r="A290" s="41"/>
      <c r="B290" s="42"/>
      <c r="C290" s="256" t="s">
        <v>368</v>
      </c>
      <c r="D290" s="256" t="s">
        <v>219</v>
      </c>
      <c r="E290" s="257" t="s">
        <v>369</v>
      </c>
      <c r="F290" s="258" t="s">
        <v>370</v>
      </c>
      <c r="G290" s="259" t="s">
        <v>169</v>
      </c>
      <c r="H290" s="260">
        <v>1.7969999999999999</v>
      </c>
      <c r="I290" s="261"/>
      <c r="J290" s="262">
        <f>ROUND(I290*H290,2)</f>
        <v>0</v>
      </c>
      <c r="K290" s="258" t="s">
        <v>170</v>
      </c>
      <c r="L290" s="263"/>
      <c r="M290" s="264" t="s">
        <v>19</v>
      </c>
      <c r="N290" s="265" t="s">
        <v>42</v>
      </c>
      <c r="O290" s="87"/>
      <c r="P290" s="224">
        <f>O290*H290</f>
        <v>0</v>
      </c>
      <c r="Q290" s="224">
        <v>0.037039999999999997</v>
      </c>
      <c r="R290" s="224">
        <f>Q290*H290</f>
        <v>0.066560879999999989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333</v>
      </c>
      <c r="AT290" s="226" t="s">
        <v>219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371</v>
      </c>
    </row>
    <row r="291" s="13" customFormat="1">
      <c r="A291" s="13"/>
      <c r="B291" s="233"/>
      <c r="C291" s="234"/>
      <c r="D291" s="235" t="s">
        <v>175</v>
      </c>
      <c r="E291" s="236" t="s">
        <v>19</v>
      </c>
      <c r="F291" s="237" t="s">
        <v>195</v>
      </c>
      <c r="G291" s="234"/>
      <c r="H291" s="238">
        <v>1.7969999999999999</v>
      </c>
      <c r="I291" s="239"/>
      <c r="J291" s="234"/>
      <c r="K291" s="234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175</v>
      </c>
      <c r="AU291" s="244" t="s">
        <v>83</v>
      </c>
      <c r="AV291" s="13" t="s">
        <v>83</v>
      </c>
      <c r="AW291" s="13" t="s">
        <v>32</v>
      </c>
      <c r="AX291" s="13" t="s">
        <v>70</v>
      </c>
      <c r="AY291" s="244" t="s">
        <v>163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179</v>
      </c>
      <c r="G292" s="246"/>
      <c r="H292" s="249">
        <v>1.7969999999999999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83</v>
      </c>
      <c r="AV292" s="14" t="s">
        <v>171</v>
      </c>
      <c r="AW292" s="14" t="s">
        <v>32</v>
      </c>
      <c r="AX292" s="14" t="s">
        <v>77</v>
      </c>
      <c r="AY292" s="255" t="s">
        <v>163</v>
      </c>
    </row>
    <row r="293" s="2" customFormat="1" ht="16.5" customHeight="1">
      <c r="A293" s="41"/>
      <c r="B293" s="42"/>
      <c r="C293" s="215" t="s">
        <v>372</v>
      </c>
      <c r="D293" s="215" t="s">
        <v>166</v>
      </c>
      <c r="E293" s="216" t="s">
        <v>373</v>
      </c>
      <c r="F293" s="217" t="s">
        <v>374</v>
      </c>
      <c r="G293" s="218" t="s">
        <v>212</v>
      </c>
      <c r="H293" s="219">
        <v>5.4400000000000004</v>
      </c>
      <c r="I293" s="220"/>
      <c r="J293" s="221">
        <f>ROUND(I293*H293,2)</f>
        <v>0</v>
      </c>
      <c r="K293" s="217" t="s">
        <v>170</v>
      </c>
      <c r="L293" s="47"/>
      <c r="M293" s="222" t="s">
        <v>19</v>
      </c>
      <c r="N293" s="223" t="s">
        <v>42</v>
      </c>
      <c r="O293" s="87"/>
      <c r="P293" s="224">
        <f>O293*H293</f>
        <v>0</v>
      </c>
      <c r="Q293" s="224">
        <v>0</v>
      </c>
      <c r="R293" s="224">
        <f>Q293*H293</f>
        <v>0</v>
      </c>
      <c r="S293" s="224">
        <v>0.002</v>
      </c>
      <c r="T293" s="225">
        <f>S293*H293</f>
        <v>0.010880000000000001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260</v>
      </c>
      <c r="AT293" s="226" t="s">
        <v>166</v>
      </c>
      <c r="AU293" s="226" t="s">
        <v>83</v>
      </c>
      <c r="AY293" s="20" t="s">
        <v>163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83</v>
      </c>
      <c r="BK293" s="227">
        <f>ROUND(I293*H293,2)</f>
        <v>0</v>
      </c>
      <c r="BL293" s="20" t="s">
        <v>260</v>
      </c>
      <c r="BM293" s="226" t="s">
        <v>375</v>
      </c>
    </row>
    <row r="294" s="2" customFormat="1">
      <c r="A294" s="41"/>
      <c r="B294" s="42"/>
      <c r="C294" s="43"/>
      <c r="D294" s="228" t="s">
        <v>173</v>
      </c>
      <c r="E294" s="43"/>
      <c r="F294" s="229" t="s">
        <v>376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173</v>
      </c>
      <c r="AU294" s="20" t="s">
        <v>83</v>
      </c>
    </row>
    <row r="295" s="13" customFormat="1">
      <c r="A295" s="13"/>
      <c r="B295" s="233"/>
      <c r="C295" s="234"/>
      <c r="D295" s="235" t="s">
        <v>175</v>
      </c>
      <c r="E295" s="236" t="s">
        <v>19</v>
      </c>
      <c r="F295" s="237" t="s">
        <v>377</v>
      </c>
      <c r="G295" s="234"/>
      <c r="H295" s="238">
        <v>2.25</v>
      </c>
      <c r="I295" s="239"/>
      <c r="J295" s="234"/>
      <c r="K295" s="234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175</v>
      </c>
      <c r="AU295" s="244" t="s">
        <v>83</v>
      </c>
      <c r="AV295" s="13" t="s">
        <v>83</v>
      </c>
      <c r="AW295" s="13" t="s">
        <v>32</v>
      </c>
      <c r="AX295" s="13" t="s">
        <v>70</v>
      </c>
      <c r="AY295" s="244" t="s">
        <v>163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377</v>
      </c>
      <c r="G296" s="234"/>
      <c r="H296" s="238">
        <v>2.25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83</v>
      </c>
      <c r="AV296" s="13" t="s">
        <v>83</v>
      </c>
      <c r="AW296" s="13" t="s">
        <v>32</v>
      </c>
      <c r="AX296" s="13" t="s">
        <v>70</v>
      </c>
      <c r="AY296" s="244" t="s">
        <v>163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378</v>
      </c>
      <c r="G297" s="234"/>
      <c r="H297" s="238">
        <v>0.93999999999999995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4" customFormat="1">
      <c r="A298" s="14"/>
      <c r="B298" s="245"/>
      <c r="C298" s="246"/>
      <c r="D298" s="235" t="s">
        <v>175</v>
      </c>
      <c r="E298" s="247" t="s">
        <v>19</v>
      </c>
      <c r="F298" s="248" t="s">
        <v>179</v>
      </c>
      <c r="G298" s="246"/>
      <c r="H298" s="249">
        <v>5.4399999999999995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175</v>
      </c>
      <c r="AU298" s="255" t="s">
        <v>83</v>
      </c>
      <c r="AV298" s="14" t="s">
        <v>171</v>
      </c>
      <c r="AW298" s="14" t="s">
        <v>32</v>
      </c>
      <c r="AX298" s="14" t="s">
        <v>77</v>
      </c>
      <c r="AY298" s="255" t="s">
        <v>163</v>
      </c>
    </row>
    <row r="299" s="2" customFormat="1" ht="21.75" customHeight="1">
      <c r="A299" s="41"/>
      <c r="B299" s="42"/>
      <c r="C299" s="215" t="s">
        <v>380</v>
      </c>
      <c r="D299" s="215" t="s">
        <v>166</v>
      </c>
      <c r="E299" s="216" t="s">
        <v>381</v>
      </c>
      <c r="F299" s="217" t="s">
        <v>382</v>
      </c>
      <c r="G299" s="218" t="s">
        <v>212</v>
      </c>
      <c r="H299" s="219">
        <v>5.4400000000000004</v>
      </c>
      <c r="I299" s="220"/>
      <c r="J299" s="221">
        <f>ROUND(I299*H299,2)</f>
        <v>0</v>
      </c>
      <c r="K299" s="217" t="s">
        <v>170</v>
      </c>
      <c r="L299" s="47"/>
      <c r="M299" s="222" t="s">
        <v>19</v>
      </c>
      <c r="N299" s="223" t="s">
        <v>42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</v>
      </c>
      <c r="T299" s="225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260</v>
      </c>
      <c r="AT299" s="226" t="s">
        <v>166</v>
      </c>
      <c r="AU299" s="226" t="s">
        <v>83</v>
      </c>
      <c r="AY299" s="20" t="s">
        <v>163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83</v>
      </c>
      <c r="BK299" s="227">
        <f>ROUND(I299*H299,2)</f>
        <v>0</v>
      </c>
      <c r="BL299" s="20" t="s">
        <v>260</v>
      </c>
      <c r="BM299" s="226" t="s">
        <v>383</v>
      </c>
    </row>
    <row r="300" s="2" customFormat="1">
      <c r="A300" s="41"/>
      <c r="B300" s="42"/>
      <c r="C300" s="43"/>
      <c r="D300" s="228" t="s">
        <v>173</v>
      </c>
      <c r="E300" s="43"/>
      <c r="F300" s="229" t="s">
        <v>384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173</v>
      </c>
      <c r="AU300" s="20" t="s">
        <v>83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377</v>
      </c>
      <c r="G301" s="234"/>
      <c r="H301" s="238">
        <v>2.25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83</v>
      </c>
      <c r="AV301" s="13" t="s">
        <v>83</v>
      </c>
      <c r="AW301" s="13" t="s">
        <v>32</v>
      </c>
      <c r="AX301" s="13" t="s">
        <v>70</v>
      </c>
      <c r="AY301" s="244" t="s">
        <v>163</v>
      </c>
    </row>
    <row r="302" s="13" customFormat="1">
      <c r="A302" s="13"/>
      <c r="B302" s="233"/>
      <c r="C302" s="234"/>
      <c r="D302" s="235" t="s">
        <v>175</v>
      </c>
      <c r="E302" s="236" t="s">
        <v>19</v>
      </c>
      <c r="F302" s="237" t="s">
        <v>377</v>
      </c>
      <c r="G302" s="234"/>
      <c r="H302" s="238">
        <v>2.25</v>
      </c>
      <c r="I302" s="239"/>
      <c r="J302" s="234"/>
      <c r="K302" s="234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175</v>
      </c>
      <c r="AU302" s="244" t="s">
        <v>83</v>
      </c>
      <c r="AV302" s="13" t="s">
        <v>83</v>
      </c>
      <c r="AW302" s="13" t="s">
        <v>32</v>
      </c>
      <c r="AX302" s="13" t="s">
        <v>70</v>
      </c>
      <c r="AY302" s="244" t="s">
        <v>163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378</v>
      </c>
      <c r="G303" s="234"/>
      <c r="H303" s="238">
        <v>0.93999999999999995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5.4399999999999995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385</v>
      </c>
      <c r="D305" s="256" t="s">
        <v>219</v>
      </c>
      <c r="E305" s="257" t="s">
        <v>386</v>
      </c>
      <c r="F305" s="258" t="s">
        <v>387</v>
      </c>
      <c r="G305" s="259" t="s">
        <v>212</v>
      </c>
      <c r="H305" s="260">
        <v>5.4400000000000004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0.0018</v>
      </c>
      <c r="R305" s="224">
        <f>Q305*H305</f>
        <v>0.0097920000000000004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388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377</v>
      </c>
      <c r="G306" s="234"/>
      <c r="H306" s="238">
        <v>2.25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3" customFormat="1">
      <c r="A307" s="13"/>
      <c r="B307" s="233"/>
      <c r="C307" s="234"/>
      <c r="D307" s="235" t="s">
        <v>175</v>
      </c>
      <c r="E307" s="236" t="s">
        <v>19</v>
      </c>
      <c r="F307" s="237" t="s">
        <v>377</v>
      </c>
      <c r="G307" s="234"/>
      <c r="H307" s="238">
        <v>2.25</v>
      </c>
      <c r="I307" s="239"/>
      <c r="J307" s="234"/>
      <c r="K307" s="234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175</v>
      </c>
      <c r="AU307" s="244" t="s">
        <v>83</v>
      </c>
      <c r="AV307" s="13" t="s">
        <v>83</v>
      </c>
      <c r="AW307" s="13" t="s">
        <v>32</v>
      </c>
      <c r="AX307" s="13" t="s">
        <v>70</v>
      </c>
      <c r="AY307" s="244" t="s">
        <v>163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378</v>
      </c>
      <c r="G308" s="234"/>
      <c r="H308" s="238">
        <v>0.93999999999999995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83</v>
      </c>
      <c r="AV308" s="13" t="s">
        <v>83</v>
      </c>
      <c r="AW308" s="13" t="s">
        <v>32</v>
      </c>
      <c r="AX308" s="13" t="s">
        <v>70</v>
      </c>
      <c r="AY308" s="244" t="s">
        <v>163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179</v>
      </c>
      <c r="G309" s="246"/>
      <c r="H309" s="249">
        <v>5.4399999999999995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83</v>
      </c>
      <c r="AV309" s="14" t="s">
        <v>171</v>
      </c>
      <c r="AW309" s="14" t="s">
        <v>32</v>
      </c>
      <c r="AX309" s="14" t="s">
        <v>77</v>
      </c>
      <c r="AY309" s="255" t="s">
        <v>163</v>
      </c>
    </row>
    <row r="310" s="2" customFormat="1" ht="24.15" customHeight="1">
      <c r="A310" s="41"/>
      <c r="B310" s="42"/>
      <c r="C310" s="215" t="s">
        <v>389</v>
      </c>
      <c r="D310" s="215" t="s">
        <v>166</v>
      </c>
      <c r="E310" s="216" t="s">
        <v>390</v>
      </c>
      <c r="F310" s="217" t="s">
        <v>391</v>
      </c>
      <c r="G310" s="218" t="s">
        <v>291</v>
      </c>
      <c r="H310" s="219">
        <v>0.33200000000000002</v>
      </c>
      <c r="I310" s="220"/>
      <c r="J310" s="221">
        <f>ROUND(I310*H310,2)</f>
        <v>0</v>
      </c>
      <c r="K310" s="217" t="s">
        <v>170</v>
      </c>
      <c r="L310" s="47"/>
      <c r="M310" s="222" t="s">
        <v>19</v>
      </c>
      <c r="N310" s="223" t="s">
        <v>42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260</v>
      </c>
      <c r="AT310" s="226" t="s">
        <v>166</v>
      </c>
      <c r="AU310" s="226" t="s">
        <v>83</v>
      </c>
      <c r="AY310" s="20" t="s">
        <v>163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83</v>
      </c>
      <c r="BK310" s="227">
        <f>ROUND(I310*H310,2)</f>
        <v>0</v>
      </c>
      <c r="BL310" s="20" t="s">
        <v>260</v>
      </c>
      <c r="BM310" s="226" t="s">
        <v>392</v>
      </c>
    </row>
    <row r="311" s="2" customFormat="1">
      <c r="A311" s="41"/>
      <c r="B311" s="42"/>
      <c r="C311" s="43"/>
      <c r="D311" s="228" t="s">
        <v>173</v>
      </c>
      <c r="E311" s="43"/>
      <c r="F311" s="229" t="s">
        <v>393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173</v>
      </c>
      <c r="AU311" s="20" t="s">
        <v>83</v>
      </c>
    </row>
    <row r="312" s="12" customFormat="1" ht="22.8" customHeight="1">
      <c r="A312" s="12"/>
      <c r="B312" s="199"/>
      <c r="C312" s="200"/>
      <c r="D312" s="201" t="s">
        <v>69</v>
      </c>
      <c r="E312" s="213" t="s">
        <v>394</v>
      </c>
      <c r="F312" s="213" t="s">
        <v>395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SUM(P313:P335)</f>
        <v>0</v>
      </c>
      <c r="Q312" s="207"/>
      <c r="R312" s="208">
        <f>SUM(R313:R335)</f>
        <v>0.0097818000000000002</v>
      </c>
      <c r="S312" s="207"/>
      <c r="T312" s="209">
        <f>SUM(T313:T335)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83</v>
      </c>
      <c r="AT312" s="211" t="s">
        <v>69</v>
      </c>
      <c r="AU312" s="211" t="s">
        <v>77</v>
      </c>
      <c r="AY312" s="210" t="s">
        <v>163</v>
      </c>
      <c r="BK312" s="212">
        <f>SUM(BK313:BK335)</f>
        <v>0</v>
      </c>
    </row>
    <row r="313" s="2" customFormat="1" ht="24.15" customHeight="1">
      <c r="A313" s="41"/>
      <c r="B313" s="42"/>
      <c r="C313" s="215" t="s">
        <v>396</v>
      </c>
      <c r="D313" s="215" t="s">
        <v>166</v>
      </c>
      <c r="E313" s="216" t="s">
        <v>397</v>
      </c>
      <c r="F313" s="217" t="s">
        <v>398</v>
      </c>
      <c r="G313" s="218" t="s">
        <v>212</v>
      </c>
      <c r="H313" s="219">
        <v>23.289999999999999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6.0000000000000002E-05</v>
      </c>
      <c r="R313" s="224">
        <f>Q313*H313</f>
        <v>0.0013974</v>
      </c>
      <c r="S313" s="224">
        <v>0</v>
      </c>
      <c r="T313" s="225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260</v>
      </c>
      <c r="AT313" s="226" t="s">
        <v>166</v>
      </c>
      <c r="AU313" s="226" t="s">
        <v>83</v>
      </c>
      <c r="AY313" s="20" t="s">
        <v>163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83</v>
      </c>
      <c r="BK313" s="227">
        <f>ROUND(I313*H313,2)</f>
        <v>0</v>
      </c>
      <c r="BL313" s="20" t="s">
        <v>260</v>
      </c>
      <c r="BM313" s="226" t="s">
        <v>399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400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83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401</v>
      </c>
      <c r="G315" s="234"/>
      <c r="H315" s="238">
        <v>7.1600000000000001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83</v>
      </c>
      <c r="AV315" s="13" t="s">
        <v>83</v>
      </c>
      <c r="AW315" s="13" t="s">
        <v>32</v>
      </c>
      <c r="AX315" s="13" t="s">
        <v>70</v>
      </c>
      <c r="AY315" s="244" t="s">
        <v>163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401</v>
      </c>
      <c r="G316" s="234"/>
      <c r="H316" s="238">
        <v>7.1600000000000001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83</v>
      </c>
      <c r="AV316" s="13" t="s">
        <v>83</v>
      </c>
      <c r="AW316" s="13" t="s">
        <v>32</v>
      </c>
      <c r="AX316" s="13" t="s">
        <v>70</v>
      </c>
      <c r="AY316" s="244" t="s">
        <v>163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402</v>
      </c>
      <c r="G317" s="234"/>
      <c r="H317" s="238">
        <v>5.8700000000000001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403</v>
      </c>
      <c r="G318" s="234"/>
      <c r="H318" s="238">
        <v>3.1000000000000001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4" customFormat="1">
      <c r="A319" s="14"/>
      <c r="B319" s="245"/>
      <c r="C319" s="246"/>
      <c r="D319" s="235" t="s">
        <v>175</v>
      </c>
      <c r="E319" s="247" t="s">
        <v>19</v>
      </c>
      <c r="F319" s="248" t="s">
        <v>179</v>
      </c>
      <c r="G319" s="246"/>
      <c r="H319" s="249">
        <v>23.290000000000003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175</v>
      </c>
      <c r="AU319" s="255" t="s">
        <v>83</v>
      </c>
      <c r="AV319" s="14" t="s">
        <v>171</v>
      </c>
      <c r="AW319" s="14" t="s">
        <v>32</v>
      </c>
      <c r="AX319" s="14" t="s">
        <v>77</v>
      </c>
      <c r="AY319" s="255" t="s">
        <v>163</v>
      </c>
    </row>
    <row r="320" s="2" customFormat="1" ht="24.15" customHeight="1">
      <c r="A320" s="41"/>
      <c r="B320" s="42"/>
      <c r="C320" s="215" t="s">
        <v>404</v>
      </c>
      <c r="D320" s="215" t="s">
        <v>166</v>
      </c>
      <c r="E320" s="216" t="s">
        <v>405</v>
      </c>
      <c r="F320" s="217" t="s">
        <v>406</v>
      </c>
      <c r="G320" s="218" t="s">
        <v>212</v>
      </c>
      <c r="H320" s="219">
        <v>23.289999999999999</v>
      </c>
      <c r="I320" s="220"/>
      <c r="J320" s="221">
        <f>ROUND(I320*H320,2)</f>
        <v>0</v>
      </c>
      <c r="K320" s="217" t="s">
        <v>170</v>
      </c>
      <c r="L320" s="47"/>
      <c r="M320" s="222" t="s">
        <v>19</v>
      </c>
      <c r="N320" s="223" t="s">
        <v>42</v>
      </c>
      <c r="O320" s="87"/>
      <c r="P320" s="224">
        <f>O320*H320</f>
        <v>0</v>
      </c>
      <c r="Q320" s="224">
        <v>6.9999999999999994E-05</v>
      </c>
      <c r="R320" s="224">
        <f>Q320*H320</f>
        <v>0.0016302999999999999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260</v>
      </c>
      <c r="AT320" s="226" t="s">
        <v>166</v>
      </c>
      <c r="AU320" s="226" t="s">
        <v>83</v>
      </c>
      <c r="AY320" s="20" t="s">
        <v>163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83</v>
      </c>
      <c r="BK320" s="227">
        <f>ROUND(I320*H320,2)</f>
        <v>0</v>
      </c>
      <c r="BL320" s="20" t="s">
        <v>260</v>
      </c>
      <c r="BM320" s="226" t="s">
        <v>407</v>
      </c>
    </row>
    <row r="321" s="2" customFormat="1">
      <c r="A321" s="41"/>
      <c r="B321" s="42"/>
      <c r="C321" s="43"/>
      <c r="D321" s="228" t="s">
        <v>173</v>
      </c>
      <c r="E321" s="43"/>
      <c r="F321" s="229" t="s">
        <v>408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173</v>
      </c>
      <c r="AU321" s="20" t="s">
        <v>83</v>
      </c>
    </row>
    <row r="322" s="13" customFormat="1">
      <c r="A322" s="13"/>
      <c r="B322" s="233"/>
      <c r="C322" s="234"/>
      <c r="D322" s="235" t="s">
        <v>175</v>
      </c>
      <c r="E322" s="236" t="s">
        <v>19</v>
      </c>
      <c r="F322" s="237" t="s">
        <v>401</v>
      </c>
      <c r="G322" s="234"/>
      <c r="H322" s="238">
        <v>7.1600000000000001</v>
      </c>
      <c r="I322" s="239"/>
      <c r="J322" s="234"/>
      <c r="K322" s="234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175</v>
      </c>
      <c r="AU322" s="244" t="s">
        <v>83</v>
      </c>
      <c r="AV322" s="13" t="s">
        <v>83</v>
      </c>
      <c r="AW322" s="13" t="s">
        <v>32</v>
      </c>
      <c r="AX322" s="13" t="s">
        <v>70</v>
      </c>
      <c r="AY322" s="244" t="s">
        <v>163</v>
      </c>
    </row>
    <row r="323" s="13" customFormat="1">
      <c r="A323" s="13"/>
      <c r="B323" s="233"/>
      <c r="C323" s="234"/>
      <c r="D323" s="235" t="s">
        <v>175</v>
      </c>
      <c r="E323" s="236" t="s">
        <v>19</v>
      </c>
      <c r="F323" s="237" t="s">
        <v>401</v>
      </c>
      <c r="G323" s="234"/>
      <c r="H323" s="238">
        <v>7.1600000000000001</v>
      </c>
      <c r="I323" s="239"/>
      <c r="J323" s="234"/>
      <c r="K323" s="234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175</v>
      </c>
      <c r="AU323" s="244" t="s">
        <v>83</v>
      </c>
      <c r="AV323" s="13" t="s">
        <v>83</v>
      </c>
      <c r="AW323" s="13" t="s">
        <v>32</v>
      </c>
      <c r="AX323" s="13" t="s">
        <v>70</v>
      </c>
      <c r="AY323" s="244" t="s">
        <v>163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402</v>
      </c>
      <c r="G324" s="234"/>
      <c r="H324" s="238">
        <v>5.8700000000000001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403</v>
      </c>
      <c r="G325" s="234"/>
      <c r="H325" s="238">
        <v>3.1000000000000001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4" customFormat="1">
      <c r="A326" s="14"/>
      <c r="B326" s="245"/>
      <c r="C326" s="246"/>
      <c r="D326" s="235" t="s">
        <v>175</v>
      </c>
      <c r="E326" s="247" t="s">
        <v>19</v>
      </c>
      <c r="F326" s="248" t="s">
        <v>179</v>
      </c>
      <c r="G326" s="246"/>
      <c r="H326" s="249">
        <v>23.290000000000003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175</v>
      </c>
      <c r="AU326" s="255" t="s">
        <v>83</v>
      </c>
      <c r="AV326" s="14" t="s">
        <v>171</v>
      </c>
      <c r="AW326" s="14" t="s">
        <v>32</v>
      </c>
      <c r="AX326" s="14" t="s">
        <v>77</v>
      </c>
      <c r="AY326" s="255" t="s">
        <v>163</v>
      </c>
    </row>
    <row r="327" s="2" customFormat="1" ht="24.15" customHeight="1">
      <c r="A327" s="41"/>
      <c r="B327" s="42"/>
      <c r="C327" s="215" t="s">
        <v>409</v>
      </c>
      <c r="D327" s="215" t="s">
        <v>166</v>
      </c>
      <c r="E327" s="216" t="s">
        <v>410</v>
      </c>
      <c r="F327" s="217" t="s">
        <v>411</v>
      </c>
      <c r="G327" s="218" t="s">
        <v>212</v>
      </c>
      <c r="H327" s="219">
        <v>23.289999999999999</v>
      </c>
      <c r="I327" s="220"/>
      <c r="J327" s="221">
        <f>ROUND(I327*H327,2)</f>
        <v>0</v>
      </c>
      <c r="K327" s="217" t="s">
        <v>170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0.00029</v>
      </c>
      <c r="R327" s="224">
        <f>Q327*H327</f>
        <v>0.0067540999999999999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260</v>
      </c>
      <c r="AT327" s="226" t="s">
        <v>166</v>
      </c>
      <c r="AU327" s="226" t="s">
        <v>83</v>
      </c>
      <c r="AY327" s="20" t="s">
        <v>163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83</v>
      </c>
      <c r="BK327" s="227">
        <f>ROUND(I327*H327,2)</f>
        <v>0</v>
      </c>
      <c r="BL327" s="20" t="s">
        <v>260</v>
      </c>
      <c r="BM327" s="226" t="s">
        <v>412</v>
      </c>
    </row>
    <row r="328" s="2" customFormat="1">
      <c r="A328" s="41"/>
      <c r="B328" s="42"/>
      <c r="C328" s="43"/>
      <c r="D328" s="228" t="s">
        <v>173</v>
      </c>
      <c r="E328" s="43"/>
      <c r="F328" s="229" t="s">
        <v>413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173</v>
      </c>
      <c r="AU328" s="20" t="s">
        <v>83</v>
      </c>
    </row>
    <row r="329" s="13" customFormat="1">
      <c r="A329" s="13"/>
      <c r="B329" s="233"/>
      <c r="C329" s="234"/>
      <c r="D329" s="235" t="s">
        <v>175</v>
      </c>
      <c r="E329" s="236" t="s">
        <v>19</v>
      </c>
      <c r="F329" s="237" t="s">
        <v>401</v>
      </c>
      <c r="G329" s="234"/>
      <c r="H329" s="238">
        <v>7.1600000000000001</v>
      </c>
      <c r="I329" s="239"/>
      <c r="J329" s="234"/>
      <c r="K329" s="234"/>
      <c r="L329" s="240"/>
      <c r="M329" s="241"/>
      <c r="N329" s="242"/>
      <c r="O329" s="242"/>
      <c r="P329" s="242"/>
      <c r="Q329" s="242"/>
      <c r="R329" s="242"/>
      <c r="S329" s="242"/>
      <c r="T329" s="24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4" t="s">
        <v>175</v>
      </c>
      <c r="AU329" s="244" t="s">
        <v>83</v>
      </c>
      <c r="AV329" s="13" t="s">
        <v>83</v>
      </c>
      <c r="AW329" s="13" t="s">
        <v>32</v>
      </c>
      <c r="AX329" s="13" t="s">
        <v>70</v>
      </c>
      <c r="AY329" s="244" t="s">
        <v>163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401</v>
      </c>
      <c r="G330" s="234"/>
      <c r="H330" s="238">
        <v>7.1600000000000001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402</v>
      </c>
      <c r="G331" s="234"/>
      <c r="H331" s="238">
        <v>5.8700000000000001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403</v>
      </c>
      <c r="G332" s="234"/>
      <c r="H332" s="238">
        <v>3.1000000000000001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4" customFormat="1">
      <c r="A333" s="14"/>
      <c r="B333" s="245"/>
      <c r="C333" s="246"/>
      <c r="D333" s="235" t="s">
        <v>175</v>
      </c>
      <c r="E333" s="247" t="s">
        <v>19</v>
      </c>
      <c r="F333" s="248" t="s">
        <v>179</v>
      </c>
      <c r="G333" s="246"/>
      <c r="H333" s="249">
        <v>23.290000000000003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175</v>
      </c>
      <c r="AU333" s="255" t="s">
        <v>83</v>
      </c>
      <c r="AV333" s="14" t="s">
        <v>171</v>
      </c>
      <c r="AW333" s="14" t="s">
        <v>32</v>
      </c>
      <c r="AX333" s="14" t="s">
        <v>77</v>
      </c>
      <c r="AY333" s="255" t="s">
        <v>163</v>
      </c>
    </row>
    <row r="334" s="2" customFormat="1" ht="33" customHeight="1">
      <c r="A334" s="41"/>
      <c r="B334" s="42"/>
      <c r="C334" s="215" t="s">
        <v>414</v>
      </c>
      <c r="D334" s="215" t="s">
        <v>166</v>
      </c>
      <c r="E334" s="216" t="s">
        <v>415</v>
      </c>
      <c r="F334" s="217" t="s">
        <v>416</v>
      </c>
      <c r="G334" s="218" t="s">
        <v>291</v>
      </c>
      <c r="H334" s="219">
        <v>0.01</v>
      </c>
      <c r="I334" s="220"/>
      <c r="J334" s="221">
        <f>ROUND(I334*H334,2)</f>
        <v>0</v>
      </c>
      <c r="K334" s="217" t="s">
        <v>170</v>
      </c>
      <c r="L334" s="47"/>
      <c r="M334" s="222" t="s">
        <v>19</v>
      </c>
      <c r="N334" s="223" t="s">
        <v>42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260</v>
      </c>
      <c r="AT334" s="226" t="s">
        <v>166</v>
      </c>
      <c r="AU334" s="226" t="s">
        <v>83</v>
      </c>
      <c r="AY334" s="20" t="s">
        <v>163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83</v>
      </c>
      <c r="BK334" s="227">
        <f>ROUND(I334*H334,2)</f>
        <v>0</v>
      </c>
      <c r="BL334" s="20" t="s">
        <v>260</v>
      </c>
      <c r="BM334" s="226" t="s">
        <v>417</v>
      </c>
    </row>
    <row r="335" s="2" customFormat="1">
      <c r="A335" s="41"/>
      <c r="B335" s="42"/>
      <c r="C335" s="43"/>
      <c r="D335" s="228" t="s">
        <v>173</v>
      </c>
      <c r="E335" s="43"/>
      <c r="F335" s="229" t="s">
        <v>418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173</v>
      </c>
      <c r="AU335" s="20" t="s">
        <v>83</v>
      </c>
    </row>
    <row r="336" s="12" customFormat="1" ht="22.8" customHeight="1">
      <c r="A336" s="12"/>
      <c r="B336" s="199"/>
      <c r="C336" s="200"/>
      <c r="D336" s="201" t="s">
        <v>69</v>
      </c>
      <c r="E336" s="213" t="s">
        <v>419</v>
      </c>
      <c r="F336" s="213" t="s">
        <v>420</v>
      </c>
      <c r="G336" s="200"/>
      <c r="H336" s="200"/>
      <c r="I336" s="203"/>
      <c r="J336" s="214">
        <f>BK336</f>
        <v>0</v>
      </c>
      <c r="K336" s="200"/>
      <c r="L336" s="205"/>
      <c r="M336" s="206"/>
      <c r="N336" s="207"/>
      <c r="O336" s="207"/>
      <c r="P336" s="208">
        <f>SUM(P337:P347)</f>
        <v>0</v>
      </c>
      <c r="Q336" s="207"/>
      <c r="R336" s="208">
        <f>SUM(R337:R347)</f>
        <v>0.01543902</v>
      </c>
      <c r="S336" s="207"/>
      <c r="T336" s="209">
        <f>SUM(T337:T347)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10" t="s">
        <v>83</v>
      </c>
      <c r="AT336" s="211" t="s">
        <v>69</v>
      </c>
      <c r="AU336" s="211" t="s">
        <v>77</v>
      </c>
      <c r="AY336" s="210" t="s">
        <v>163</v>
      </c>
      <c r="BK336" s="212">
        <f>SUM(BK337:BK347)</f>
        <v>0</v>
      </c>
    </row>
    <row r="337" s="2" customFormat="1" ht="24.15" customHeight="1">
      <c r="A337" s="41"/>
      <c r="B337" s="42"/>
      <c r="C337" s="215" t="s">
        <v>421</v>
      </c>
      <c r="D337" s="215" t="s">
        <v>166</v>
      </c>
      <c r="E337" s="216" t="s">
        <v>422</v>
      </c>
      <c r="F337" s="217" t="s">
        <v>423</v>
      </c>
      <c r="G337" s="218" t="s">
        <v>169</v>
      </c>
      <c r="H337" s="219">
        <v>53.238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42</v>
      </c>
      <c r="O337" s="87"/>
      <c r="P337" s="224">
        <f>O337*H337</f>
        <v>0</v>
      </c>
      <c r="Q337" s="224">
        <v>0.00029</v>
      </c>
      <c r="R337" s="224">
        <f>Q337*H337</f>
        <v>0.01543902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260</v>
      </c>
      <c r="AT337" s="226" t="s">
        <v>166</v>
      </c>
      <c r="AU337" s="226" t="s">
        <v>83</v>
      </c>
      <c r="AY337" s="20" t="s">
        <v>163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83</v>
      </c>
      <c r="BK337" s="227">
        <f>ROUND(I337*H337,2)</f>
        <v>0</v>
      </c>
      <c r="BL337" s="20" t="s">
        <v>260</v>
      </c>
      <c r="BM337" s="226" t="s">
        <v>424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425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83</v>
      </c>
    </row>
    <row r="339" s="13" customFormat="1">
      <c r="A339" s="13"/>
      <c r="B339" s="233"/>
      <c r="C339" s="234"/>
      <c r="D339" s="235" t="s">
        <v>175</v>
      </c>
      <c r="E339" s="236" t="s">
        <v>19</v>
      </c>
      <c r="F339" s="237" t="s">
        <v>8</v>
      </c>
      <c r="G339" s="234"/>
      <c r="H339" s="238">
        <v>12</v>
      </c>
      <c r="I339" s="239"/>
      <c r="J339" s="234"/>
      <c r="K339" s="234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175</v>
      </c>
      <c r="AU339" s="244" t="s">
        <v>83</v>
      </c>
      <c r="AV339" s="13" t="s">
        <v>83</v>
      </c>
      <c r="AW339" s="13" t="s">
        <v>32</v>
      </c>
      <c r="AX339" s="13" t="s">
        <v>70</v>
      </c>
      <c r="AY339" s="244" t="s">
        <v>163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426</v>
      </c>
      <c r="G340" s="234"/>
      <c r="H340" s="238">
        <v>1.5209999999999999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8</v>
      </c>
      <c r="G341" s="234"/>
      <c r="H341" s="238">
        <v>12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426</v>
      </c>
      <c r="G342" s="234"/>
      <c r="H342" s="238">
        <v>1.5209999999999999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8</v>
      </c>
      <c r="G343" s="234"/>
      <c r="H343" s="238">
        <v>12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427</v>
      </c>
      <c r="G344" s="234"/>
      <c r="H344" s="238">
        <v>1.5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3" customFormat="1">
      <c r="A345" s="13"/>
      <c r="B345" s="233"/>
      <c r="C345" s="234"/>
      <c r="D345" s="235" t="s">
        <v>175</v>
      </c>
      <c r="E345" s="236" t="s">
        <v>19</v>
      </c>
      <c r="F345" s="237" t="s">
        <v>8</v>
      </c>
      <c r="G345" s="234"/>
      <c r="H345" s="238">
        <v>12</v>
      </c>
      <c r="I345" s="239"/>
      <c r="J345" s="234"/>
      <c r="K345" s="234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175</v>
      </c>
      <c r="AU345" s="244" t="s">
        <v>83</v>
      </c>
      <c r="AV345" s="13" t="s">
        <v>83</v>
      </c>
      <c r="AW345" s="13" t="s">
        <v>32</v>
      </c>
      <c r="AX345" s="13" t="s">
        <v>70</v>
      </c>
      <c r="AY345" s="244" t="s">
        <v>163</v>
      </c>
    </row>
    <row r="346" s="13" customFormat="1">
      <c r="A346" s="13"/>
      <c r="B346" s="233"/>
      <c r="C346" s="234"/>
      <c r="D346" s="235" t="s">
        <v>175</v>
      </c>
      <c r="E346" s="236" t="s">
        <v>19</v>
      </c>
      <c r="F346" s="237" t="s">
        <v>428</v>
      </c>
      <c r="G346" s="234"/>
      <c r="H346" s="238">
        <v>0.69599999999999995</v>
      </c>
      <c r="I346" s="239"/>
      <c r="J346" s="234"/>
      <c r="K346" s="234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175</v>
      </c>
      <c r="AU346" s="244" t="s">
        <v>83</v>
      </c>
      <c r="AV346" s="13" t="s">
        <v>83</v>
      </c>
      <c r="AW346" s="13" t="s">
        <v>32</v>
      </c>
      <c r="AX346" s="13" t="s">
        <v>70</v>
      </c>
      <c r="AY346" s="244" t="s">
        <v>163</v>
      </c>
    </row>
    <row r="347" s="14" customFormat="1">
      <c r="A347" s="14"/>
      <c r="B347" s="245"/>
      <c r="C347" s="246"/>
      <c r="D347" s="235" t="s">
        <v>175</v>
      </c>
      <c r="E347" s="247" t="s">
        <v>19</v>
      </c>
      <c r="F347" s="248" t="s">
        <v>179</v>
      </c>
      <c r="G347" s="246"/>
      <c r="H347" s="249">
        <v>53.238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175</v>
      </c>
      <c r="AU347" s="255" t="s">
        <v>83</v>
      </c>
      <c r="AV347" s="14" t="s">
        <v>171</v>
      </c>
      <c r="AW347" s="14" t="s">
        <v>32</v>
      </c>
      <c r="AX347" s="14" t="s">
        <v>77</v>
      </c>
      <c r="AY347" s="255" t="s">
        <v>163</v>
      </c>
    </row>
    <row r="348" s="12" customFormat="1" ht="22.8" customHeight="1">
      <c r="A348" s="12"/>
      <c r="B348" s="199"/>
      <c r="C348" s="200"/>
      <c r="D348" s="201" t="s">
        <v>69</v>
      </c>
      <c r="E348" s="213" t="s">
        <v>429</v>
      </c>
      <c r="F348" s="213" t="s">
        <v>430</v>
      </c>
      <c r="G348" s="200"/>
      <c r="H348" s="200"/>
      <c r="I348" s="203"/>
      <c r="J348" s="214">
        <f>BK348</f>
        <v>0</v>
      </c>
      <c r="K348" s="200"/>
      <c r="L348" s="205"/>
      <c r="M348" s="206"/>
      <c r="N348" s="207"/>
      <c r="O348" s="207"/>
      <c r="P348" s="208">
        <f>SUM(P349:P362)</f>
        <v>0</v>
      </c>
      <c r="Q348" s="207"/>
      <c r="R348" s="208">
        <f>SUM(R349:R362)</f>
        <v>0.0112138</v>
      </c>
      <c r="S348" s="207"/>
      <c r="T348" s="209">
        <f>SUM(T349:T362)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10" t="s">
        <v>83</v>
      </c>
      <c r="AT348" s="211" t="s">
        <v>69</v>
      </c>
      <c r="AU348" s="211" t="s">
        <v>77</v>
      </c>
      <c r="AY348" s="210" t="s">
        <v>163</v>
      </c>
      <c r="BK348" s="212">
        <f>SUM(BK349:BK362)</f>
        <v>0</v>
      </c>
    </row>
    <row r="349" s="2" customFormat="1" ht="16.5" customHeight="1">
      <c r="A349" s="41"/>
      <c r="B349" s="42"/>
      <c r="C349" s="215" t="s">
        <v>431</v>
      </c>
      <c r="D349" s="215" t="s">
        <v>166</v>
      </c>
      <c r="E349" s="216" t="s">
        <v>432</v>
      </c>
      <c r="F349" s="217" t="s">
        <v>433</v>
      </c>
      <c r="G349" s="218" t="s">
        <v>169</v>
      </c>
      <c r="H349" s="219">
        <v>8.6259999999999994</v>
      </c>
      <c r="I349" s="220"/>
      <c r="J349" s="221">
        <f>ROUND(I349*H349,2)</f>
        <v>0</v>
      </c>
      <c r="K349" s="217" t="s">
        <v>434</v>
      </c>
      <c r="L349" s="47"/>
      <c r="M349" s="222" t="s">
        <v>19</v>
      </c>
      <c r="N349" s="223" t="s">
        <v>42</v>
      </c>
      <c r="O349" s="87"/>
      <c r="P349" s="224">
        <f>O349*H349</f>
        <v>0</v>
      </c>
      <c r="Q349" s="224">
        <v>0</v>
      </c>
      <c r="R349" s="224">
        <f>Q349*H349</f>
        <v>0</v>
      </c>
      <c r="S349" s="224">
        <v>0</v>
      </c>
      <c r="T349" s="225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6" t="s">
        <v>260</v>
      </c>
      <c r="AT349" s="226" t="s">
        <v>166</v>
      </c>
      <c r="AU349" s="226" t="s">
        <v>83</v>
      </c>
      <c r="AY349" s="20" t="s">
        <v>163</v>
      </c>
      <c r="BE349" s="227">
        <f>IF(N349="základní",J349,0)</f>
        <v>0</v>
      </c>
      <c r="BF349" s="227">
        <f>IF(N349="snížená",J349,0)</f>
        <v>0</v>
      </c>
      <c r="BG349" s="227">
        <f>IF(N349="zákl. přenesená",J349,0)</f>
        <v>0</v>
      </c>
      <c r="BH349" s="227">
        <f>IF(N349="sníž. přenesená",J349,0)</f>
        <v>0</v>
      </c>
      <c r="BI349" s="227">
        <f>IF(N349="nulová",J349,0)</f>
        <v>0</v>
      </c>
      <c r="BJ349" s="20" t="s">
        <v>83</v>
      </c>
      <c r="BK349" s="227">
        <f>ROUND(I349*H349,2)</f>
        <v>0</v>
      </c>
      <c r="BL349" s="20" t="s">
        <v>260</v>
      </c>
      <c r="BM349" s="226" t="s">
        <v>435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436</v>
      </c>
      <c r="G350" s="234"/>
      <c r="H350" s="238">
        <v>3.1139999999999999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436</v>
      </c>
      <c r="G351" s="234"/>
      <c r="H351" s="238">
        <v>3.1139999999999999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195</v>
      </c>
      <c r="G352" s="234"/>
      <c r="H352" s="238">
        <v>1.7969999999999999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3" customFormat="1">
      <c r="A353" s="13"/>
      <c r="B353" s="233"/>
      <c r="C353" s="234"/>
      <c r="D353" s="235" t="s">
        <v>175</v>
      </c>
      <c r="E353" s="236" t="s">
        <v>19</v>
      </c>
      <c r="F353" s="237" t="s">
        <v>196</v>
      </c>
      <c r="G353" s="234"/>
      <c r="H353" s="238">
        <v>0.60099999999999998</v>
      </c>
      <c r="I353" s="239"/>
      <c r="J353" s="234"/>
      <c r="K353" s="234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175</v>
      </c>
      <c r="AU353" s="244" t="s">
        <v>83</v>
      </c>
      <c r="AV353" s="13" t="s">
        <v>83</v>
      </c>
      <c r="AW353" s="13" t="s">
        <v>32</v>
      </c>
      <c r="AX353" s="13" t="s">
        <v>70</v>
      </c>
      <c r="AY353" s="244" t="s">
        <v>163</v>
      </c>
    </row>
    <row r="354" s="14" customFormat="1">
      <c r="A354" s="14"/>
      <c r="B354" s="245"/>
      <c r="C354" s="246"/>
      <c r="D354" s="235" t="s">
        <v>175</v>
      </c>
      <c r="E354" s="247" t="s">
        <v>19</v>
      </c>
      <c r="F354" s="248" t="s">
        <v>179</v>
      </c>
      <c r="G354" s="246"/>
      <c r="H354" s="249">
        <v>8.6260000000000012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175</v>
      </c>
      <c r="AU354" s="255" t="s">
        <v>83</v>
      </c>
      <c r="AV354" s="14" t="s">
        <v>171</v>
      </c>
      <c r="AW354" s="14" t="s">
        <v>32</v>
      </c>
      <c r="AX354" s="14" t="s">
        <v>77</v>
      </c>
      <c r="AY354" s="255" t="s">
        <v>163</v>
      </c>
    </row>
    <row r="355" s="2" customFormat="1" ht="16.5" customHeight="1">
      <c r="A355" s="41"/>
      <c r="B355" s="42"/>
      <c r="C355" s="256" t="s">
        <v>437</v>
      </c>
      <c r="D355" s="256" t="s">
        <v>219</v>
      </c>
      <c r="E355" s="257" t="s">
        <v>438</v>
      </c>
      <c r="F355" s="258" t="s">
        <v>439</v>
      </c>
      <c r="G355" s="259" t="s">
        <v>169</v>
      </c>
      <c r="H355" s="260">
        <v>8.6259999999999994</v>
      </c>
      <c r="I355" s="261"/>
      <c r="J355" s="262">
        <f>ROUND(I355*H355,2)</f>
        <v>0</v>
      </c>
      <c r="K355" s="258" t="s">
        <v>170</v>
      </c>
      <c r="L355" s="263"/>
      <c r="M355" s="264" t="s">
        <v>19</v>
      </c>
      <c r="N355" s="265" t="s">
        <v>42</v>
      </c>
      <c r="O355" s="87"/>
      <c r="P355" s="224">
        <f>O355*H355</f>
        <v>0</v>
      </c>
      <c r="Q355" s="224">
        <v>0.0012999999999999999</v>
      </c>
      <c r="R355" s="224">
        <f>Q355*H355</f>
        <v>0.0112138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333</v>
      </c>
      <c r="AT355" s="226" t="s">
        <v>219</v>
      </c>
      <c r="AU355" s="226" t="s">
        <v>83</v>
      </c>
      <c r="AY355" s="20" t="s">
        <v>163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83</v>
      </c>
      <c r="BK355" s="227">
        <f>ROUND(I355*H355,2)</f>
        <v>0</v>
      </c>
      <c r="BL355" s="20" t="s">
        <v>260</v>
      </c>
      <c r="BM355" s="226" t="s">
        <v>440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436</v>
      </c>
      <c r="G356" s="234"/>
      <c r="H356" s="238">
        <v>3.1139999999999999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436</v>
      </c>
      <c r="G357" s="234"/>
      <c r="H357" s="238">
        <v>3.1139999999999999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195</v>
      </c>
      <c r="G358" s="234"/>
      <c r="H358" s="238">
        <v>1.7969999999999999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196</v>
      </c>
      <c r="G359" s="234"/>
      <c r="H359" s="238">
        <v>0.60099999999999998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4" customFormat="1">
      <c r="A360" s="14"/>
      <c r="B360" s="245"/>
      <c r="C360" s="246"/>
      <c r="D360" s="235" t="s">
        <v>175</v>
      </c>
      <c r="E360" s="247" t="s">
        <v>19</v>
      </c>
      <c r="F360" s="248" t="s">
        <v>179</v>
      </c>
      <c r="G360" s="246"/>
      <c r="H360" s="249">
        <v>8.6260000000000012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175</v>
      </c>
      <c r="AU360" s="255" t="s">
        <v>83</v>
      </c>
      <c r="AV360" s="14" t="s">
        <v>171</v>
      </c>
      <c r="AW360" s="14" t="s">
        <v>32</v>
      </c>
      <c r="AX360" s="14" t="s">
        <v>77</v>
      </c>
      <c r="AY360" s="255" t="s">
        <v>163</v>
      </c>
    </row>
    <row r="361" s="2" customFormat="1" ht="33" customHeight="1">
      <c r="A361" s="41"/>
      <c r="B361" s="42"/>
      <c r="C361" s="215" t="s">
        <v>441</v>
      </c>
      <c r="D361" s="215" t="s">
        <v>166</v>
      </c>
      <c r="E361" s="216" t="s">
        <v>442</v>
      </c>
      <c r="F361" s="217" t="s">
        <v>443</v>
      </c>
      <c r="G361" s="218" t="s">
        <v>291</v>
      </c>
      <c r="H361" s="219">
        <v>0.010999999999999999</v>
      </c>
      <c r="I361" s="220"/>
      <c r="J361" s="221">
        <f>ROUND(I361*H361,2)</f>
        <v>0</v>
      </c>
      <c r="K361" s="217" t="s">
        <v>170</v>
      </c>
      <c r="L361" s="47"/>
      <c r="M361" s="222" t="s">
        <v>19</v>
      </c>
      <c r="N361" s="223" t="s">
        <v>42</v>
      </c>
      <c r="O361" s="87"/>
      <c r="P361" s="224">
        <f>O361*H361</f>
        <v>0</v>
      </c>
      <c r="Q361" s="224">
        <v>0</v>
      </c>
      <c r="R361" s="224">
        <f>Q361*H361</f>
        <v>0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260</v>
      </c>
      <c r="AT361" s="226" t="s">
        <v>166</v>
      </c>
      <c r="AU361" s="226" t="s">
        <v>83</v>
      </c>
      <c r="AY361" s="20" t="s">
        <v>163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83</v>
      </c>
      <c r="BK361" s="227">
        <f>ROUND(I361*H361,2)</f>
        <v>0</v>
      </c>
      <c r="BL361" s="20" t="s">
        <v>260</v>
      </c>
      <c r="BM361" s="226" t="s">
        <v>444</v>
      </c>
    </row>
    <row r="362" s="2" customFormat="1">
      <c r="A362" s="41"/>
      <c r="B362" s="42"/>
      <c r="C362" s="43"/>
      <c r="D362" s="228" t="s">
        <v>173</v>
      </c>
      <c r="E362" s="43"/>
      <c r="F362" s="229" t="s">
        <v>445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173</v>
      </c>
      <c r="AU362" s="20" t="s">
        <v>83</v>
      </c>
    </row>
    <row r="363" s="12" customFormat="1" ht="25.92" customHeight="1">
      <c r="A363" s="12"/>
      <c r="B363" s="199"/>
      <c r="C363" s="200"/>
      <c r="D363" s="201" t="s">
        <v>69</v>
      </c>
      <c r="E363" s="202" t="s">
        <v>446</v>
      </c>
      <c r="F363" s="202" t="s">
        <v>447</v>
      </c>
      <c r="G363" s="200"/>
      <c r="H363" s="200"/>
      <c r="I363" s="203"/>
      <c r="J363" s="204">
        <f>BK363</f>
        <v>0</v>
      </c>
      <c r="K363" s="200"/>
      <c r="L363" s="205"/>
      <c r="M363" s="206"/>
      <c r="N363" s="207"/>
      <c r="O363" s="207"/>
      <c r="P363" s="208">
        <f>SUM(P364:P371)</f>
        <v>0</v>
      </c>
      <c r="Q363" s="207"/>
      <c r="R363" s="208">
        <f>SUM(R364:R371)</f>
        <v>0</v>
      </c>
      <c r="S363" s="207"/>
      <c r="T363" s="209">
        <f>SUM(T364:T371)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10" t="s">
        <v>197</v>
      </c>
      <c r="AT363" s="211" t="s">
        <v>69</v>
      </c>
      <c r="AU363" s="211" t="s">
        <v>70</v>
      </c>
      <c r="AY363" s="210" t="s">
        <v>163</v>
      </c>
      <c r="BK363" s="212">
        <f>SUM(BK364:BK371)</f>
        <v>0</v>
      </c>
    </row>
    <row r="364" s="2" customFormat="1" ht="16.5" customHeight="1">
      <c r="A364" s="41"/>
      <c r="B364" s="42"/>
      <c r="C364" s="215" t="s">
        <v>448</v>
      </c>
      <c r="D364" s="215" t="s">
        <v>166</v>
      </c>
      <c r="E364" s="216" t="s">
        <v>449</v>
      </c>
      <c r="F364" s="217" t="s">
        <v>450</v>
      </c>
      <c r="G364" s="218" t="s">
        <v>451</v>
      </c>
      <c r="H364" s="219">
        <v>1</v>
      </c>
      <c r="I364" s="220"/>
      <c r="J364" s="221">
        <f>ROUND(I364*H364,2)</f>
        <v>0</v>
      </c>
      <c r="K364" s="217" t="s">
        <v>19</v>
      </c>
      <c r="L364" s="47"/>
      <c r="M364" s="222" t="s">
        <v>19</v>
      </c>
      <c r="N364" s="223" t="s">
        <v>42</v>
      </c>
      <c r="O364" s="87"/>
      <c r="P364" s="224">
        <f>O364*H364</f>
        <v>0</v>
      </c>
      <c r="Q364" s="224">
        <v>0</v>
      </c>
      <c r="R364" s="224">
        <f>Q364*H364</f>
        <v>0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171</v>
      </c>
      <c r="AT364" s="226" t="s">
        <v>166</v>
      </c>
      <c r="AU364" s="226" t="s">
        <v>77</v>
      </c>
      <c r="AY364" s="20" t="s">
        <v>163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83</v>
      </c>
      <c r="BK364" s="227">
        <f>ROUND(I364*H364,2)</f>
        <v>0</v>
      </c>
      <c r="BL364" s="20" t="s">
        <v>171</v>
      </c>
      <c r="BM364" s="226" t="s">
        <v>452</v>
      </c>
    </row>
    <row r="365" s="2" customFormat="1" ht="16.5" customHeight="1">
      <c r="A365" s="41"/>
      <c r="B365" s="42"/>
      <c r="C365" s="215" t="s">
        <v>453</v>
      </c>
      <c r="D365" s="215" t="s">
        <v>166</v>
      </c>
      <c r="E365" s="216" t="s">
        <v>454</v>
      </c>
      <c r="F365" s="217" t="s">
        <v>455</v>
      </c>
      <c r="G365" s="218" t="s">
        <v>451</v>
      </c>
      <c r="H365" s="219">
        <v>1</v>
      </c>
      <c r="I365" s="220"/>
      <c r="J365" s="221">
        <f>ROUND(I365*H365,2)</f>
        <v>0</v>
      </c>
      <c r="K365" s="217" t="s">
        <v>19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</v>
      </c>
      <c r="R365" s="224">
        <f>Q365*H365</f>
        <v>0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171</v>
      </c>
      <c r="AT365" s="226" t="s">
        <v>166</v>
      </c>
      <c r="AU365" s="226" t="s">
        <v>77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171</v>
      </c>
      <c r="BM365" s="226" t="s">
        <v>456</v>
      </c>
    </row>
    <row r="366" s="2" customFormat="1" ht="24.15" customHeight="1">
      <c r="A366" s="41"/>
      <c r="B366" s="42"/>
      <c r="C366" s="215" t="s">
        <v>457</v>
      </c>
      <c r="D366" s="215" t="s">
        <v>166</v>
      </c>
      <c r="E366" s="216" t="s">
        <v>458</v>
      </c>
      <c r="F366" s="217" t="s">
        <v>459</v>
      </c>
      <c r="G366" s="218" t="s">
        <v>451</v>
      </c>
      <c r="H366" s="219">
        <v>1</v>
      </c>
      <c r="I366" s="220"/>
      <c r="J366" s="221">
        <f>ROUND(I366*H366,2)</f>
        <v>0</v>
      </c>
      <c r="K366" s="217" t="s">
        <v>19</v>
      </c>
      <c r="L366" s="47"/>
      <c r="M366" s="222" t="s">
        <v>19</v>
      </c>
      <c r="N366" s="223" t="s">
        <v>42</v>
      </c>
      <c r="O366" s="87"/>
      <c r="P366" s="224">
        <f>O366*H366</f>
        <v>0</v>
      </c>
      <c r="Q366" s="224">
        <v>0</v>
      </c>
      <c r="R366" s="224">
        <f>Q366*H366</f>
        <v>0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171</v>
      </c>
      <c r="AT366" s="226" t="s">
        <v>166</v>
      </c>
      <c r="AU366" s="226" t="s">
        <v>77</v>
      </c>
      <c r="AY366" s="20" t="s">
        <v>163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83</v>
      </c>
      <c r="BK366" s="227">
        <f>ROUND(I366*H366,2)</f>
        <v>0</v>
      </c>
      <c r="BL366" s="20" t="s">
        <v>171</v>
      </c>
      <c r="BM366" s="226" t="s">
        <v>460</v>
      </c>
    </row>
    <row r="367" s="2" customFormat="1" ht="16.5" customHeight="1">
      <c r="A367" s="41"/>
      <c r="B367" s="42"/>
      <c r="C367" s="215" t="s">
        <v>461</v>
      </c>
      <c r="D367" s="215" t="s">
        <v>166</v>
      </c>
      <c r="E367" s="216" t="s">
        <v>462</v>
      </c>
      <c r="F367" s="217" t="s">
        <v>463</v>
      </c>
      <c r="G367" s="218" t="s">
        <v>451</v>
      </c>
      <c r="H367" s="219">
        <v>1</v>
      </c>
      <c r="I367" s="220"/>
      <c r="J367" s="221">
        <f>ROUND(I367*H367,2)</f>
        <v>0</v>
      </c>
      <c r="K367" s="217" t="s">
        <v>19</v>
      </c>
      <c r="L367" s="47"/>
      <c r="M367" s="222" t="s">
        <v>19</v>
      </c>
      <c r="N367" s="223" t="s">
        <v>42</v>
      </c>
      <c r="O367" s="87"/>
      <c r="P367" s="224">
        <f>O367*H367</f>
        <v>0</v>
      </c>
      <c r="Q367" s="224">
        <v>0</v>
      </c>
      <c r="R367" s="224">
        <f>Q367*H367</f>
        <v>0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171</v>
      </c>
      <c r="AT367" s="226" t="s">
        <v>166</v>
      </c>
      <c r="AU367" s="226" t="s">
        <v>77</v>
      </c>
      <c r="AY367" s="20" t="s">
        <v>163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83</v>
      </c>
      <c r="BK367" s="227">
        <f>ROUND(I367*H367,2)</f>
        <v>0</v>
      </c>
      <c r="BL367" s="20" t="s">
        <v>171</v>
      </c>
      <c r="BM367" s="226" t="s">
        <v>464</v>
      </c>
    </row>
    <row r="368" s="2" customFormat="1" ht="16.5" customHeight="1">
      <c r="A368" s="41"/>
      <c r="B368" s="42"/>
      <c r="C368" s="215" t="s">
        <v>465</v>
      </c>
      <c r="D368" s="215" t="s">
        <v>166</v>
      </c>
      <c r="E368" s="216" t="s">
        <v>466</v>
      </c>
      <c r="F368" s="217" t="s">
        <v>467</v>
      </c>
      <c r="G368" s="218" t="s">
        <v>451</v>
      </c>
      <c r="H368" s="219">
        <v>1</v>
      </c>
      <c r="I368" s="220"/>
      <c r="J368" s="221">
        <f>ROUND(I368*H368,2)</f>
        <v>0</v>
      </c>
      <c r="K368" s="217" t="s">
        <v>19</v>
      </c>
      <c r="L368" s="47"/>
      <c r="M368" s="222" t="s">
        <v>19</v>
      </c>
      <c r="N368" s="223" t="s">
        <v>42</v>
      </c>
      <c r="O368" s="87"/>
      <c r="P368" s="224">
        <f>O368*H368</f>
        <v>0</v>
      </c>
      <c r="Q368" s="224">
        <v>0</v>
      </c>
      <c r="R368" s="224">
        <f>Q368*H368</f>
        <v>0</v>
      </c>
      <c r="S368" s="224">
        <v>0</v>
      </c>
      <c r="T368" s="225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226" t="s">
        <v>171</v>
      </c>
      <c r="AT368" s="226" t="s">
        <v>166</v>
      </c>
      <c r="AU368" s="226" t="s">
        <v>77</v>
      </c>
      <c r="AY368" s="20" t="s">
        <v>163</v>
      </c>
      <c r="BE368" s="227">
        <f>IF(N368="základní",J368,0)</f>
        <v>0</v>
      </c>
      <c r="BF368" s="227">
        <f>IF(N368="snížená",J368,0)</f>
        <v>0</v>
      </c>
      <c r="BG368" s="227">
        <f>IF(N368="zákl. přenesená",J368,0)</f>
        <v>0</v>
      </c>
      <c r="BH368" s="227">
        <f>IF(N368="sníž. přenesená",J368,0)</f>
        <v>0</v>
      </c>
      <c r="BI368" s="227">
        <f>IF(N368="nulová",J368,0)</f>
        <v>0</v>
      </c>
      <c r="BJ368" s="20" t="s">
        <v>83</v>
      </c>
      <c r="BK368" s="227">
        <f>ROUND(I368*H368,2)</f>
        <v>0</v>
      </c>
      <c r="BL368" s="20" t="s">
        <v>171</v>
      </c>
      <c r="BM368" s="226" t="s">
        <v>468</v>
      </c>
    </row>
    <row r="369" s="2" customFormat="1" ht="24.15" customHeight="1">
      <c r="A369" s="41"/>
      <c r="B369" s="42"/>
      <c r="C369" s="215" t="s">
        <v>469</v>
      </c>
      <c r="D369" s="215" t="s">
        <v>166</v>
      </c>
      <c r="E369" s="216" t="s">
        <v>470</v>
      </c>
      <c r="F369" s="217" t="s">
        <v>471</v>
      </c>
      <c r="G369" s="218" t="s">
        <v>451</v>
      </c>
      <c r="H369" s="219">
        <v>1</v>
      </c>
      <c r="I369" s="220"/>
      <c r="J369" s="221">
        <f>ROUND(I369*H369,2)</f>
        <v>0</v>
      </c>
      <c r="K369" s="217" t="s">
        <v>19</v>
      </c>
      <c r="L369" s="47"/>
      <c r="M369" s="222" t="s">
        <v>19</v>
      </c>
      <c r="N369" s="223" t="s">
        <v>42</v>
      </c>
      <c r="O369" s="87"/>
      <c r="P369" s="224">
        <f>O369*H369</f>
        <v>0</v>
      </c>
      <c r="Q369" s="224">
        <v>0</v>
      </c>
      <c r="R369" s="224">
        <f>Q369*H369</f>
        <v>0</v>
      </c>
      <c r="S369" s="224">
        <v>0</v>
      </c>
      <c r="T369" s="225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6" t="s">
        <v>171</v>
      </c>
      <c r="AT369" s="226" t="s">
        <v>166</v>
      </c>
      <c r="AU369" s="226" t="s">
        <v>77</v>
      </c>
      <c r="AY369" s="20" t="s">
        <v>163</v>
      </c>
      <c r="BE369" s="227">
        <f>IF(N369="základní",J369,0)</f>
        <v>0</v>
      </c>
      <c r="BF369" s="227">
        <f>IF(N369="snížená",J369,0)</f>
        <v>0</v>
      </c>
      <c r="BG369" s="227">
        <f>IF(N369="zákl. přenesená",J369,0)</f>
        <v>0</v>
      </c>
      <c r="BH369" s="227">
        <f>IF(N369="sníž. přenesená",J369,0)</f>
        <v>0</v>
      </c>
      <c r="BI369" s="227">
        <f>IF(N369="nulová",J369,0)</f>
        <v>0</v>
      </c>
      <c r="BJ369" s="20" t="s">
        <v>83</v>
      </c>
      <c r="BK369" s="227">
        <f>ROUND(I369*H369,2)</f>
        <v>0</v>
      </c>
      <c r="BL369" s="20" t="s">
        <v>171</v>
      </c>
      <c r="BM369" s="226" t="s">
        <v>472</v>
      </c>
    </row>
    <row r="370" s="2" customFormat="1" ht="33" customHeight="1">
      <c r="A370" s="41"/>
      <c r="B370" s="42"/>
      <c r="C370" s="215" t="s">
        <v>473</v>
      </c>
      <c r="D370" s="215" t="s">
        <v>166</v>
      </c>
      <c r="E370" s="216" t="s">
        <v>474</v>
      </c>
      <c r="F370" s="217" t="s">
        <v>475</v>
      </c>
      <c r="G370" s="218" t="s">
        <v>451</v>
      </c>
      <c r="H370" s="219">
        <v>1</v>
      </c>
      <c r="I370" s="220"/>
      <c r="J370" s="221">
        <f>ROUND(I370*H370,2)</f>
        <v>0</v>
      </c>
      <c r="K370" s="217" t="s">
        <v>19</v>
      </c>
      <c r="L370" s="47"/>
      <c r="M370" s="222" t="s">
        <v>19</v>
      </c>
      <c r="N370" s="223" t="s">
        <v>42</v>
      </c>
      <c r="O370" s="87"/>
      <c r="P370" s="224">
        <f>O370*H370</f>
        <v>0</v>
      </c>
      <c r="Q370" s="224">
        <v>0</v>
      </c>
      <c r="R370" s="224">
        <f>Q370*H370</f>
        <v>0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171</v>
      </c>
      <c r="AT370" s="226" t="s">
        <v>166</v>
      </c>
      <c r="AU370" s="226" t="s">
        <v>77</v>
      </c>
      <c r="AY370" s="20" t="s">
        <v>163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83</v>
      </c>
      <c r="BK370" s="227">
        <f>ROUND(I370*H370,2)</f>
        <v>0</v>
      </c>
      <c r="BL370" s="20" t="s">
        <v>171</v>
      </c>
      <c r="BM370" s="226" t="s">
        <v>476</v>
      </c>
    </row>
    <row r="371" s="2" customFormat="1" ht="16.5" customHeight="1">
      <c r="A371" s="41"/>
      <c r="B371" s="42"/>
      <c r="C371" s="215" t="s">
        <v>477</v>
      </c>
      <c r="D371" s="215" t="s">
        <v>166</v>
      </c>
      <c r="E371" s="216" t="s">
        <v>478</v>
      </c>
      <c r="F371" s="217" t="s">
        <v>479</v>
      </c>
      <c r="G371" s="218" t="s">
        <v>451</v>
      </c>
      <c r="H371" s="219">
        <v>1</v>
      </c>
      <c r="I371" s="220"/>
      <c r="J371" s="221">
        <f>ROUND(I371*H371,2)</f>
        <v>0</v>
      </c>
      <c r="K371" s="217" t="s">
        <v>19</v>
      </c>
      <c r="L371" s="47"/>
      <c r="M371" s="287" t="s">
        <v>19</v>
      </c>
      <c r="N371" s="288" t="s">
        <v>42</v>
      </c>
      <c r="O371" s="289"/>
      <c r="P371" s="290">
        <f>O371*H371</f>
        <v>0</v>
      </c>
      <c r="Q371" s="290">
        <v>0</v>
      </c>
      <c r="R371" s="290">
        <f>Q371*H371</f>
        <v>0</v>
      </c>
      <c r="S371" s="290">
        <v>0</v>
      </c>
      <c r="T371" s="291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6" t="s">
        <v>171</v>
      </c>
      <c r="AT371" s="226" t="s">
        <v>166</v>
      </c>
      <c r="AU371" s="226" t="s">
        <v>77</v>
      </c>
      <c r="AY371" s="20" t="s">
        <v>163</v>
      </c>
      <c r="BE371" s="227">
        <f>IF(N371="základní",J371,0)</f>
        <v>0</v>
      </c>
      <c r="BF371" s="227">
        <f>IF(N371="snížená",J371,0)</f>
        <v>0</v>
      </c>
      <c r="BG371" s="227">
        <f>IF(N371="zákl. přenesená",J371,0)</f>
        <v>0</v>
      </c>
      <c r="BH371" s="227">
        <f>IF(N371="sníž. přenesená",J371,0)</f>
        <v>0</v>
      </c>
      <c r="BI371" s="227">
        <f>IF(N371="nulová",J371,0)</f>
        <v>0</v>
      </c>
      <c r="BJ371" s="20" t="s">
        <v>83</v>
      </c>
      <c r="BK371" s="227">
        <f>ROUND(I371*H371,2)</f>
        <v>0</v>
      </c>
      <c r="BL371" s="20" t="s">
        <v>171</v>
      </c>
      <c r="BM371" s="226" t="s">
        <v>480</v>
      </c>
    </row>
    <row r="372" s="2" customFormat="1" ht="6.96" customHeight="1">
      <c r="A372" s="41"/>
      <c r="B372" s="62"/>
      <c r="C372" s="63"/>
      <c r="D372" s="63"/>
      <c r="E372" s="63"/>
      <c r="F372" s="63"/>
      <c r="G372" s="63"/>
      <c r="H372" s="63"/>
      <c r="I372" s="63"/>
      <c r="J372" s="63"/>
      <c r="K372" s="63"/>
      <c r="L372" s="47"/>
      <c r="M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</row>
  </sheetData>
  <sheetProtection sheet="1" autoFilter="0" formatColumns="0" formatRows="0" objects="1" scenarios="1" spinCount="100000" saltValue="k4eqgczS2QFtK5ja6osJtRYURCq4enwnGQeMh8s3uUmpFe5JKo2NqWQzpjXBQ1tiY8KR80PkONMrymjgSEKpew==" hashValue="fjCDyZnZr2pistTHQgxwv9+FjkqQZbn8r2FoDtGW3R0/LnMbKptXHLauAv5+GiHgTOABFNmxeEe1IydIlcWIdw==" algorithmName="SHA-512" password="CC35"/>
  <autoFilter ref="C96:K37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8" r:id="rId2" display="https://podminky.urs.cz/item/CS_URS_2025_01/612325302"/>
    <hyperlink ref="F115" r:id="rId3" display="https://podminky.urs.cz/item/CS_URS_2025_01/619991001"/>
    <hyperlink ref="F119" r:id="rId4" display="https://podminky.urs.cz/item/CS_URS_2025_01/619991005"/>
    <hyperlink ref="F126" r:id="rId5" display="https://podminky.urs.cz/item/CS_URS_2025_01/622131121"/>
    <hyperlink ref="F133" r:id="rId6" display="https://podminky.urs.cz/item/CS_URS_2025_01/622142001"/>
    <hyperlink ref="F140" r:id="rId7" display="https://podminky.urs.cz/item/CS_URS_2025_01/622143003"/>
    <hyperlink ref="F154" r:id="rId8" display="https://podminky.urs.cz/item/CS_URS_2025_01/622143004"/>
    <hyperlink ref="F181" r:id="rId9" display="https://podminky.urs.cz/item/CS_URS_2025_01/622151031"/>
    <hyperlink ref="F188" r:id="rId10" display="https://podminky.urs.cz/item/CS_URS_2025_01/622531022"/>
    <hyperlink ref="F196" r:id="rId11" display="https://podminky.urs.cz/item/CS_URS_2025_01/949101111"/>
    <hyperlink ref="F203" r:id="rId12" display="https://podminky.urs.cz/item/CS_URS_2025_01/968082015"/>
    <hyperlink ref="F207" r:id="rId13" display="https://podminky.urs.cz/item/CS_URS_2025_01/968082016"/>
    <hyperlink ref="F212" r:id="rId14" display="https://podminky.urs.cz/item/CS_URS_2025_01/968082017"/>
    <hyperlink ref="F217" r:id="rId15" display="https://podminky.urs.cz/item/CS_URS_2025_01/978013191"/>
    <hyperlink ref="F224" r:id="rId16" display="https://podminky.urs.cz/item/CS_URS_2025_01/985131311"/>
    <hyperlink ref="F232" r:id="rId17" display="https://podminky.urs.cz/item/CS_URS_2025_01/985139112"/>
    <hyperlink ref="F241" r:id="rId18" display="https://podminky.urs.cz/item/CS_URS_2025_01/997013212"/>
    <hyperlink ref="F243" r:id="rId19" display="https://podminky.urs.cz/item/CS_URS_2025_01/997013501"/>
    <hyperlink ref="F245" r:id="rId20" display="https://podminky.urs.cz/item/CS_URS_2025_01/997013509"/>
    <hyperlink ref="F250" r:id="rId21" display="https://podminky.urs.cz/item/CS_URS_2025_01/997013631"/>
    <hyperlink ref="F253" r:id="rId22" display="https://podminky.urs.cz/item/CS_URS_2025_01/998018002"/>
    <hyperlink ref="F257" r:id="rId23" display="https://podminky.urs.cz/item/CS_URS_2025_01/764001911"/>
    <hyperlink ref="F268" r:id="rId24" display="https://podminky.urs.cz/item/CS_URS_2025_01/998764102"/>
    <hyperlink ref="F271" r:id="rId25" display="https://podminky.urs.cz/item/CS_URS_2025_01/766622131"/>
    <hyperlink ref="F280" r:id="rId26" display="https://podminky.urs.cz/item/CS_URS_2025_01/766622216"/>
    <hyperlink ref="F287" r:id="rId27" display="https://podminky.urs.cz/item/CS_URS_2025_01/766642131"/>
    <hyperlink ref="F294" r:id="rId28" display="https://podminky.urs.cz/item/CS_URS_2025_01/766691811"/>
    <hyperlink ref="F300" r:id="rId29" display="https://podminky.urs.cz/item/CS_URS_2025_01/766694116"/>
    <hyperlink ref="F311" r:id="rId30" display="https://podminky.urs.cz/item/CS_URS_2025_01/998766122"/>
    <hyperlink ref="F314" r:id="rId31" display="https://podminky.urs.cz/item/CS_URS_2025_01/767627306"/>
    <hyperlink ref="F321" r:id="rId32" display="https://podminky.urs.cz/item/CS_URS_2025_01/767627307"/>
    <hyperlink ref="F328" r:id="rId33" display="https://podminky.urs.cz/item/CS_URS_2025_01/767627310"/>
    <hyperlink ref="F335" r:id="rId34" display="https://podminky.urs.cz/item/CS_URS_2025_01/998767122"/>
    <hyperlink ref="F338" r:id="rId35" display="https://podminky.urs.cz/item/CS_URS_2025_01/784211101"/>
    <hyperlink ref="F362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129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490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ROUND((SUM(BE97:BE403)),  2)</f>
        <v>0</v>
      </c>
      <c r="G35" s="41"/>
      <c r="H35" s="41"/>
      <c r="I35" s="160">
        <v>0.20999999999999999</v>
      </c>
      <c r="J35" s="159">
        <f>ROUND(((SUM(BE97:BE403))*I35),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ROUND((SUM(BF97:BF403)),  2)</f>
        <v>0</v>
      </c>
      <c r="G36" s="41"/>
      <c r="H36" s="41"/>
      <c r="I36" s="160">
        <v>0.12</v>
      </c>
      <c r="J36" s="159">
        <f>ROUND(((SUM(BF97:BF403))*I36),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ROUND((SUM(BG97:BG403)),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ROUND((SUM(BH97:BH403)),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ROUND((SUM(BI97:BI403)),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129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045 - Bytová jednotka 5, byt 2+1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J207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J257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J269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J272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J273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J289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J337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J364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J378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J395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129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045 - Bytová jednotka 5, byt 2+1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P98+P272+P395</f>
        <v>0</v>
      </c>
      <c r="Q97" s="99"/>
      <c r="R97" s="196">
        <f>R98+R272+R395</f>
        <v>0.9054549300000001</v>
      </c>
      <c r="S97" s="99"/>
      <c r="T97" s="197">
        <f>T98+T272+T395</f>
        <v>1.0694524000000001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BK98+BK272+BK395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P99+P207+P257+P269</f>
        <v>0</v>
      </c>
      <c r="Q98" s="207"/>
      <c r="R98" s="208">
        <f>R99+R207+R257+R269</f>
        <v>0.39959726000000007</v>
      </c>
      <c r="S98" s="207"/>
      <c r="T98" s="209">
        <f>T99+T207+T257+T269</f>
        <v>1.0532524000000001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BK99+BK207+BK257+BK269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SUM(P100:P206)</f>
        <v>0</v>
      </c>
      <c r="Q99" s="207"/>
      <c r="R99" s="208">
        <f>SUM(R100:R206)</f>
        <v>0.39959726000000007</v>
      </c>
      <c r="S99" s="207"/>
      <c r="T99" s="209">
        <f>SUM(T100:T206)</f>
        <v>0.0067044000000000001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SUM(BK100:BK206)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9.1349999999999998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0.0400113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3" customFormat="1">
      <c r="A106" s="13"/>
      <c r="B106" s="233"/>
      <c r="C106" s="234"/>
      <c r="D106" s="235" t="s">
        <v>175</v>
      </c>
      <c r="E106" s="236" t="s">
        <v>19</v>
      </c>
      <c r="F106" s="237" t="s">
        <v>176</v>
      </c>
      <c r="G106" s="234"/>
      <c r="H106" s="238">
        <v>2.1480000000000001</v>
      </c>
      <c r="I106" s="239"/>
      <c r="J106" s="234"/>
      <c r="K106" s="234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175</v>
      </c>
      <c r="AU106" s="244" t="s">
        <v>83</v>
      </c>
      <c r="AV106" s="13" t="s">
        <v>83</v>
      </c>
      <c r="AW106" s="13" t="s">
        <v>32</v>
      </c>
      <c r="AX106" s="13" t="s">
        <v>70</v>
      </c>
      <c r="AY106" s="244" t="s">
        <v>163</v>
      </c>
    </row>
    <row r="107" s="14" customFormat="1">
      <c r="A107" s="14"/>
      <c r="B107" s="245"/>
      <c r="C107" s="246"/>
      <c r="D107" s="235" t="s">
        <v>175</v>
      </c>
      <c r="E107" s="247" t="s">
        <v>19</v>
      </c>
      <c r="F107" s="248" t="s">
        <v>179</v>
      </c>
      <c r="G107" s="246"/>
      <c r="H107" s="249">
        <v>9.1349999999999998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175</v>
      </c>
      <c r="AU107" s="255" t="s">
        <v>83</v>
      </c>
      <c r="AV107" s="14" t="s">
        <v>171</v>
      </c>
      <c r="AW107" s="14" t="s">
        <v>32</v>
      </c>
      <c r="AX107" s="14" t="s">
        <v>77</v>
      </c>
      <c r="AY107" s="255" t="s">
        <v>163</v>
      </c>
    </row>
    <row r="108" s="2" customFormat="1" ht="16.5" customHeight="1">
      <c r="A108" s="41"/>
      <c r="B108" s="42"/>
      <c r="C108" s="215" t="s">
        <v>83</v>
      </c>
      <c r="D108" s="215" t="s">
        <v>166</v>
      </c>
      <c r="E108" s="216" t="s">
        <v>180</v>
      </c>
      <c r="F108" s="217" t="s">
        <v>181</v>
      </c>
      <c r="G108" s="218" t="s">
        <v>169</v>
      </c>
      <c r="H108" s="219">
        <v>9.1349999999999998</v>
      </c>
      <c r="I108" s="220"/>
      <c r="J108" s="221">
        <f>ROUND(I108*H108,2)</f>
        <v>0</v>
      </c>
      <c r="K108" s="217" t="s">
        <v>170</v>
      </c>
      <c r="L108" s="47"/>
      <c r="M108" s="222" t="s">
        <v>19</v>
      </c>
      <c r="N108" s="223" t="s">
        <v>42</v>
      </c>
      <c r="O108" s="87"/>
      <c r="P108" s="224">
        <f>O108*H108</f>
        <v>0</v>
      </c>
      <c r="Q108" s="224">
        <v>0.034680000000000002</v>
      </c>
      <c r="R108" s="224">
        <f>Q108*H108</f>
        <v>0.31680180000000002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171</v>
      </c>
      <c r="AT108" s="226" t="s">
        <v>166</v>
      </c>
      <c r="AU108" s="226" t="s">
        <v>83</v>
      </c>
      <c r="AY108" s="20" t="s">
        <v>163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83</v>
      </c>
      <c r="BK108" s="227">
        <f>ROUND(I108*H108,2)</f>
        <v>0</v>
      </c>
      <c r="BL108" s="20" t="s">
        <v>171</v>
      </c>
      <c r="BM108" s="226" t="s">
        <v>182</v>
      </c>
    </row>
    <row r="109" s="2" customFormat="1">
      <c r="A109" s="41"/>
      <c r="B109" s="42"/>
      <c r="C109" s="43"/>
      <c r="D109" s="228" t="s">
        <v>173</v>
      </c>
      <c r="E109" s="43"/>
      <c r="F109" s="229" t="s">
        <v>183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173</v>
      </c>
      <c r="AU109" s="20" t="s">
        <v>83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176</v>
      </c>
      <c r="G111" s="234"/>
      <c r="H111" s="238">
        <v>2.1480000000000001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177</v>
      </c>
      <c r="G112" s="234"/>
      <c r="H112" s="238">
        <v>1.7609999999999999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178</v>
      </c>
      <c r="G113" s="234"/>
      <c r="H113" s="238">
        <v>0.93000000000000005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83</v>
      </c>
      <c r="AV113" s="13" t="s">
        <v>83</v>
      </c>
      <c r="AW113" s="13" t="s">
        <v>32</v>
      </c>
      <c r="AX113" s="13" t="s">
        <v>70</v>
      </c>
      <c r="AY113" s="244" t="s">
        <v>163</v>
      </c>
    </row>
    <row r="114" s="13" customFormat="1">
      <c r="A114" s="13"/>
      <c r="B114" s="233"/>
      <c r="C114" s="234"/>
      <c r="D114" s="235" t="s">
        <v>175</v>
      </c>
      <c r="E114" s="236" t="s">
        <v>19</v>
      </c>
      <c r="F114" s="237" t="s">
        <v>176</v>
      </c>
      <c r="G114" s="234"/>
      <c r="H114" s="238">
        <v>2.1480000000000001</v>
      </c>
      <c r="I114" s="239"/>
      <c r="J114" s="234"/>
      <c r="K114" s="234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175</v>
      </c>
      <c r="AU114" s="244" t="s">
        <v>83</v>
      </c>
      <c r="AV114" s="13" t="s">
        <v>83</v>
      </c>
      <c r="AW114" s="13" t="s">
        <v>32</v>
      </c>
      <c r="AX114" s="13" t="s">
        <v>70</v>
      </c>
      <c r="AY114" s="244" t="s">
        <v>163</v>
      </c>
    </row>
    <row r="115" s="14" customFormat="1">
      <c r="A115" s="14"/>
      <c r="B115" s="245"/>
      <c r="C115" s="246"/>
      <c r="D115" s="235" t="s">
        <v>175</v>
      </c>
      <c r="E115" s="247" t="s">
        <v>19</v>
      </c>
      <c r="F115" s="248" t="s">
        <v>179</v>
      </c>
      <c r="G115" s="246"/>
      <c r="H115" s="249">
        <v>9.1349999999999998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175</v>
      </c>
      <c r="AU115" s="255" t="s">
        <v>83</v>
      </c>
      <c r="AV115" s="14" t="s">
        <v>171</v>
      </c>
      <c r="AW115" s="14" t="s">
        <v>32</v>
      </c>
      <c r="AX115" s="14" t="s">
        <v>77</v>
      </c>
      <c r="AY115" s="255" t="s">
        <v>163</v>
      </c>
    </row>
    <row r="116" s="2" customFormat="1" ht="16.5" customHeight="1">
      <c r="A116" s="41"/>
      <c r="B116" s="42"/>
      <c r="C116" s="215" t="s">
        <v>184</v>
      </c>
      <c r="D116" s="215" t="s">
        <v>166</v>
      </c>
      <c r="E116" s="216" t="s">
        <v>185</v>
      </c>
      <c r="F116" s="217" t="s">
        <v>186</v>
      </c>
      <c r="G116" s="218" t="s">
        <v>169</v>
      </c>
      <c r="H116" s="219">
        <v>100</v>
      </c>
      <c r="I116" s="220"/>
      <c r="J116" s="221">
        <f>ROUND(I116*H116,2)</f>
        <v>0</v>
      </c>
      <c r="K116" s="217" t="s">
        <v>170</v>
      </c>
      <c r="L116" s="47"/>
      <c r="M116" s="222" t="s">
        <v>19</v>
      </c>
      <c r="N116" s="223" t="s">
        <v>42</v>
      </c>
      <c r="O116" s="87"/>
      <c r="P116" s="224">
        <f>O116*H116</f>
        <v>0</v>
      </c>
      <c r="Q116" s="224">
        <v>4.0000000000000003E-05</v>
      </c>
      <c r="R116" s="224">
        <f>Q116*H116</f>
        <v>0.0040000000000000001</v>
      </c>
      <c r="S116" s="224">
        <v>6.0000000000000002E-05</v>
      </c>
      <c r="T116" s="225">
        <f>S116*H116</f>
        <v>0.0060000000000000001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171</v>
      </c>
      <c r="AT116" s="226" t="s">
        <v>166</v>
      </c>
      <c r="AU116" s="226" t="s">
        <v>83</v>
      </c>
      <c r="AY116" s="20" t="s">
        <v>163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83</v>
      </c>
      <c r="BK116" s="227">
        <f>ROUND(I116*H116,2)</f>
        <v>0</v>
      </c>
      <c r="BL116" s="20" t="s">
        <v>171</v>
      </c>
      <c r="BM116" s="226" t="s">
        <v>187</v>
      </c>
    </row>
    <row r="117" s="2" customFormat="1">
      <c r="A117" s="41"/>
      <c r="B117" s="42"/>
      <c r="C117" s="43"/>
      <c r="D117" s="228" t="s">
        <v>173</v>
      </c>
      <c r="E117" s="43"/>
      <c r="F117" s="229" t="s">
        <v>188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173</v>
      </c>
      <c r="AU117" s="20" t="s">
        <v>83</v>
      </c>
    </row>
    <row r="118" s="13" customFormat="1">
      <c r="A118" s="13"/>
      <c r="B118" s="233"/>
      <c r="C118" s="234"/>
      <c r="D118" s="235" t="s">
        <v>175</v>
      </c>
      <c r="E118" s="236" t="s">
        <v>19</v>
      </c>
      <c r="F118" s="237" t="s">
        <v>189</v>
      </c>
      <c r="G118" s="234"/>
      <c r="H118" s="238">
        <v>100</v>
      </c>
      <c r="I118" s="239"/>
      <c r="J118" s="234"/>
      <c r="K118" s="234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175</v>
      </c>
      <c r="AU118" s="244" t="s">
        <v>83</v>
      </c>
      <c r="AV118" s="13" t="s">
        <v>83</v>
      </c>
      <c r="AW118" s="13" t="s">
        <v>32</v>
      </c>
      <c r="AX118" s="13" t="s">
        <v>70</v>
      </c>
      <c r="AY118" s="244" t="s">
        <v>163</v>
      </c>
    </row>
    <row r="119" s="14" customFormat="1">
      <c r="A119" s="14"/>
      <c r="B119" s="245"/>
      <c r="C119" s="246"/>
      <c r="D119" s="235" t="s">
        <v>175</v>
      </c>
      <c r="E119" s="247" t="s">
        <v>19</v>
      </c>
      <c r="F119" s="248" t="s">
        <v>179</v>
      </c>
      <c r="G119" s="246"/>
      <c r="H119" s="249">
        <v>100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175</v>
      </c>
      <c r="AU119" s="255" t="s">
        <v>83</v>
      </c>
      <c r="AV119" s="14" t="s">
        <v>171</v>
      </c>
      <c r="AW119" s="14" t="s">
        <v>32</v>
      </c>
      <c r="AX119" s="14" t="s">
        <v>77</v>
      </c>
      <c r="AY119" s="255" t="s">
        <v>163</v>
      </c>
    </row>
    <row r="120" s="2" customFormat="1" ht="21.75" customHeight="1">
      <c r="A120" s="41"/>
      <c r="B120" s="42"/>
      <c r="C120" s="215" t="s">
        <v>171</v>
      </c>
      <c r="D120" s="215" t="s">
        <v>166</v>
      </c>
      <c r="E120" s="216" t="s">
        <v>190</v>
      </c>
      <c r="F120" s="217" t="s">
        <v>191</v>
      </c>
      <c r="G120" s="218" t="s">
        <v>169</v>
      </c>
      <c r="H120" s="219">
        <v>11.74</v>
      </c>
      <c r="I120" s="220"/>
      <c r="J120" s="221">
        <f>ROUND(I120*H120,2)</f>
        <v>0</v>
      </c>
      <c r="K120" s="217" t="s">
        <v>170</v>
      </c>
      <c r="L120" s="47"/>
      <c r="M120" s="222" t="s">
        <v>19</v>
      </c>
      <c r="N120" s="223" t="s">
        <v>42</v>
      </c>
      <c r="O120" s="87"/>
      <c r="P120" s="224">
        <f>O120*H120</f>
        <v>0</v>
      </c>
      <c r="Q120" s="224">
        <v>9.0000000000000006E-05</v>
      </c>
      <c r="R120" s="224">
        <f>Q120*H120</f>
        <v>0.0010566</v>
      </c>
      <c r="S120" s="224">
        <v>6.0000000000000002E-05</v>
      </c>
      <c r="T120" s="225">
        <f>S120*H120</f>
        <v>0.00070439999999999999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171</v>
      </c>
      <c r="AT120" s="226" t="s">
        <v>166</v>
      </c>
      <c r="AU120" s="226" t="s">
        <v>83</v>
      </c>
      <c r="AY120" s="20" t="s">
        <v>163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83</v>
      </c>
      <c r="BK120" s="227">
        <f>ROUND(I120*H120,2)</f>
        <v>0</v>
      </c>
      <c r="BL120" s="20" t="s">
        <v>171</v>
      </c>
      <c r="BM120" s="226" t="s">
        <v>192</v>
      </c>
    </row>
    <row r="121" s="2" customFormat="1">
      <c r="A121" s="41"/>
      <c r="B121" s="42"/>
      <c r="C121" s="43"/>
      <c r="D121" s="228" t="s">
        <v>173</v>
      </c>
      <c r="E121" s="43"/>
      <c r="F121" s="229" t="s">
        <v>193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173</v>
      </c>
      <c r="AU121" s="20" t="s">
        <v>83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194</v>
      </c>
      <c r="G122" s="234"/>
      <c r="H122" s="238">
        <v>3.1139999999999999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194</v>
      </c>
      <c r="G123" s="234"/>
      <c r="H123" s="238">
        <v>3.1139999999999999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195</v>
      </c>
      <c r="G124" s="234"/>
      <c r="H124" s="238">
        <v>1.7969999999999999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83</v>
      </c>
      <c r="AV124" s="13" t="s">
        <v>83</v>
      </c>
      <c r="AW124" s="13" t="s">
        <v>32</v>
      </c>
      <c r="AX124" s="13" t="s">
        <v>70</v>
      </c>
      <c r="AY124" s="244" t="s">
        <v>163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196</v>
      </c>
      <c r="G125" s="234"/>
      <c r="H125" s="238">
        <v>0.60099999999999998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83</v>
      </c>
      <c r="AV125" s="13" t="s">
        <v>83</v>
      </c>
      <c r="AW125" s="13" t="s">
        <v>32</v>
      </c>
      <c r="AX125" s="13" t="s">
        <v>70</v>
      </c>
      <c r="AY125" s="244" t="s">
        <v>163</v>
      </c>
    </row>
    <row r="126" s="13" customFormat="1">
      <c r="A126" s="13"/>
      <c r="B126" s="233"/>
      <c r="C126" s="234"/>
      <c r="D126" s="235" t="s">
        <v>175</v>
      </c>
      <c r="E126" s="236" t="s">
        <v>19</v>
      </c>
      <c r="F126" s="237" t="s">
        <v>194</v>
      </c>
      <c r="G126" s="234"/>
      <c r="H126" s="238">
        <v>3.1139999999999999</v>
      </c>
      <c r="I126" s="239"/>
      <c r="J126" s="234"/>
      <c r="K126" s="234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175</v>
      </c>
      <c r="AU126" s="244" t="s">
        <v>83</v>
      </c>
      <c r="AV126" s="13" t="s">
        <v>83</v>
      </c>
      <c r="AW126" s="13" t="s">
        <v>32</v>
      </c>
      <c r="AX126" s="13" t="s">
        <v>70</v>
      </c>
      <c r="AY126" s="244" t="s">
        <v>163</v>
      </c>
    </row>
    <row r="127" s="14" customFormat="1">
      <c r="A127" s="14"/>
      <c r="B127" s="245"/>
      <c r="C127" s="246"/>
      <c r="D127" s="235" t="s">
        <v>175</v>
      </c>
      <c r="E127" s="247" t="s">
        <v>19</v>
      </c>
      <c r="F127" s="248" t="s">
        <v>179</v>
      </c>
      <c r="G127" s="246"/>
      <c r="H127" s="249">
        <v>11.740000000000002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175</v>
      </c>
      <c r="AU127" s="255" t="s">
        <v>83</v>
      </c>
      <c r="AV127" s="14" t="s">
        <v>171</v>
      </c>
      <c r="AW127" s="14" t="s">
        <v>32</v>
      </c>
      <c r="AX127" s="14" t="s">
        <v>77</v>
      </c>
      <c r="AY127" s="255" t="s">
        <v>163</v>
      </c>
    </row>
    <row r="128" s="2" customFormat="1" ht="16.5" customHeight="1">
      <c r="A128" s="41"/>
      <c r="B128" s="42"/>
      <c r="C128" s="215" t="s">
        <v>197</v>
      </c>
      <c r="D128" s="215" t="s">
        <v>166</v>
      </c>
      <c r="E128" s="216" t="s">
        <v>198</v>
      </c>
      <c r="F128" s="217" t="s">
        <v>199</v>
      </c>
      <c r="G128" s="218" t="s">
        <v>169</v>
      </c>
      <c r="H128" s="219">
        <v>3.3809999999999998</v>
      </c>
      <c r="I128" s="220"/>
      <c r="J128" s="221">
        <f>ROUND(I128*H128,2)</f>
        <v>0</v>
      </c>
      <c r="K128" s="217" t="s">
        <v>170</v>
      </c>
      <c r="L128" s="47"/>
      <c r="M128" s="222" t="s">
        <v>19</v>
      </c>
      <c r="N128" s="223" t="s">
        <v>42</v>
      </c>
      <c r="O128" s="87"/>
      <c r="P128" s="224">
        <f>O128*H128</f>
        <v>0</v>
      </c>
      <c r="Q128" s="224">
        <v>0.00025999999999999998</v>
      </c>
      <c r="R128" s="224">
        <f>Q128*H128</f>
        <v>0.00087905999999999987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171</v>
      </c>
      <c r="AT128" s="226" t="s">
        <v>166</v>
      </c>
      <c r="AU128" s="226" t="s">
        <v>83</v>
      </c>
      <c r="AY128" s="20" t="s">
        <v>163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83</v>
      </c>
      <c r="BK128" s="227">
        <f>ROUND(I128*H128,2)</f>
        <v>0</v>
      </c>
      <c r="BL128" s="20" t="s">
        <v>171</v>
      </c>
      <c r="BM128" s="226" t="s">
        <v>200</v>
      </c>
    </row>
    <row r="129" s="2" customFormat="1">
      <c r="A129" s="41"/>
      <c r="B129" s="42"/>
      <c r="C129" s="43"/>
      <c r="D129" s="228" t="s">
        <v>173</v>
      </c>
      <c r="E129" s="43"/>
      <c r="F129" s="229" t="s">
        <v>201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173</v>
      </c>
      <c r="AU129" s="20" t="s">
        <v>83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202</v>
      </c>
      <c r="G130" s="234"/>
      <c r="H130" s="238">
        <v>0.76100000000000001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202</v>
      </c>
      <c r="G131" s="234"/>
      <c r="H131" s="238">
        <v>0.76100000000000001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83</v>
      </c>
      <c r="AV131" s="13" t="s">
        <v>83</v>
      </c>
      <c r="AW131" s="13" t="s">
        <v>32</v>
      </c>
      <c r="AX131" s="13" t="s">
        <v>70</v>
      </c>
      <c r="AY131" s="244" t="s">
        <v>163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203</v>
      </c>
      <c r="G132" s="234"/>
      <c r="H132" s="238">
        <v>0.75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83</v>
      </c>
      <c r="AV132" s="13" t="s">
        <v>83</v>
      </c>
      <c r="AW132" s="13" t="s">
        <v>32</v>
      </c>
      <c r="AX132" s="13" t="s">
        <v>70</v>
      </c>
      <c r="AY132" s="244" t="s">
        <v>163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204</v>
      </c>
      <c r="G133" s="234"/>
      <c r="H133" s="238">
        <v>0.34799999999999998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83</v>
      </c>
      <c r="AV133" s="13" t="s">
        <v>83</v>
      </c>
      <c r="AW133" s="13" t="s">
        <v>32</v>
      </c>
      <c r="AX133" s="13" t="s">
        <v>70</v>
      </c>
      <c r="AY133" s="244" t="s">
        <v>163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4" customFormat="1">
      <c r="A135" s="14"/>
      <c r="B135" s="245"/>
      <c r="C135" s="246"/>
      <c r="D135" s="235" t="s">
        <v>175</v>
      </c>
      <c r="E135" s="247" t="s">
        <v>19</v>
      </c>
      <c r="F135" s="248" t="s">
        <v>179</v>
      </c>
      <c r="G135" s="246"/>
      <c r="H135" s="249">
        <v>3.3810000000000002</v>
      </c>
      <c r="I135" s="250"/>
      <c r="J135" s="246"/>
      <c r="K135" s="246"/>
      <c r="L135" s="251"/>
      <c r="M135" s="252"/>
      <c r="N135" s="253"/>
      <c r="O135" s="253"/>
      <c r="P135" s="253"/>
      <c r="Q135" s="253"/>
      <c r="R135" s="253"/>
      <c r="S135" s="253"/>
      <c r="T135" s="25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5" t="s">
        <v>175</v>
      </c>
      <c r="AU135" s="255" t="s">
        <v>83</v>
      </c>
      <c r="AV135" s="14" t="s">
        <v>171</v>
      </c>
      <c r="AW135" s="14" t="s">
        <v>32</v>
      </c>
      <c r="AX135" s="14" t="s">
        <v>77</v>
      </c>
      <c r="AY135" s="255" t="s">
        <v>163</v>
      </c>
    </row>
    <row r="136" s="2" customFormat="1" ht="21.75" customHeight="1">
      <c r="A136" s="41"/>
      <c r="B136" s="42"/>
      <c r="C136" s="215" t="s">
        <v>164</v>
      </c>
      <c r="D136" s="215" t="s">
        <v>166</v>
      </c>
      <c r="E136" s="216" t="s">
        <v>205</v>
      </c>
      <c r="F136" s="217" t="s">
        <v>206</v>
      </c>
      <c r="G136" s="218" t="s">
        <v>169</v>
      </c>
      <c r="H136" s="219">
        <v>3.3809999999999998</v>
      </c>
      <c r="I136" s="220"/>
      <c r="J136" s="221">
        <f>ROUND(I136*H136,2)</f>
        <v>0</v>
      </c>
      <c r="K136" s="217" t="s">
        <v>170</v>
      </c>
      <c r="L136" s="47"/>
      <c r="M136" s="222" t="s">
        <v>19</v>
      </c>
      <c r="N136" s="223" t="s">
        <v>42</v>
      </c>
      <c r="O136" s="87"/>
      <c r="P136" s="224">
        <f>O136*H136</f>
        <v>0</v>
      </c>
      <c r="Q136" s="224">
        <v>0.0043800000000000002</v>
      </c>
      <c r="R136" s="224">
        <f>Q136*H136</f>
        <v>0.014808780000000001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171</v>
      </c>
      <c r="AT136" s="226" t="s">
        <v>166</v>
      </c>
      <c r="AU136" s="226" t="s">
        <v>83</v>
      </c>
      <c r="AY136" s="20" t="s">
        <v>163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83</v>
      </c>
      <c r="BK136" s="227">
        <f>ROUND(I136*H136,2)</f>
        <v>0</v>
      </c>
      <c r="BL136" s="20" t="s">
        <v>171</v>
      </c>
      <c r="BM136" s="226" t="s">
        <v>207</v>
      </c>
    </row>
    <row r="137" s="2" customFormat="1">
      <c r="A137" s="41"/>
      <c r="B137" s="42"/>
      <c r="C137" s="43"/>
      <c r="D137" s="228" t="s">
        <v>173</v>
      </c>
      <c r="E137" s="43"/>
      <c r="F137" s="229" t="s">
        <v>208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173</v>
      </c>
      <c r="AU137" s="20" t="s">
        <v>83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202</v>
      </c>
      <c r="G138" s="234"/>
      <c r="H138" s="238">
        <v>0.76100000000000001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83</v>
      </c>
      <c r="AV138" s="13" t="s">
        <v>83</v>
      </c>
      <c r="AW138" s="13" t="s">
        <v>32</v>
      </c>
      <c r="AX138" s="13" t="s">
        <v>70</v>
      </c>
      <c r="AY138" s="244" t="s">
        <v>163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202</v>
      </c>
      <c r="G139" s="234"/>
      <c r="H139" s="238">
        <v>0.76100000000000001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83</v>
      </c>
      <c r="AV139" s="13" t="s">
        <v>83</v>
      </c>
      <c r="AW139" s="13" t="s">
        <v>32</v>
      </c>
      <c r="AX139" s="13" t="s">
        <v>70</v>
      </c>
      <c r="AY139" s="244" t="s">
        <v>163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203</v>
      </c>
      <c r="G140" s="234"/>
      <c r="H140" s="238">
        <v>0.75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83</v>
      </c>
      <c r="AV140" s="13" t="s">
        <v>83</v>
      </c>
      <c r="AW140" s="13" t="s">
        <v>32</v>
      </c>
      <c r="AX140" s="13" t="s">
        <v>70</v>
      </c>
      <c r="AY140" s="244" t="s">
        <v>163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204</v>
      </c>
      <c r="G141" s="234"/>
      <c r="H141" s="238">
        <v>0.34799999999999998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202</v>
      </c>
      <c r="G142" s="234"/>
      <c r="H142" s="238">
        <v>0.76100000000000001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4" customFormat="1">
      <c r="A143" s="14"/>
      <c r="B143" s="245"/>
      <c r="C143" s="246"/>
      <c r="D143" s="235" t="s">
        <v>175</v>
      </c>
      <c r="E143" s="247" t="s">
        <v>19</v>
      </c>
      <c r="F143" s="248" t="s">
        <v>179</v>
      </c>
      <c r="G143" s="246"/>
      <c r="H143" s="249">
        <v>3.3810000000000002</v>
      </c>
      <c r="I143" s="250"/>
      <c r="J143" s="246"/>
      <c r="K143" s="246"/>
      <c r="L143" s="251"/>
      <c r="M143" s="252"/>
      <c r="N143" s="253"/>
      <c r="O143" s="253"/>
      <c r="P143" s="253"/>
      <c r="Q143" s="253"/>
      <c r="R143" s="253"/>
      <c r="S143" s="253"/>
      <c r="T143" s="25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5" t="s">
        <v>175</v>
      </c>
      <c r="AU143" s="255" t="s">
        <v>83</v>
      </c>
      <c r="AV143" s="14" t="s">
        <v>171</v>
      </c>
      <c r="AW143" s="14" t="s">
        <v>32</v>
      </c>
      <c r="AX143" s="14" t="s">
        <v>77</v>
      </c>
      <c r="AY143" s="255" t="s">
        <v>163</v>
      </c>
    </row>
    <row r="144" s="2" customFormat="1" ht="24.15" customHeight="1">
      <c r="A144" s="41"/>
      <c r="B144" s="42"/>
      <c r="C144" s="215" t="s">
        <v>209</v>
      </c>
      <c r="D144" s="215" t="s">
        <v>166</v>
      </c>
      <c r="E144" s="216" t="s">
        <v>210</v>
      </c>
      <c r="F144" s="217" t="s">
        <v>211</v>
      </c>
      <c r="G144" s="218" t="s">
        <v>212</v>
      </c>
      <c r="H144" s="219">
        <v>22.530000000000001</v>
      </c>
      <c r="I144" s="220"/>
      <c r="J144" s="221">
        <f>ROUND(I144*H144,2)</f>
        <v>0</v>
      </c>
      <c r="K144" s="217" t="s">
        <v>170</v>
      </c>
      <c r="L144" s="47"/>
      <c r="M144" s="222" t="s">
        <v>19</v>
      </c>
      <c r="N144" s="223" t="s">
        <v>42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171</v>
      </c>
      <c r="AT144" s="226" t="s">
        <v>166</v>
      </c>
      <c r="AU144" s="226" t="s">
        <v>83</v>
      </c>
      <c r="AY144" s="20" t="s">
        <v>163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83</v>
      </c>
      <c r="BK144" s="227">
        <f>ROUND(I144*H144,2)</f>
        <v>0</v>
      </c>
      <c r="BL144" s="20" t="s">
        <v>171</v>
      </c>
      <c r="BM144" s="226" t="s">
        <v>213</v>
      </c>
    </row>
    <row r="145" s="2" customFormat="1">
      <c r="A145" s="41"/>
      <c r="B145" s="42"/>
      <c r="C145" s="43"/>
      <c r="D145" s="228" t="s">
        <v>173</v>
      </c>
      <c r="E145" s="43"/>
      <c r="F145" s="229" t="s">
        <v>214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173</v>
      </c>
      <c r="AU145" s="20" t="s">
        <v>83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215</v>
      </c>
      <c r="G146" s="234"/>
      <c r="H146" s="238">
        <v>5.0700000000000003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83</v>
      </c>
      <c r="AV146" s="13" t="s">
        <v>83</v>
      </c>
      <c r="AW146" s="13" t="s">
        <v>32</v>
      </c>
      <c r="AX146" s="13" t="s">
        <v>70</v>
      </c>
      <c r="AY146" s="244" t="s">
        <v>163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216</v>
      </c>
      <c r="G148" s="234"/>
      <c r="H148" s="238">
        <v>5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217</v>
      </c>
      <c r="G149" s="234"/>
      <c r="H149" s="238">
        <v>2.3199999999999998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215</v>
      </c>
      <c r="G150" s="234"/>
      <c r="H150" s="238">
        <v>5.0700000000000003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22.530000000000001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2" customFormat="1" ht="16.5" customHeight="1">
      <c r="A152" s="41"/>
      <c r="B152" s="42"/>
      <c r="C152" s="256" t="s">
        <v>218</v>
      </c>
      <c r="D152" s="256" t="s">
        <v>219</v>
      </c>
      <c r="E152" s="257" t="s">
        <v>220</v>
      </c>
      <c r="F152" s="258" t="s">
        <v>221</v>
      </c>
      <c r="G152" s="259" t="s">
        <v>212</v>
      </c>
      <c r="H152" s="260">
        <v>23.657</v>
      </c>
      <c r="I152" s="261"/>
      <c r="J152" s="262">
        <f>ROUND(I152*H152,2)</f>
        <v>0</v>
      </c>
      <c r="K152" s="258" t="s">
        <v>170</v>
      </c>
      <c r="L152" s="263"/>
      <c r="M152" s="264" t="s">
        <v>19</v>
      </c>
      <c r="N152" s="265" t="s">
        <v>42</v>
      </c>
      <c r="O152" s="87"/>
      <c r="P152" s="224">
        <f>O152*H152</f>
        <v>0</v>
      </c>
      <c r="Q152" s="224">
        <v>0.00010000000000000001</v>
      </c>
      <c r="R152" s="224">
        <f>Q152*H152</f>
        <v>0.0023657000000000001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218</v>
      </c>
      <c r="AT152" s="226" t="s">
        <v>219</v>
      </c>
      <c r="AU152" s="226" t="s">
        <v>83</v>
      </c>
      <c r="AY152" s="20" t="s">
        <v>163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83</v>
      </c>
      <c r="BK152" s="227">
        <f>ROUND(I152*H152,2)</f>
        <v>0</v>
      </c>
      <c r="BL152" s="20" t="s">
        <v>171</v>
      </c>
      <c r="BM152" s="226" t="s">
        <v>222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215</v>
      </c>
      <c r="G153" s="234"/>
      <c r="H153" s="238">
        <v>5.0700000000000003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83</v>
      </c>
      <c r="AV153" s="13" t="s">
        <v>83</v>
      </c>
      <c r="AW153" s="13" t="s">
        <v>32</v>
      </c>
      <c r="AX153" s="13" t="s">
        <v>70</v>
      </c>
      <c r="AY153" s="244" t="s">
        <v>163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215</v>
      </c>
      <c r="G154" s="234"/>
      <c r="H154" s="238">
        <v>5.0700000000000003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83</v>
      </c>
      <c r="AV154" s="13" t="s">
        <v>83</v>
      </c>
      <c r="AW154" s="13" t="s">
        <v>32</v>
      </c>
      <c r="AX154" s="13" t="s">
        <v>70</v>
      </c>
      <c r="AY154" s="244" t="s">
        <v>163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216</v>
      </c>
      <c r="G155" s="234"/>
      <c r="H155" s="238">
        <v>5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217</v>
      </c>
      <c r="G156" s="234"/>
      <c r="H156" s="238">
        <v>2.3199999999999998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215</v>
      </c>
      <c r="G157" s="234"/>
      <c r="H157" s="238">
        <v>5.0700000000000003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4" customFormat="1">
      <c r="A158" s="14"/>
      <c r="B158" s="245"/>
      <c r="C158" s="246"/>
      <c r="D158" s="235" t="s">
        <v>175</v>
      </c>
      <c r="E158" s="247" t="s">
        <v>19</v>
      </c>
      <c r="F158" s="248" t="s">
        <v>179</v>
      </c>
      <c r="G158" s="246"/>
      <c r="H158" s="249">
        <v>22.530000000000001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175</v>
      </c>
      <c r="AU158" s="255" t="s">
        <v>83</v>
      </c>
      <c r="AV158" s="14" t="s">
        <v>171</v>
      </c>
      <c r="AW158" s="14" t="s">
        <v>32</v>
      </c>
      <c r="AX158" s="14" t="s">
        <v>77</v>
      </c>
      <c r="AY158" s="255" t="s">
        <v>163</v>
      </c>
    </row>
    <row r="159" s="13" customFormat="1">
      <c r="A159" s="13"/>
      <c r="B159" s="233"/>
      <c r="C159" s="234"/>
      <c r="D159" s="235" t="s">
        <v>175</v>
      </c>
      <c r="E159" s="234"/>
      <c r="F159" s="237" t="s">
        <v>223</v>
      </c>
      <c r="G159" s="234"/>
      <c r="H159" s="238">
        <v>23.657</v>
      </c>
      <c r="I159" s="239"/>
      <c r="J159" s="234"/>
      <c r="K159" s="234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175</v>
      </c>
      <c r="AU159" s="244" t="s">
        <v>83</v>
      </c>
      <c r="AV159" s="13" t="s">
        <v>83</v>
      </c>
      <c r="AW159" s="13" t="s">
        <v>4</v>
      </c>
      <c r="AX159" s="13" t="s">
        <v>77</v>
      </c>
      <c r="AY159" s="244" t="s">
        <v>163</v>
      </c>
    </row>
    <row r="160" s="2" customFormat="1" ht="33" customHeight="1">
      <c r="A160" s="41"/>
      <c r="B160" s="42"/>
      <c r="C160" s="215" t="s">
        <v>224</v>
      </c>
      <c r="D160" s="215" t="s">
        <v>166</v>
      </c>
      <c r="E160" s="216" t="s">
        <v>225</v>
      </c>
      <c r="F160" s="217" t="s">
        <v>226</v>
      </c>
      <c r="G160" s="218" t="s">
        <v>212</v>
      </c>
      <c r="H160" s="219">
        <v>45.060000000000002</v>
      </c>
      <c r="I160" s="220"/>
      <c r="J160" s="221">
        <f>ROUND(I160*H160,2)</f>
        <v>0</v>
      </c>
      <c r="K160" s="217" t="s">
        <v>170</v>
      </c>
      <c r="L160" s="47"/>
      <c r="M160" s="222" t="s">
        <v>19</v>
      </c>
      <c r="N160" s="223" t="s">
        <v>42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171</v>
      </c>
      <c r="AT160" s="226" t="s">
        <v>166</v>
      </c>
      <c r="AU160" s="226" t="s">
        <v>83</v>
      </c>
      <c r="AY160" s="20" t="s">
        <v>163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83</v>
      </c>
      <c r="BK160" s="227">
        <f>ROUND(I160*H160,2)</f>
        <v>0</v>
      </c>
      <c r="BL160" s="20" t="s">
        <v>171</v>
      </c>
      <c r="BM160" s="226" t="s">
        <v>227</v>
      </c>
    </row>
    <row r="161" s="2" customFormat="1">
      <c r="A161" s="41"/>
      <c r="B161" s="42"/>
      <c r="C161" s="43"/>
      <c r="D161" s="228" t="s">
        <v>173</v>
      </c>
      <c r="E161" s="43"/>
      <c r="F161" s="229" t="s">
        <v>228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173</v>
      </c>
      <c r="AU161" s="20" t="s">
        <v>83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215</v>
      </c>
      <c r="G162" s="234"/>
      <c r="H162" s="238">
        <v>5.0700000000000003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215</v>
      </c>
      <c r="G163" s="234"/>
      <c r="H163" s="238">
        <v>5.0700000000000003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216</v>
      </c>
      <c r="G164" s="234"/>
      <c r="H164" s="238">
        <v>5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83</v>
      </c>
      <c r="AV164" s="13" t="s">
        <v>83</v>
      </c>
      <c r="AW164" s="13" t="s">
        <v>32</v>
      </c>
      <c r="AX164" s="13" t="s">
        <v>70</v>
      </c>
      <c r="AY164" s="244" t="s">
        <v>163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217</v>
      </c>
      <c r="G165" s="234"/>
      <c r="H165" s="238">
        <v>2.3199999999999998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83</v>
      </c>
      <c r="AV165" s="13" t="s">
        <v>83</v>
      </c>
      <c r="AW165" s="13" t="s">
        <v>32</v>
      </c>
      <c r="AX165" s="13" t="s">
        <v>70</v>
      </c>
      <c r="AY165" s="244" t="s">
        <v>163</v>
      </c>
    </row>
    <row r="166" s="13" customFormat="1">
      <c r="A166" s="13"/>
      <c r="B166" s="233"/>
      <c r="C166" s="234"/>
      <c r="D166" s="235" t="s">
        <v>175</v>
      </c>
      <c r="E166" s="236" t="s">
        <v>19</v>
      </c>
      <c r="F166" s="237" t="s">
        <v>215</v>
      </c>
      <c r="G166" s="234"/>
      <c r="H166" s="238">
        <v>5.0700000000000003</v>
      </c>
      <c r="I166" s="239"/>
      <c r="J166" s="234"/>
      <c r="K166" s="234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175</v>
      </c>
      <c r="AU166" s="244" t="s">
        <v>83</v>
      </c>
      <c r="AV166" s="13" t="s">
        <v>83</v>
      </c>
      <c r="AW166" s="13" t="s">
        <v>32</v>
      </c>
      <c r="AX166" s="13" t="s">
        <v>70</v>
      </c>
      <c r="AY166" s="244" t="s">
        <v>163</v>
      </c>
    </row>
    <row r="167" s="15" customFormat="1">
      <c r="A167" s="15"/>
      <c r="B167" s="266"/>
      <c r="C167" s="267"/>
      <c r="D167" s="235" t="s">
        <v>175</v>
      </c>
      <c r="E167" s="268" t="s">
        <v>19</v>
      </c>
      <c r="F167" s="269" t="s">
        <v>229</v>
      </c>
      <c r="G167" s="267"/>
      <c r="H167" s="270">
        <v>22.530000000000001</v>
      </c>
      <c r="I167" s="271"/>
      <c r="J167" s="267"/>
      <c r="K167" s="267"/>
      <c r="L167" s="272"/>
      <c r="M167" s="273"/>
      <c r="N167" s="274"/>
      <c r="O167" s="274"/>
      <c r="P167" s="274"/>
      <c r="Q167" s="274"/>
      <c r="R167" s="274"/>
      <c r="S167" s="274"/>
      <c r="T167" s="27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6" t="s">
        <v>175</v>
      </c>
      <c r="AU167" s="276" t="s">
        <v>83</v>
      </c>
      <c r="AV167" s="15" t="s">
        <v>184</v>
      </c>
      <c r="AW167" s="15" t="s">
        <v>32</v>
      </c>
      <c r="AX167" s="15" t="s">
        <v>70</v>
      </c>
      <c r="AY167" s="276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215</v>
      </c>
      <c r="G169" s="234"/>
      <c r="H169" s="238">
        <v>5.0700000000000003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216</v>
      </c>
      <c r="G170" s="234"/>
      <c r="H170" s="238">
        <v>5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217</v>
      </c>
      <c r="G171" s="234"/>
      <c r="H171" s="238">
        <v>2.3199999999999998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83</v>
      </c>
      <c r="AV171" s="13" t="s">
        <v>83</v>
      </c>
      <c r="AW171" s="13" t="s">
        <v>32</v>
      </c>
      <c r="AX171" s="13" t="s">
        <v>70</v>
      </c>
      <c r="AY171" s="244" t="s">
        <v>163</v>
      </c>
    </row>
    <row r="172" s="13" customFormat="1">
      <c r="A172" s="13"/>
      <c r="B172" s="233"/>
      <c r="C172" s="234"/>
      <c r="D172" s="235" t="s">
        <v>175</v>
      </c>
      <c r="E172" s="236" t="s">
        <v>19</v>
      </c>
      <c r="F172" s="237" t="s">
        <v>215</v>
      </c>
      <c r="G172" s="234"/>
      <c r="H172" s="238">
        <v>5.0700000000000003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32</v>
      </c>
      <c r="AX172" s="13" t="s">
        <v>70</v>
      </c>
      <c r="AY172" s="244" t="s">
        <v>163</v>
      </c>
    </row>
    <row r="173" s="15" customFormat="1">
      <c r="A173" s="15"/>
      <c r="B173" s="266"/>
      <c r="C173" s="267"/>
      <c r="D173" s="235" t="s">
        <v>175</v>
      </c>
      <c r="E173" s="268" t="s">
        <v>19</v>
      </c>
      <c r="F173" s="269" t="s">
        <v>229</v>
      </c>
      <c r="G173" s="267"/>
      <c r="H173" s="270">
        <v>22.530000000000001</v>
      </c>
      <c r="I173" s="271"/>
      <c r="J173" s="267"/>
      <c r="K173" s="267"/>
      <c r="L173" s="272"/>
      <c r="M173" s="273"/>
      <c r="N173" s="274"/>
      <c r="O173" s="274"/>
      <c r="P173" s="274"/>
      <c r="Q173" s="274"/>
      <c r="R173" s="274"/>
      <c r="S173" s="274"/>
      <c r="T173" s="27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76" t="s">
        <v>175</v>
      </c>
      <c r="AU173" s="276" t="s">
        <v>83</v>
      </c>
      <c r="AV173" s="15" t="s">
        <v>184</v>
      </c>
      <c r="AW173" s="15" t="s">
        <v>32</v>
      </c>
      <c r="AX173" s="15" t="s">
        <v>70</v>
      </c>
      <c r="AY173" s="276" t="s">
        <v>163</v>
      </c>
    </row>
    <row r="174" s="14" customFormat="1">
      <c r="A174" s="14"/>
      <c r="B174" s="245"/>
      <c r="C174" s="246"/>
      <c r="D174" s="235" t="s">
        <v>175</v>
      </c>
      <c r="E174" s="247" t="s">
        <v>19</v>
      </c>
      <c r="F174" s="248" t="s">
        <v>179</v>
      </c>
      <c r="G174" s="246"/>
      <c r="H174" s="249">
        <v>45.060000000000002</v>
      </c>
      <c r="I174" s="250"/>
      <c r="J174" s="246"/>
      <c r="K174" s="246"/>
      <c r="L174" s="251"/>
      <c r="M174" s="252"/>
      <c r="N174" s="253"/>
      <c r="O174" s="253"/>
      <c r="P174" s="253"/>
      <c r="Q174" s="253"/>
      <c r="R174" s="253"/>
      <c r="S174" s="253"/>
      <c r="T174" s="25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5" t="s">
        <v>175</v>
      </c>
      <c r="AU174" s="255" t="s">
        <v>83</v>
      </c>
      <c r="AV174" s="14" t="s">
        <v>171</v>
      </c>
      <c r="AW174" s="14" t="s">
        <v>32</v>
      </c>
      <c r="AX174" s="14" t="s">
        <v>77</v>
      </c>
      <c r="AY174" s="255" t="s">
        <v>163</v>
      </c>
    </row>
    <row r="175" s="2" customFormat="1" ht="16.5" customHeight="1">
      <c r="A175" s="41"/>
      <c r="B175" s="42"/>
      <c r="C175" s="256" t="s">
        <v>230</v>
      </c>
      <c r="D175" s="256" t="s">
        <v>219</v>
      </c>
      <c r="E175" s="257" t="s">
        <v>231</v>
      </c>
      <c r="F175" s="258" t="s">
        <v>232</v>
      </c>
      <c r="G175" s="259" t="s">
        <v>212</v>
      </c>
      <c r="H175" s="260">
        <v>23.657</v>
      </c>
      <c r="I175" s="261"/>
      <c r="J175" s="262">
        <f>ROUND(I175*H175,2)</f>
        <v>0</v>
      </c>
      <c r="K175" s="258" t="s">
        <v>170</v>
      </c>
      <c r="L175" s="263"/>
      <c r="M175" s="264" t="s">
        <v>19</v>
      </c>
      <c r="N175" s="265" t="s">
        <v>42</v>
      </c>
      <c r="O175" s="87"/>
      <c r="P175" s="224">
        <f>O175*H175</f>
        <v>0</v>
      </c>
      <c r="Q175" s="224">
        <v>4.0000000000000003E-05</v>
      </c>
      <c r="R175" s="224">
        <f>Q175*H175</f>
        <v>0.00094628000000000008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218</v>
      </c>
      <c r="AT175" s="226" t="s">
        <v>219</v>
      </c>
      <c r="AU175" s="226" t="s">
        <v>83</v>
      </c>
      <c r="AY175" s="20" t="s">
        <v>163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83</v>
      </c>
      <c r="BK175" s="227">
        <f>ROUND(I175*H175,2)</f>
        <v>0</v>
      </c>
      <c r="BL175" s="20" t="s">
        <v>171</v>
      </c>
      <c r="BM175" s="226" t="s">
        <v>233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215</v>
      </c>
      <c r="G176" s="234"/>
      <c r="H176" s="238">
        <v>5.0700000000000003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215</v>
      </c>
      <c r="G177" s="234"/>
      <c r="H177" s="238">
        <v>5.0700000000000003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216</v>
      </c>
      <c r="G178" s="234"/>
      <c r="H178" s="238">
        <v>5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83</v>
      </c>
      <c r="AV178" s="13" t="s">
        <v>83</v>
      </c>
      <c r="AW178" s="13" t="s">
        <v>32</v>
      </c>
      <c r="AX178" s="13" t="s">
        <v>70</v>
      </c>
      <c r="AY178" s="244" t="s">
        <v>163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217</v>
      </c>
      <c r="G179" s="234"/>
      <c r="H179" s="238">
        <v>2.3199999999999998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32</v>
      </c>
      <c r="AX179" s="13" t="s">
        <v>70</v>
      </c>
      <c r="AY179" s="244" t="s">
        <v>163</v>
      </c>
    </row>
    <row r="180" s="13" customFormat="1">
      <c r="A180" s="13"/>
      <c r="B180" s="233"/>
      <c r="C180" s="234"/>
      <c r="D180" s="235" t="s">
        <v>175</v>
      </c>
      <c r="E180" s="236" t="s">
        <v>19</v>
      </c>
      <c r="F180" s="237" t="s">
        <v>215</v>
      </c>
      <c r="G180" s="234"/>
      <c r="H180" s="238">
        <v>5.0700000000000003</v>
      </c>
      <c r="I180" s="239"/>
      <c r="J180" s="234"/>
      <c r="K180" s="234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175</v>
      </c>
      <c r="AU180" s="244" t="s">
        <v>83</v>
      </c>
      <c r="AV180" s="13" t="s">
        <v>83</v>
      </c>
      <c r="AW180" s="13" t="s">
        <v>32</v>
      </c>
      <c r="AX180" s="13" t="s">
        <v>70</v>
      </c>
      <c r="AY180" s="244" t="s">
        <v>163</v>
      </c>
    </row>
    <row r="181" s="14" customFormat="1">
      <c r="A181" s="14"/>
      <c r="B181" s="245"/>
      <c r="C181" s="246"/>
      <c r="D181" s="235" t="s">
        <v>175</v>
      </c>
      <c r="E181" s="247" t="s">
        <v>19</v>
      </c>
      <c r="F181" s="248" t="s">
        <v>179</v>
      </c>
      <c r="G181" s="246"/>
      <c r="H181" s="249">
        <v>22.530000000000001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175</v>
      </c>
      <c r="AU181" s="255" t="s">
        <v>83</v>
      </c>
      <c r="AV181" s="14" t="s">
        <v>171</v>
      </c>
      <c r="AW181" s="14" t="s">
        <v>32</v>
      </c>
      <c r="AX181" s="14" t="s">
        <v>77</v>
      </c>
      <c r="AY181" s="255" t="s">
        <v>163</v>
      </c>
    </row>
    <row r="182" s="13" customFormat="1">
      <c r="A182" s="13"/>
      <c r="B182" s="233"/>
      <c r="C182" s="234"/>
      <c r="D182" s="235" t="s">
        <v>175</v>
      </c>
      <c r="E182" s="234"/>
      <c r="F182" s="237" t="s">
        <v>223</v>
      </c>
      <c r="G182" s="234"/>
      <c r="H182" s="238">
        <v>23.657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4</v>
      </c>
      <c r="AX182" s="13" t="s">
        <v>77</v>
      </c>
      <c r="AY182" s="244" t="s">
        <v>163</v>
      </c>
    </row>
    <row r="183" s="2" customFormat="1" ht="16.5" customHeight="1">
      <c r="A183" s="41"/>
      <c r="B183" s="42"/>
      <c r="C183" s="256" t="s">
        <v>234</v>
      </c>
      <c r="D183" s="256" t="s">
        <v>219</v>
      </c>
      <c r="E183" s="257" t="s">
        <v>235</v>
      </c>
      <c r="F183" s="258" t="s">
        <v>236</v>
      </c>
      <c r="G183" s="259" t="s">
        <v>212</v>
      </c>
      <c r="H183" s="260">
        <v>23.657</v>
      </c>
      <c r="I183" s="261"/>
      <c r="J183" s="262">
        <f>ROUND(I183*H183,2)</f>
        <v>0</v>
      </c>
      <c r="K183" s="258" t="s">
        <v>170</v>
      </c>
      <c r="L183" s="263"/>
      <c r="M183" s="264" t="s">
        <v>19</v>
      </c>
      <c r="N183" s="265" t="s">
        <v>42</v>
      </c>
      <c r="O183" s="87"/>
      <c r="P183" s="224">
        <f>O183*H183</f>
        <v>0</v>
      </c>
      <c r="Q183" s="224">
        <v>0.00029999999999999997</v>
      </c>
      <c r="R183" s="224">
        <f>Q183*H183</f>
        <v>0.0070970999999999994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218</v>
      </c>
      <c r="AT183" s="226" t="s">
        <v>219</v>
      </c>
      <c r="AU183" s="226" t="s">
        <v>83</v>
      </c>
      <c r="AY183" s="20" t="s">
        <v>163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83</v>
      </c>
      <c r="BK183" s="227">
        <f>ROUND(I183*H183,2)</f>
        <v>0</v>
      </c>
      <c r="BL183" s="20" t="s">
        <v>171</v>
      </c>
      <c r="BM183" s="226" t="s">
        <v>237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215</v>
      </c>
      <c r="G184" s="234"/>
      <c r="H184" s="238">
        <v>5.0700000000000003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215</v>
      </c>
      <c r="G185" s="234"/>
      <c r="H185" s="238">
        <v>5.0700000000000003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216</v>
      </c>
      <c r="G186" s="234"/>
      <c r="H186" s="238">
        <v>5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83</v>
      </c>
      <c r="AV186" s="13" t="s">
        <v>83</v>
      </c>
      <c r="AW186" s="13" t="s">
        <v>32</v>
      </c>
      <c r="AX186" s="13" t="s">
        <v>70</v>
      </c>
      <c r="AY186" s="244" t="s">
        <v>163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217</v>
      </c>
      <c r="G187" s="234"/>
      <c r="H187" s="238">
        <v>2.3199999999999998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83</v>
      </c>
      <c r="AV187" s="13" t="s">
        <v>83</v>
      </c>
      <c r="AW187" s="13" t="s">
        <v>32</v>
      </c>
      <c r="AX187" s="13" t="s">
        <v>70</v>
      </c>
      <c r="AY187" s="244" t="s">
        <v>163</v>
      </c>
    </row>
    <row r="188" s="13" customFormat="1">
      <c r="A188" s="13"/>
      <c r="B188" s="233"/>
      <c r="C188" s="234"/>
      <c r="D188" s="235" t="s">
        <v>175</v>
      </c>
      <c r="E188" s="236" t="s">
        <v>19</v>
      </c>
      <c r="F188" s="237" t="s">
        <v>215</v>
      </c>
      <c r="G188" s="234"/>
      <c r="H188" s="238">
        <v>5.0700000000000003</v>
      </c>
      <c r="I188" s="239"/>
      <c r="J188" s="234"/>
      <c r="K188" s="234"/>
      <c r="L188" s="240"/>
      <c r="M188" s="241"/>
      <c r="N188" s="242"/>
      <c r="O188" s="242"/>
      <c r="P188" s="242"/>
      <c r="Q188" s="242"/>
      <c r="R188" s="242"/>
      <c r="S188" s="242"/>
      <c r="T188" s="24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4" t="s">
        <v>175</v>
      </c>
      <c r="AU188" s="244" t="s">
        <v>83</v>
      </c>
      <c r="AV188" s="13" t="s">
        <v>83</v>
      </c>
      <c r="AW188" s="13" t="s">
        <v>32</v>
      </c>
      <c r="AX188" s="13" t="s">
        <v>70</v>
      </c>
      <c r="AY188" s="244" t="s">
        <v>163</v>
      </c>
    </row>
    <row r="189" s="14" customFormat="1">
      <c r="A189" s="14"/>
      <c r="B189" s="245"/>
      <c r="C189" s="246"/>
      <c r="D189" s="235" t="s">
        <v>175</v>
      </c>
      <c r="E189" s="247" t="s">
        <v>19</v>
      </c>
      <c r="F189" s="248" t="s">
        <v>179</v>
      </c>
      <c r="G189" s="246"/>
      <c r="H189" s="249">
        <v>22.530000000000001</v>
      </c>
      <c r="I189" s="250"/>
      <c r="J189" s="246"/>
      <c r="K189" s="246"/>
      <c r="L189" s="251"/>
      <c r="M189" s="252"/>
      <c r="N189" s="253"/>
      <c r="O189" s="253"/>
      <c r="P189" s="253"/>
      <c r="Q189" s="253"/>
      <c r="R189" s="253"/>
      <c r="S189" s="253"/>
      <c r="T189" s="25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5" t="s">
        <v>175</v>
      </c>
      <c r="AU189" s="255" t="s">
        <v>83</v>
      </c>
      <c r="AV189" s="14" t="s">
        <v>171</v>
      </c>
      <c r="AW189" s="14" t="s">
        <v>32</v>
      </c>
      <c r="AX189" s="14" t="s">
        <v>77</v>
      </c>
      <c r="AY189" s="255" t="s">
        <v>163</v>
      </c>
    </row>
    <row r="190" s="13" customFormat="1">
      <c r="A190" s="13"/>
      <c r="B190" s="233"/>
      <c r="C190" s="234"/>
      <c r="D190" s="235" t="s">
        <v>175</v>
      </c>
      <c r="E190" s="234"/>
      <c r="F190" s="237" t="s">
        <v>223</v>
      </c>
      <c r="G190" s="234"/>
      <c r="H190" s="238">
        <v>23.657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4</v>
      </c>
      <c r="AX190" s="13" t="s">
        <v>77</v>
      </c>
      <c r="AY190" s="244" t="s">
        <v>163</v>
      </c>
    </row>
    <row r="191" s="2" customFormat="1" ht="16.5" customHeight="1">
      <c r="A191" s="41"/>
      <c r="B191" s="42"/>
      <c r="C191" s="215" t="s">
        <v>8</v>
      </c>
      <c r="D191" s="215" t="s">
        <v>166</v>
      </c>
      <c r="E191" s="216" t="s">
        <v>238</v>
      </c>
      <c r="F191" s="217" t="s">
        <v>239</v>
      </c>
      <c r="G191" s="218" t="s">
        <v>169</v>
      </c>
      <c r="H191" s="219">
        <v>3.3809999999999998</v>
      </c>
      <c r="I191" s="220"/>
      <c r="J191" s="221">
        <f>ROUND(I191*H191,2)</f>
        <v>0</v>
      </c>
      <c r="K191" s="217" t="s">
        <v>170</v>
      </c>
      <c r="L191" s="47"/>
      <c r="M191" s="222" t="s">
        <v>19</v>
      </c>
      <c r="N191" s="223" t="s">
        <v>42</v>
      </c>
      <c r="O191" s="87"/>
      <c r="P191" s="224">
        <f>O191*H191</f>
        <v>0</v>
      </c>
      <c r="Q191" s="224">
        <v>0.00013999999999999999</v>
      </c>
      <c r="R191" s="224">
        <f>Q191*H191</f>
        <v>0.00047333999999999994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171</v>
      </c>
      <c r="AT191" s="226" t="s">
        <v>166</v>
      </c>
      <c r="AU191" s="226" t="s">
        <v>83</v>
      </c>
      <c r="AY191" s="20" t="s">
        <v>163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83</v>
      </c>
      <c r="BK191" s="227">
        <f>ROUND(I191*H191,2)</f>
        <v>0</v>
      </c>
      <c r="BL191" s="20" t="s">
        <v>171</v>
      </c>
      <c r="BM191" s="226" t="s">
        <v>240</v>
      </c>
    </row>
    <row r="192" s="2" customFormat="1">
      <c r="A192" s="41"/>
      <c r="B192" s="42"/>
      <c r="C192" s="43"/>
      <c r="D192" s="228" t="s">
        <v>173</v>
      </c>
      <c r="E192" s="43"/>
      <c r="F192" s="229" t="s">
        <v>241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173</v>
      </c>
      <c r="AU192" s="20" t="s">
        <v>83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202</v>
      </c>
      <c r="G193" s="234"/>
      <c r="H193" s="238">
        <v>0.76100000000000001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83</v>
      </c>
      <c r="AV193" s="13" t="s">
        <v>83</v>
      </c>
      <c r="AW193" s="13" t="s">
        <v>32</v>
      </c>
      <c r="AX193" s="13" t="s">
        <v>70</v>
      </c>
      <c r="AY193" s="244" t="s">
        <v>163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202</v>
      </c>
      <c r="G194" s="234"/>
      <c r="H194" s="238">
        <v>0.76100000000000001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83</v>
      </c>
      <c r="AV194" s="13" t="s">
        <v>83</v>
      </c>
      <c r="AW194" s="13" t="s">
        <v>32</v>
      </c>
      <c r="AX194" s="13" t="s">
        <v>70</v>
      </c>
      <c r="AY194" s="244" t="s">
        <v>163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203</v>
      </c>
      <c r="G195" s="234"/>
      <c r="H195" s="238">
        <v>0.75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83</v>
      </c>
      <c r="AV195" s="13" t="s">
        <v>83</v>
      </c>
      <c r="AW195" s="13" t="s">
        <v>32</v>
      </c>
      <c r="AX195" s="13" t="s">
        <v>70</v>
      </c>
      <c r="AY195" s="244" t="s">
        <v>163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204</v>
      </c>
      <c r="G196" s="234"/>
      <c r="H196" s="238">
        <v>0.34799999999999998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83</v>
      </c>
      <c r="AV196" s="13" t="s">
        <v>83</v>
      </c>
      <c r="AW196" s="13" t="s">
        <v>32</v>
      </c>
      <c r="AX196" s="13" t="s">
        <v>70</v>
      </c>
      <c r="AY196" s="244" t="s">
        <v>163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202</v>
      </c>
      <c r="G197" s="234"/>
      <c r="H197" s="238">
        <v>0.76100000000000001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4" customFormat="1">
      <c r="A198" s="14"/>
      <c r="B198" s="245"/>
      <c r="C198" s="246"/>
      <c r="D198" s="235" t="s">
        <v>175</v>
      </c>
      <c r="E198" s="247" t="s">
        <v>19</v>
      </c>
      <c r="F198" s="248" t="s">
        <v>179</v>
      </c>
      <c r="G198" s="246"/>
      <c r="H198" s="249">
        <v>3.3810000000000002</v>
      </c>
      <c r="I198" s="250"/>
      <c r="J198" s="246"/>
      <c r="K198" s="246"/>
      <c r="L198" s="251"/>
      <c r="M198" s="252"/>
      <c r="N198" s="253"/>
      <c r="O198" s="253"/>
      <c r="P198" s="253"/>
      <c r="Q198" s="253"/>
      <c r="R198" s="253"/>
      <c r="S198" s="253"/>
      <c r="T198" s="25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5" t="s">
        <v>175</v>
      </c>
      <c r="AU198" s="255" t="s">
        <v>83</v>
      </c>
      <c r="AV198" s="14" t="s">
        <v>171</v>
      </c>
      <c r="AW198" s="14" t="s">
        <v>32</v>
      </c>
      <c r="AX198" s="14" t="s">
        <v>77</v>
      </c>
      <c r="AY198" s="255" t="s">
        <v>163</v>
      </c>
    </row>
    <row r="199" s="2" customFormat="1" ht="24.15" customHeight="1">
      <c r="A199" s="41"/>
      <c r="B199" s="42"/>
      <c r="C199" s="215" t="s">
        <v>242</v>
      </c>
      <c r="D199" s="215" t="s">
        <v>166</v>
      </c>
      <c r="E199" s="216" t="s">
        <v>243</v>
      </c>
      <c r="F199" s="217" t="s">
        <v>244</v>
      </c>
      <c r="G199" s="218" t="s">
        <v>169</v>
      </c>
      <c r="H199" s="219">
        <v>3.3809999999999998</v>
      </c>
      <c r="I199" s="220"/>
      <c r="J199" s="221">
        <f>ROUND(I199*H199,2)</f>
        <v>0</v>
      </c>
      <c r="K199" s="217" t="s">
        <v>170</v>
      </c>
      <c r="L199" s="47"/>
      <c r="M199" s="222" t="s">
        <v>19</v>
      </c>
      <c r="N199" s="223" t="s">
        <v>42</v>
      </c>
      <c r="O199" s="87"/>
      <c r="P199" s="224">
        <f>O199*H199</f>
        <v>0</v>
      </c>
      <c r="Q199" s="224">
        <v>0.0033</v>
      </c>
      <c r="R199" s="224">
        <f>Q199*H199</f>
        <v>0.011157299999999999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171</v>
      </c>
      <c r="AT199" s="226" t="s">
        <v>166</v>
      </c>
      <c r="AU199" s="226" t="s">
        <v>83</v>
      </c>
      <c r="AY199" s="20" t="s">
        <v>163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83</v>
      </c>
      <c r="BK199" s="227">
        <f>ROUND(I199*H199,2)</f>
        <v>0</v>
      </c>
      <c r="BL199" s="20" t="s">
        <v>171</v>
      </c>
      <c r="BM199" s="226" t="s">
        <v>245</v>
      </c>
    </row>
    <row r="200" s="2" customFormat="1">
      <c r="A200" s="41"/>
      <c r="B200" s="42"/>
      <c r="C200" s="43"/>
      <c r="D200" s="228" t="s">
        <v>173</v>
      </c>
      <c r="E200" s="43"/>
      <c r="F200" s="229" t="s">
        <v>246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173</v>
      </c>
      <c r="AU200" s="20" t="s">
        <v>83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202</v>
      </c>
      <c r="G201" s="234"/>
      <c r="H201" s="238">
        <v>0.76100000000000001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83</v>
      </c>
      <c r="AV201" s="13" t="s">
        <v>83</v>
      </c>
      <c r="AW201" s="13" t="s">
        <v>32</v>
      </c>
      <c r="AX201" s="13" t="s">
        <v>70</v>
      </c>
      <c r="AY201" s="244" t="s">
        <v>163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202</v>
      </c>
      <c r="G202" s="234"/>
      <c r="H202" s="238">
        <v>0.76100000000000001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83</v>
      </c>
      <c r="AV202" s="13" t="s">
        <v>83</v>
      </c>
      <c r="AW202" s="13" t="s">
        <v>32</v>
      </c>
      <c r="AX202" s="13" t="s">
        <v>70</v>
      </c>
      <c r="AY202" s="244" t="s">
        <v>163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203</v>
      </c>
      <c r="G203" s="234"/>
      <c r="H203" s="238">
        <v>0.75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83</v>
      </c>
      <c r="AV203" s="13" t="s">
        <v>83</v>
      </c>
      <c r="AW203" s="13" t="s">
        <v>32</v>
      </c>
      <c r="AX203" s="13" t="s">
        <v>70</v>
      </c>
      <c r="AY203" s="244" t="s">
        <v>163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204</v>
      </c>
      <c r="G204" s="234"/>
      <c r="H204" s="238">
        <v>0.34799999999999998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3" customFormat="1">
      <c r="A205" s="13"/>
      <c r="B205" s="233"/>
      <c r="C205" s="234"/>
      <c r="D205" s="235" t="s">
        <v>175</v>
      </c>
      <c r="E205" s="236" t="s">
        <v>19</v>
      </c>
      <c r="F205" s="237" t="s">
        <v>202</v>
      </c>
      <c r="G205" s="234"/>
      <c r="H205" s="238">
        <v>0.76100000000000001</v>
      </c>
      <c r="I205" s="239"/>
      <c r="J205" s="234"/>
      <c r="K205" s="234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175</v>
      </c>
      <c r="AU205" s="244" t="s">
        <v>83</v>
      </c>
      <c r="AV205" s="13" t="s">
        <v>83</v>
      </c>
      <c r="AW205" s="13" t="s">
        <v>32</v>
      </c>
      <c r="AX205" s="13" t="s">
        <v>70</v>
      </c>
      <c r="AY205" s="244" t="s">
        <v>163</v>
      </c>
    </row>
    <row r="206" s="14" customFormat="1">
      <c r="A206" s="14"/>
      <c r="B206" s="245"/>
      <c r="C206" s="246"/>
      <c r="D206" s="235" t="s">
        <v>175</v>
      </c>
      <c r="E206" s="247" t="s">
        <v>19</v>
      </c>
      <c r="F206" s="248" t="s">
        <v>179</v>
      </c>
      <c r="G206" s="246"/>
      <c r="H206" s="249">
        <v>3.3810000000000002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175</v>
      </c>
      <c r="AU206" s="255" t="s">
        <v>83</v>
      </c>
      <c r="AV206" s="14" t="s">
        <v>171</v>
      </c>
      <c r="AW206" s="14" t="s">
        <v>32</v>
      </c>
      <c r="AX206" s="14" t="s">
        <v>77</v>
      </c>
      <c r="AY206" s="255" t="s">
        <v>163</v>
      </c>
    </row>
    <row r="207" s="12" customFormat="1" ht="22.8" customHeight="1">
      <c r="A207" s="12"/>
      <c r="B207" s="199"/>
      <c r="C207" s="200"/>
      <c r="D207" s="201" t="s">
        <v>69</v>
      </c>
      <c r="E207" s="213" t="s">
        <v>224</v>
      </c>
      <c r="F207" s="213" t="s">
        <v>247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SUM(P208:P256)</f>
        <v>0</v>
      </c>
      <c r="Q207" s="207"/>
      <c r="R207" s="208">
        <f>SUM(R208:R256)</f>
        <v>0</v>
      </c>
      <c r="S207" s="207"/>
      <c r="T207" s="209">
        <f>SUM(T208:T256)</f>
        <v>1.046548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77</v>
      </c>
      <c r="AT207" s="211" t="s">
        <v>69</v>
      </c>
      <c r="AU207" s="211" t="s">
        <v>77</v>
      </c>
      <c r="AY207" s="210" t="s">
        <v>163</v>
      </c>
      <c r="BK207" s="212">
        <f>SUM(BK208:BK256)</f>
        <v>0</v>
      </c>
    </row>
    <row r="208" s="2" customFormat="1" ht="24.15" customHeight="1">
      <c r="A208" s="41"/>
      <c r="B208" s="42"/>
      <c r="C208" s="215" t="s">
        <v>248</v>
      </c>
      <c r="D208" s="215" t="s">
        <v>166</v>
      </c>
      <c r="E208" s="216" t="s">
        <v>249</v>
      </c>
      <c r="F208" s="217" t="s">
        <v>250</v>
      </c>
      <c r="G208" s="218" t="s">
        <v>169</v>
      </c>
      <c r="H208" s="219">
        <v>11.880000000000001</v>
      </c>
      <c r="I208" s="220"/>
      <c r="J208" s="221">
        <f>ROUND(I208*H208,2)</f>
        <v>0</v>
      </c>
      <c r="K208" s="217" t="s">
        <v>170</v>
      </c>
      <c r="L208" s="47"/>
      <c r="M208" s="222" t="s">
        <v>19</v>
      </c>
      <c r="N208" s="223" t="s">
        <v>42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171</v>
      </c>
      <c r="AT208" s="226" t="s">
        <v>166</v>
      </c>
      <c r="AU208" s="226" t="s">
        <v>83</v>
      </c>
      <c r="AY208" s="20" t="s">
        <v>163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83</v>
      </c>
      <c r="BK208" s="227">
        <f>ROUND(I208*H208,2)</f>
        <v>0</v>
      </c>
      <c r="BL208" s="20" t="s">
        <v>171</v>
      </c>
      <c r="BM208" s="226" t="s">
        <v>251</v>
      </c>
    </row>
    <row r="209" s="2" customFormat="1">
      <c r="A209" s="41"/>
      <c r="B209" s="42"/>
      <c r="C209" s="43"/>
      <c r="D209" s="228" t="s">
        <v>173</v>
      </c>
      <c r="E209" s="43"/>
      <c r="F209" s="229" t="s">
        <v>252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173</v>
      </c>
      <c r="AU209" s="20" t="s">
        <v>83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253</v>
      </c>
      <c r="G210" s="234"/>
      <c r="H210" s="238">
        <v>3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83</v>
      </c>
      <c r="AV210" s="13" t="s">
        <v>83</v>
      </c>
      <c r="AW210" s="13" t="s">
        <v>32</v>
      </c>
      <c r="AX210" s="13" t="s">
        <v>70</v>
      </c>
      <c r="AY210" s="244" t="s">
        <v>163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253</v>
      </c>
      <c r="G211" s="234"/>
      <c r="H211" s="238">
        <v>3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83</v>
      </c>
      <c r="AV211" s="13" t="s">
        <v>83</v>
      </c>
      <c r="AW211" s="13" t="s">
        <v>32</v>
      </c>
      <c r="AX211" s="13" t="s">
        <v>70</v>
      </c>
      <c r="AY211" s="244" t="s">
        <v>163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254</v>
      </c>
      <c r="G212" s="234"/>
      <c r="H212" s="238">
        <v>1.44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83</v>
      </c>
      <c r="AV212" s="13" t="s">
        <v>83</v>
      </c>
      <c r="AW212" s="13" t="s">
        <v>32</v>
      </c>
      <c r="AX212" s="13" t="s">
        <v>70</v>
      </c>
      <c r="AY212" s="244" t="s">
        <v>163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254</v>
      </c>
      <c r="G213" s="234"/>
      <c r="H213" s="238">
        <v>1.44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253</v>
      </c>
      <c r="G214" s="234"/>
      <c r="H214" s="238">
        <v>3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11.879999999999999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1.75" customHeight="1">
      <c r="A216" s="41"/>
      <c r="B216" s="42"/>
      <c r="C216" s="215" t="s">
        <v>255</v>
      </c>
      <c r="D216" s="215" t="s">
        <v>166</v>
      </c>
      <c r="E216" s="216" t="s">
        <v>256</v>
      </c>
      <c r="F216" s="217" t="s">
        <v>257</v>
      </c>
      <c r="G216" s="218" t="s">
        <v>169</v>
      </c>
      <c r="H216" s="219">
        <v>0.60099999999999998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0.072999999999999995</v>
      </c>
      <c r="T216" s="225">
        <f>S216*H216</f>
        <v>0.043872999999999995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258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259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196</v>
      </c>
      <c r="G218" s="234"/>
      <c r="H218" s="238">
        <v>0.60099999999999998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4" customFormat="1">
      <c r="A219" s="14"/>
      <c r="B219" s="245"/>
      <c r="C219" s="246"/>
      <c r="D219" s="235" t="s">
        <v>175</v>
      </c>
      <c r="E219" s="247" t="s">
        <v>19</v>
      </c>
      <c r="F219" s="248" t="s">
        <v>179</v>
      </c>
      <c r="G219" s="246"/>
      <c r="H219" s="249">
        <v>0.60099999999999998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175</v>
      </c>
      <c r="AU219" s="255" t="s">
        <v>83</v>
      </c>
      <c r="AV219" s="14" t="s">
        <v>171</v>
      </c>
      <c r="AW219" s="14" t="s">
        <v>32</v>
      </c>
      <c r="AX219" s="14" t="s">
        <v>77</v>
      </c>
      <c r="AY219" s="255" t="s">
        <v>163</v>
      </c>
    </row>
    <row r="220" s="2" customFormat="1" ht="21.75" customHeight="1">
      <c r="A220" s="41"/>
      <c r="B220" s="42"/>
      <c r="C220" s="215" t="s">
        <v>260</v>
      </c>
      <c r="D220" s="215" t="s">
        <v>166</v>
      </c>
      <c r="E220" s="216" t="s">
        <v>261</v>
      </c>
      <c r="F220" s="217" t="s">
        <v>262</v>
      </c>
      <c r="G220" s="218" t="s">
        <v>169</v>
      </c>
      <c r="H220" s="219">
        <v>1.7969999999999999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0.058999999999999997</v>
      </c>
      <c r="T220" s="225">
        <f>S220*H220</f>
        <v>0.10602299999999999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83</v>
      </c>
      <c r="AY220" s="20" t="s">
        <v>163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83</v>
      </c>
      <c r="BK220" s="227">
        <f>ROUND(I220*H220,2)</f>
        <v>0</v>
      </c>
      <c r="BL220" s="20" t="s">
        <v>171</v>
      </c>
      <c r="BM220" s="226" t="s">
        <v>263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264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83</v>
      </c>
    </row>
    <row r="222" s="16" customFormat="1">
      <c r="A222" s="16"/>
      <c r="B222" s="277"/>
      <c r="C222" s="278"/>
      <c r="D222" s="235" t="s">
        <v>175</v>
      </c>
      <c r="E222" s="279" t="s">
        <v>19</v>
      </c>
      <c r="F222" s="280" t="s">
        <v>265</v>
      </c>
      <c r="G222" s="278"/>
      <c r="H222" s="279" t="s">
        <v>19</v>
      </c>
      <c r="I222" s="281"/>
      <c r="J222" s="278"/>
      <c r="K222" s="278"/>
      <c r="L222" s="282"/>
      <c r="M222" s="283"/>
      <c r="N222" s="284"/>
      <c r="O222" s="284"/>
      <c r="P222" s="284"/>
      <c r="Q222" s="284"/>
      <c r="R222" s="284"/>
      <c r="S222" s="284"/>
      <c r="T222" s="285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T222" s="286" t="s">
        <v>175</v>
      </c>
      <c r="AU222" s="286" t="s">
        <v>83</v>
      </c>
      <c r="AV222" s="16" t="s">
        <v>77</v>
      </c>
      <c r="AW222" s="16" t="s">
        <v>32</v>
      </c>
      <c r="AX222" s="16" t="s">
        <v>70</v>
      </c>
      <c r="AY222" s="286" t="s">
        <v>163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195</v>
      </c>
      <c r="G223" s="234"/>
      <c r="H223" s="238">
        <v>1.7969999999999999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83</v>
      </c>
      <c r="AV223" s="13" t="s">
        <v>83</v>
      </c>
      <c r="AW223" s="13" t="s">
        <v>32</v>
      </c>
      <c r="AX223" s="13" t="s">
        <v>70</v>
      </c>
      <c r="AY223" s="244" t="s">
        <v>163</v>
      </c>
    </row>
    <row r="224" s="14" customFormat="1">
      <c r="A224" s="14"/>
      <c r="B224" s="245"/>
      <c r="C224" s="246"/>
      <c r="D224" s="235" t="s">
        <v>175</v>
      </c>
      <c r="E224" s="247" t="s">
        <v>19</v>
      </c>
      <c r="F224" s="248" t="s">
        <v>179</v>
      </c>
      <c r="G224" s="246"/>
      <c r="H224" s="249">
        <v>1.7969999999999999</v>
      </c>
      <c r="I224" s="250"/>
      <c r="J224" s="246"/>
      <c r="K224" s="246"/>
      <c r="L224" s="251"/>
      <c r="M224" s="252"/>
      <c r="N224" s="253"/>
      <c r="O224" s="253"/>
      <c r="P224" s="253"/>
      <c r="Q224" s="253"/>
      <c r="R224" s="253"/>
      <c r="S224" s="253"/>
      <c r="T224" s="25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5" t="s">
        <v>175</v>
      </c>
      <c r="AU224" s="255" t="s">
        <v>83</v>
      </c>
      <c r="AV224" s="14" t="s">
        <v>171</v>
      </c>
      <c r="AW224" s="14" t="s">
        <v>32</v>
      </c>
      <c r="AX224" s="14" t="s">
        <v>77</v>
      </c>
      <c r="AY224" s="255" t="s">
        <v>163</v>
      </c>
    </row>
    <row r="225" s="2" customFormat="1" ht="21.75" customHeight="1">
      <c r="A225" s="41"/>
      <c r="B225" s="42"/>
      <c r="C225" s="215" t="s">
        <v>266</v>
      </c>
      <c r="D225" s="215" t="s">
        <v>166</v>
      </c>
      <c r="E225" s="216" t="s">
        <v>267</v>
      </c>
      <c r="F225" s="217" t="s">
        <v>268</v>
      </c>
      <c r="G225" s="218" t="s">
        <v>169</v>
      </c>
      <c r="H225" s="219">
        <v>9.3420000000000005</v>
      </c>
      <c r="I225" s="220"/>
      <c r="J225" s="221">
        <f>ROUND(I225*H225,2)</f>
        <v>0</v>
      </c>
      <c r="K225" s="217" t="s">
        <v>170</v>
      </c>
      <c r="L225" s="47"/>
      <c r="M225" s="222" t="s">
        <v>19</v>
      </c>
      <c r="N225" s="223" t="s">
        <v>42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0.050999999999999997</v>
      </c>
      <c r="T225" s="225">
        <f>S225*H225</f>
        <v>0.47644199999999998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171</v>
      </c>
      <c r="AT225" s="226" t="s">
        <v>166</v>
      </c>
      <c r="AU225" s="226" t="s">
        <v>83</v>
      </c>
      <c r="AY225" s="20" t="s">
        <v>163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83</v>
      </c>
      <c r="BK225" s="227">
        <f>ROUND(I225*H225,2)</f>
        <v>0</v>
      </c>
      <c r="BL225" s="20" t="s">
        <v>171</v>
      </c>
      <c r="BM225" s="226" t="s">
        <v>269</v>
      </c>
    </row>
    <row r="226" s="2" customFormat="1">
      <c r="A226" s="41"/>
      <c r="B226" s="42"/>
      <c r="C226" s="43"/>
      <c r="D226" s="228" t="s">
        <v>173</v>
      </c>
      <c r="E226" s="43"/>
      <c r="F226" s="229" t="s">
        <v>270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173</v>
      </c>
      <c r="AU226" s="20" t="s">
        <v>83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194</v>
      </c>
      <c r="G227" s="234"/>
      <c r="H227" s="238">
        <v>3.1139999999999999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194</v>
      </c>
      <c r="G228" s="234"/>
      <c r="H228" s="238">
        <v>3.1139999999999999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194</v>
      </c>
      <c r="G229" s="234"/>
      <c r="H229" s="238">
        <v>3.1139999999999999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9.3419999999999987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24.15" customHeight="1">
      <c r="A231" s="41"/>
      <c r="B231" s="42"/>
      <c r="C231" s="215" t="s">
        <v>271</v>
      </c>
      <c r="D231" s="215" t="s">
        <v>166</v>
      </c>
      <c r="E231" s="216" t="s">
        <v>272</v>
      </c>
      <c r="F231" s="217" t="s">
        <v>273</v>
      </c>
      <c r="G231" s="218" t="s">
        <v>169</v>
      </c>
      <c r="H231" s="219">
        <v>9.1349999999999998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0.045999999999999999</v>
      </c>
      <c r="T231" s="225">
        <f>S231*H231</f>
        <v>0.42020999999999997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274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275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176</v>
      </c>
      <c r="G233" s="234"/>
      <c r="H233" s="238">
        <v>2.1480000000000001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83</v>
      </c>
      <c r="AV233" s="13" t="s">
        <v>83</v>
      </c>
      <c r="AW233" s="13" t="s">
        <v>32</v>
      </c>
      <c r="AX233" s="13" t="s">
        <v>70</v>
      </c>
      <c r="AY233" s="244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176</v>
      </c>
      <c r="G234" s="234"/>
      <c r="H234" s="238">
        <v>2.1480000000000001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177</v>
      </c>
      <c r="G235" s="234"/>
      <c r="H235" s="238">
        <v>1.7609999999999999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178</v>
      </c>
      <c r="G236" s="234"/>
      <c r="H236" s="238">
        <v>0.93000000000000005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176</v>
      </c>
      <c r="G237" s="234"/>
      <c r="H237" s="238">
        <v>2.1480000000000001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9.1349999999999998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2" customFormat="1" ht="16.5" customHeight="1">
      <c r="A239" s="41"/>
      <c r="B239" s="42"/>
      <c r="C239" s="215" t="s">
        <v>276</v>
      </c>
      <c r="D239" s="215" t="s">
        <v>166</v>
      </c>
      <c r="E239" s="216" t="s">
        <v>277</v>
      </c>
      <c r="F239" s="217" t="s">
        <v>278</v>
      </c>
      <c r="G239" s="218" t="s">
        <v>169</v>
      </c>
      <c r="H239" s="219">
        <v>3.3809999999999998</v>
      </c>
      <c r="I239" s="220"/>
      <c r="J239" s="221">
        <f>ROUND(I239*H239,2)</f>
        <v>0</v>
      </c>
      <c r="K239" s="217" t="s">
        <v>170</v>
      </c>
      <c r="L239" s="47"/>
      <c r="M239" s="222" t="s">
        <v>19</v>
      </c>
      <c r="N239" s="223" t="s">
        <v>42</v>
      </c>
      <c r="O239" s="87"/>
      <c r="P239" s="224">
        <f>O239*H239</f>
        <v>0</v>
      </c>
      <c r="Q239" s="224">
        <v>0</v>
      </c>
      <c r="R239" s="224">
        <f>Q239*H239</f>
        <v>0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171</v>
      </c>
      <c r="AT239" s="226" t="s">
        <v>166</v>
      </c>
      <c r="AU239" s="226" t="s">
        <v>83</v>
      </c>
      <c r="AY239" s="20" t="s">
        <v>163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83</v>
      </c>
      <c r="BK239" s="227">
        <f>ROUND(I239*H239,2)</f>
        <v>0</v>
      </c>
      <c r="BL239" s="20" t="s">
        <v>171</v>
      </c>
      <c r="BM239" s="226" t="s">
        <v>279</v>
      </c>
    </row>
    <row r="240" s="2" customFormat="1">
      <c r="A240" s="41"/>
      <c r="B240" s="42"/>
      <c r="C240" s="43"/>
      <c r="D240" s="228" t="s">
        <v>173</v>
      </c>
      <c r="E240" s="43"/>
      <c r="F240" s="229" t="s">
        <v>280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173</v>
      </c>
      <c r="AU240" s="20" t="s">
        <v>83</v>
      </c>
    </row>
    <row r="241" s="16" customFormat="1">
      <c r="A241" s="16"/>
      <c r="B241" s="277"/>
      <c r="C241" s="278"/>
      <c r="D241" s="235" t="s">
        <v>175</v>
      </c>
      <c r="E241" s="279" t="s">
        <v>19</v>
      </c>
      <c r="F241" s="280" t="s">
        <v>281</v>
      </c>
      <c r="G241" s="278"/>
      <c r="H241" s="279" t="s">
        <v>19</v>
      </c>
      <c r="I241" s="281"/>
      <c r="J241" s="278"/>
      <c r="K241" s="278"/>
      <c r="L241" s="282"/>
      <c r="M241" s="283"/>
      <c r="N241" s="284"/>
      <c r="O241" s="284"/>
      <c r="P241" s="284"/>
      <c r="Q241" s="284"/>
      <c r="R241" s="284"/>
      <c r="S241" s="284"/>
      <c r="T241" s="285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T241" s="286" t="s">
        <v>175</v>
      </c>
      <c r="AU241" s="286" t="s">
        <v>83</v>
      </c>
      <c r="AV241" s="16" t="s">
        <v>77</v>
      </c>
      <c r="AW241" s="16" t="s">
        <v>32</v>
      </c>
      <c r="AX241" s="16" t="s">
        <v>70</v>
      </c>
      <c r="AY241" s="286" t="s">
        <v>163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202</v>
      </c>
      <c r="G242" s="234"/>
      <c r="H242" s="238">
        <v>0.76100000000000001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83</v>
      </c>
      <c r="AV242" s="13" t="s">
        <v>83</v>
      </c>
      <c r="AW242" s="13" t="s">
        <v>32</v>
      </c>
      <c r="AX242" s="13" t="s">
        <v>70</v>
      </c>
      <c r="AY242" s="244" t="s">
        <v>163</v>
      </c>
    </row>
    <row r="243" s="13" customFormat="1">
      <c r="A243" s="13"/>
      <c r="B243" s="233"/>
      <c r="C243" s="234"/>
      <c r="D243" s="235" t="s">
        <v>175</v>
      </c>
      <c r="E243" s="236" t="s">
        <v>19</v>
      </c>
      <c r="F243" s="237" t="s">
        <v>202</v>
      </c>
      <c r="G243" s="234"/>
      <c r="H243" s="238">
        <v>0.76100000000000001</v>
      </c>
      <c r="I243" s="239"/>
      <c r="J243" s="234"/>
      <c r="K243" s="234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175</v>
      </c>
      <c r="AU243" s="244" t="s">
        <v>83</v>
      </c>
      <c r="AV243" s="13" t="s">
        <v>83</v>
      </c>
      <c r="AW243" s="13" t="s">
        <v>32</v>
      </c>
      <c r="AX243" s="13" t="s">
        <v>70</v>
      </c>
      <c r="AY243" s="244" t="s">
        <v>163</v>
      </c>
    </row>
    <row r="244" s="13" customFormat="1">
      <c r="A244" s="13"/>
      <c r="B244" s="233"/>
      <c r="C244" s="234"/>
      <c r="D244" s="235" t="s">
        <v>175</v>
      </c>
      <c r="E244" s="236" t="s">
        <v>19</v>
      </c>
      <c r="F244" s="237" t="s">
        <v>203</v>
      </c>
      <c r="G244" s="234"/>
      <c r="H244" s="238">
        <v>0.75</v>
      </c>
      <c r="I244" s="239"/>
      <c r="J244" s="234"/>
      <c r="K244" s="234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175</v>
      </c>
      <c r="AU244" s="244" t="s">
        <v>83</v>
      </c>
      <c r="AV244" s="13" t="s">
        <v>83</v>
      </c>
      <c r="AW244" s="13" t="s">
        <v>32</v>
      </c>
      <c r="AX244" s="13" t="s">
        <v>70</v>
      </c>
      <c r="AY244" s="244" t="s">
        <v>163</v>
      </c>
    </row>
    <row r="245" s="13" customFormat="1">
      <c r="A245" s="13"/>
      <c r="B245" s="233"/>
      <c r="C245" s="234"/>
      <c r="D245" s="235" t="s">
        <v>175</v>
      </c>
      <c r="E245" s="236" t="s">
        <v>19</v>
      </c>
      <c r="F245" s="237" t="s">
        <v>204</v>
      </c>
      <c r="G245" s="234"/>
      <c r="H245" s="238">
        <v>0.34799999999999998</v>
      </c>
      <c r="I245" s="239"/>
      <c r="J245" s="234"/>
      <c r="K245" s="234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175</v>
      </c>
      <c r="AU245" s="244" t="s">
        <v>83</v>
      </c>
      <c r="AV245" s="13" t="s">
        <v>83</v>
      </c>
      <c r="AW245" s="13" t="s">
        <v>32</v>
      </c>
      <c r="AX245" s="13" t="s">
        <v>70</v>
      </c>
      <c r="AY245" s="244" t="s">
        <v>163</v>
      </c>
    </row>
    <row r="246" s="13" customFormat="1">
      <c r="A246" s="13"/>
      <c r="B246" s="233"/>
      <c r="C246" s="234"/>
      <c r="D246" s="235" t="s">
        <v>175</v>
      </c>
      <c r="E246" s="236" t="s">
        <v>19</v>
      </c>
      <c r="F246" s="237" t="s">
        <v>202</v>
      </c>
      <c r="G246" s="234"/>
      <c r="H246" s="238">
        <v>0.76100000000000001</v>
      </c>
      <c r="I246" s="239"/>
      <c r="J246" s="234"/>
      <c r="K246" s="234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175</v>
      </c>
      <c r="AU246" s="244" t="s">
        <v>83</v>
      </c>
      <c r="AV246" s="13" t="s">
        <v>83</v>
      </c>
      <c r="AW246" s="13" t="s">
        <v>32</v>
      </c>
      <c r="AX246" s="13" t="s">
        <v>70</v>
      </c>
      <c r="AY246" s="244" t="s">
        <v>163</v>
      </c>
    </row>
    <row r="247" s="14" customFormat="1">
      <c r="A247" s="14"/>
      <c r="B247" s="245"/>
      <c r="C247" s="246"/>
      <c r="D247" s="235" t="s">
        <v>175</v>
      </c>
      <c r="E247" s="247" t="s">
        <v>19</v>
      </c>
      <c r="F247" s="248" t="s">
        <v>179</v>
      </c>
      <c r="G247" s="246"/>
      <c r="H247" s="249">
        <v>3.3810000000000002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175</v>
      </c>
      <c r="AU247" s="255" t="s">
        <v>83</v>
      </c>
      <c r="AV247" s="14" t="s">
        <v>171</v>
      </c>
      <c r="AW247" s="14" t="s">
        <v>32</v>
      </c>
      <c r="AX247" s="14" t="s">
        <v>77</v>
      </c>
      <c r="AY247" s="255" t="s">
        <v>163</v>
      </c>
    </row>
    <row r="248" s="2" customFormat="1" ht="16.5" customHeight="1">
      <c r="A248" s="41"/>
      <c r="B248" s="42"/>
      <c r="C248" s="215" t="s">
        <v>282</v>
      </c>
      <c r="D248" s="215" t="s">
        <v>166</v>
      </c>
      <c r="E248" s="216" t="s">
        <v>283</v>
      </c>
      <c r="F248" s="217" t="s">
        <v>284</v>
      </c>
      <c r="G248" s="218" t="s">
        <v>169</v>
      </c>
      <c r="H248" s="219">
        <v>3.3809999999999998</v>
      </c>
      <c r="I248" s="220"/>
      <c r="J248" s="221">
        <f>ROUND(I248*H248,2)</f>
        <v>0</v>
      </c>
      <c r="K248" s="217" t="s">
        <v>170</v>
      </c>
      <c r="L248" s="47"/>
      <c r="M248" s="222" t="s">
        <v>19</v>
      </c>
      <c r="N248" s="223" t="s">
        <v>42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171</v>
      </c>
      <c r="AT248" s="226" t="s">
        <v>166</v>
      </c>
      <c r="AU248" s="226" t="s">
        <v>83</v>
      </c>
      <c r="AY248" s="20" t="s">
        <v>163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83</v>
      </c>
      <c r="BK248" s="227">
        <f>ROUND(I248*H248,2)</f>
        <v>0</v>
      </c>
      <c r="BL248" s="20" t="s">
        <v>171</v>
      </c>
      <c r="BM248" s="226" t="s">
        <v>285</v>
      </c>
    </row>
    <row r="249" s="2" customFormat="1">
      <c r="A249" s="41"/>
      <c r="B249" s="42"/>
      <c r="C249" s="43"/>
      <c r="D249" s="228" t="s">
        <v>173</v>
      </c>
      <c r="E249" s="43"/>
      <c r="F249" s="229" t="s">
        <v>286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173</v>
      </c>
      <c r="AU249" s="20" t="s">
        <v>83</v>
      </c>
    </row>
    <row r="250" s="16" customFormat="1">
      <c r="A250" s="16"/>
      <c r="B250" s="277"/>
      <c r="C250" s="278"/>
      <c r="D250" s="235" t="s">
        <v>175</v>
      </c>
      <c r="E250" s="279" t="s">
        <v>19</v>
      </c>
      <c r="F250" s="280" t="s">
        <v>281</v>
      </c>
      <c r="G250" s="278"/>
      <c r="H250" s="279" t="s">
        <v>19</v>
      </c>
      <c r="I250" s="281"/>
      <c r="J250" s="278"/>
      <c r="K250" s="278"/>
      <c r="L250" s="282"/>
      <c r="M250" s="283"/>
      <c r="N250" s="284"/>
      <c r="O250" s="284"/>
      <c r="P250" s="284"/>
      <c r="Q250" s="284"/>
      <c r="R250" s="284"/>
      <c r="S250" s="284"/>
      <c r="T250" s="285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86" t="s">
        <v>175</v>
      </c>
      <c r="AU250" s="286" t="s">
        <v>83</v>
      </c>
      <c r="AV250" s="16" t="s">
        <v>77</v>
      </c>
      <c r="AW250" s="16" t="s">
        <v>32</v>
      </c>
      <c r="AX250" s="16" t="s">
        <v>70</v>
      </c>
      <c r="AY250" s="286" t="s">
        <v>163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202</v>
      </c>
      <c r="G251" s="234"/>
      <c r="H251" s="238">
        <v>0.76100000000000001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83</v>
      </c>
      <c r="AV251" s="13" t="s">
        <v>83</v>
      </c>
      <c r="AW251" s="13" t="s">
        <v>32</v>
      </c>
      <c r="AX251" s="13" t="s">
        <v>70</v>
      </c>
      <c r="AY251" s="244" t="s">
        <v>163</v>
      </c>
    </row>
    <row r="252" s="13" customFormat="1">
      <c r="A252" s="13"/>
      <c r="B252" s="233"/>
      <c r="C252" s="234"/>
      <c r="D252" s="235" t="s">
        <v>175</v>
      </c>
      <c r="E252" s="236" t="s">
        <v>19</v>
      </c>
      <c r="F252" s="237" t="s">
        <v>202</v>
      </c>
      <c r="G252" s="234"/>
      <c r="H252" s="238">
        <v>0.76100000000000001</v>
      </c>
      <c r="I252" s="239"/>
      <c r="J252" s="234"/>
      <c r="K252" s="234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175</v>
      </c>
      <c r="AU252" s="244" t="s">
        <v>83</v>
      </c>
      <c r="AV252" s="13" t="s">
        <v>83</v>
      </c>
      <c r="AW252" s="13" t="s">
        <v>32</v>
      </c>
      <c r="AX252" s="13" t="s">
        <v>70</v>
      </c>
      <c r="AY252" s="244" t="s">
        <v>163</v>
      </c>
    </row>
    <row r="253" s="13" customFormat="1">
      <c r="A253" s="13"/>
      <c r="B253" s="233"/>
      <c r="C253" s="234"/>
      <c r="D253" s="235" t="s">
        <v>175</v>
      </c>
      <c r="E253" s="236" t="s">
        <v>19</v>
      </c>
      <c r="F253" s="237" t="s">
        <v>203</v>
      </c>
      <c r="G253" s="234"/>
      <c r="H253" s="238">
        <v>0.75</v>
      </c>
      <c r="I253" s="239"/>
      <c r="J253" s="234"/>
      <c r="K253" s="234"/>
      <c r="L253" s="240"/>
      <c r="M253" s="241"/>
      <c r="N253" s="242"/>
      <c r="O253" s="242"/>
      <c r="P253" s="242"/>
      <c r="Q253" s="242"/>
      <c r="R253" s="242"/>
      <c r="S253" s="242"/>
      <c r="T253" s="24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4" t="s">
        <v>175</v>
      </c>
      <c r="AU253" s="244" t="s">
        <v>83</v>
      </c>
      <c r="AV253" s="13" t="s">
        <v>83</v>
      </c>
      <c r="AW253" s="13" t="s">
        <v>32</v>
      </c>
      <c r="AX253" s="13" t="s">
        <v>70</v>
      </c>
      <c r="AY253" s="244" t="s">
        <v>163</v>
      </c>
    </row>
    <row r="254" s="13" customFormat="1">
      <c r="A254" s="13"/>
      <c r="B254" s="233"/>
      <c r="C254" s="234"/>
      <c r="D254" s="235" t="s">
        <v>175</v>
      </c>
      <c r="E254" s="236" t="s">
        <v>19</v>
      </c>
      <c r="F254" s="237" t="s">
        <v>204</v>
      </c>
      <c r="G254" s="234"/>
      <c r="H254" s="238">
        <v>0.34799999999999998</v>
      </c>
      <c r="I254" s="239"/>
      <c r="J254" s="234"/>
      <c r="K254" s="234"/>
      <c r="L254" s="240"/>
      <c r="M254" s="241"/>
      <c r="N254" s="242"/>
      <c r="O254" s="242"/>
      <c r="P254" s="242"/>
      <c r="Q254" s="242"/>
      <c r="R254" s="242"/>
      <c r="S254" s="242"/>
      <c r="T254" s="24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4" t="s">
        <v>175</v>
      </c>
      <c r="AU254" s="244" t="s">
        <v>83</v>
      </c>
      <c r="AV254" s="13" t="s">
        <v>83</v>
      </c>
      <c r="AW254" s="13" t="s">
        <v>32</v>
      </c>
      <c r="AX254" s="13" t="s">
        <v>70</v>
      </c>
      <c r="AY254" s="244" t="s">
        <v>163</v>
      </c>
    </row>
    <row r="255" s="13" customFormat="1">
      <c r="A255" s="13"/>
      <c r="B255" s="233"/>
      <c r="C255" s="234"/>
      <c r="D255" s="235" t="s">
        <v>175</v>
      </c>
      <c r="E255" s="236" t="s">
        <v>19</v>
      </c>
      <c r="F255" s="237" t="s">
        <v>202</v>
      </c>
      <c r="G255" s="234"/>
      <c r="H255" s="238">
        <v>0.76100000000000001</v>
      </c>
      <c r="I255" s="239"/>
      <c r="J255" s="234"/>
      <c r="K255" s="234"/>
      <c r="L255" s="240"/>
      <c r="M255" s="241"/>
      <c r="N255" s="242"/>
      <c r="O255" s="242"/>
      <c r="P255" s="242"/>
      <c r="Q255" s="242"/>
      <c r="R255" s="242"/>
      <c r="S255" s="242"/>
      <c r="T255" s="24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4" t="s">
        <v>175</v>
      </c>
      <c r="AU255" s="244" t="s">
        <v>83</v>
      </c>
      <c r="AV255" s="13" t="s">
        <v>83</v>
      </c>
      <c r="AW255" s="13" t="s">
        <v>32</v>
      </c>
      <c r="AX255" s="13" t="s">
        <v>70</v>
      </c>
      <c r="AY255" s="244" t="s">
        <v>163</v>
      </c>
    </row>
    <row r="256" s="14" customFormat="1">
      <c r="A256" s="14"/>
      <c r="B256" s="245"/>
      <c r="C256" s="246"/>
      <c r="D256" s="235" t="s">
        <v>175</v>
      </c>
      <c r="E256" s="247" t="s">
        <v>19</v>
      </c>
      <c r="F256" s="248" t="s">
        <v>179</v>
      </c>
      <c r="G256" s="246"/>
      <c r="H256" s="249">
        <v>3.3810000000000002</v>
      </c>
      <c r="I256" s="250"/>
      <c r="J256" s="246"/>
      <c r="K256" s="246"/>
      <c r="L256" s="251"/>
      <c r="M256" s="252"/>
      <c r="N256" s="253"/>
      <c r="O256" s="253"/>
      <c r="P256" s="253"/>
      <c r="Q256" s="253"/>
      <c r="R256" s="253"/>
      <c r="S256" s="253"/>
      <c r="T256" s="25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5" t="s">
        <v>175</v>
      </c>
      <c r="AU256" s="255" t="s">
        <v>83</v>
      </c>
      <c r="AV256" s="14" t="s">
        <v>171</v>
      </c>
      <c r="AW256" s="14" t="s">
        <v>32</v>
      </c>
      <c r="AX256" s="14" t="s">
        <v>77</v>
      </c>
      <c r="AY256" s="255" t="s">
        <v>163</v>
      </c>
    </row>
    <row r="257" s="12" customFormat="1" ht="22.8" customHeight="1">
      <c r="A257" s="12"/>
      <c r="B257" s="199"/>
      <c r="C257" s="200"/>
      <c r="D257" s="201" t="s">
        <v>69</v>
      </c>
      <c r="E257" s="213" t="s">
        <v>287</v>
      </c>
      <c r="F257" s="213" t="s">
        <v>288</v>
      </c>
      <c r="G257" s="200"/>
      <c r="H257" s="200"/>
      <c r="I257" s="203"/>
      <c r="J257" s="214">
        <f>BK257</f>
        <v>0</v>
      </c>
      <c r="K257" s="200"/>
      <c r="L257" s="205"/>
      <c r="M257" s="206"/>
      <c r="N257" s="207"/>
      <c r="O257" s="207"/>
      <c r="P257" s="208">
        <f>SUM(P258:P268)</f>
        <v>0</v>
      </c>
      <c r="Q257" s="207"/>
      <c r="R257" s="208">
        <f>SUM(R258:R268)</f>
        <v>0</v>
      </c>
      <c r="S257" s="207"/>
      <c r="T257" s="209">
        <f>SUM(T258:T268)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10" t="s">
        <v>77</v>
      </c>
      <c r="AT257" s="211" t="s">
        <v>69</v>
      </c>
      <c r="AU257" s="211" t="s">
        <v>77</v>
      </c>
      <c r="AY257" s="210" t="s">
        <v>163</v>
      </c>
      <c r="BK257" s="212">
        <f>SUM(BK258:BK268)</f>
        <v>0</v>
      </c>
    </row>
    <row r="258" s="2" customFormat="1" ht="24.15" customHeight="1">
      <c r="A258" s="41"/>
      <c r="B258" s="42"/>
      <c r="C258" s="215" t="s">
        <v>7</v>
      </c>
      <c r="D258" s="215" t="s">
        <v>166</v>
      </c>
      <c r="E258" s="216" t="s">
        <v>289</v>
      </c>
      <c r="F258" s="217" t="s">
        <v>290</v>
      </c>
      <c r="G258" s="218" t="s">
        <v>291</v>
      </c>
      <c r="H258" s="219">
        <v>1.069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83</v>
      </c>
      <c r="AY258" s="20" t="s">
        <v>163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83</v>
      </c>
      <c r="BK258" s="227">
        <f>ROUND(I258*H258,2)</f>
        <v>0</v>
      </c>
      <c r="BL258" s="20" t="s">
        <v>171</v>
      </c>
      <c r="BM258" s="226" t="s">
        <v>292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293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83</v>
      </c>
    </row>
    <row r="260" s="2" customFormat="1" ht="21.75" customHeight="1">
      <c r="A260" s="41"/>
      <c r="B260" s="42"/>
      <c r="C260" s="215" t="s">
        <v>294</v>
      </c>
      <c r="D260" s="215" t="s">
        <v>166</v>
      </c>
      <c r="E260" s="216" t="s">
        <v>295</v>
      </c>
      <c r="F260" s="217" t="s">
        <v>296</v>
      </c>
      <c r="G260" s="218" t="s">
        <v>291</v>
      </c>
      <c r="H260" s="219">
        <v>1.069</v>
      </c>
      <c r="I260" s="220"/>
      <c r="J260" s="221">
        <f>ROUND(I260*H260,2)</f>
        <v>0</v>
      </c>
      <c r="K260" s="217" t="s">
        <v>170</v>
      </c>
      <c r="L260" s="47"/>
      <c r="M260" s="222" t="s">
        <v>19</v>
      </c>
      <c r="N260" s="223" t="s">
        <v>42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171</v>
      </c>
      <c r="AT260" s="226" t="s">
        <v>166</v>
      </c>
      <c r="AU260" s="226" t="s">
        <v>83</v>
      </c>
      <c r="AY260" s="20" t="s">
        <v>163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83</v>
      </c>
      <c r="BK260" s="227">
        <f>ROUND(I260*H260,2)</f>
        <v>0</v>
      </c>
      <c r="BL260" s="20" t="s">
        <v>171</v>
      </c>
      <c r="BM260" s="226" t="s">
        <v>297</v>
      </c>
    </row>
    <row r="261" s="2" customFormat="1">
      <c r="A261" s="41"/>
      <c r="B261" s="42"/>
      <c r="C261" s="43"/>
      <c r="D261" s="228" t="s">
        <v>173</v>
      </c>
      <c r="E261" s="43"/>
      <c r="F261" s="229" t="s">
        <v>298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173</v>
      </c>
      <c r="AU261" s="20" t="s">
        <v>83</v>
      </c>
    </row>
    <row r="262" s="2" customFormat="1" ht="24.15" customHeight="1">
      <c r="A262" s="41"/>
      <c r="B262" s="42"/>
      <c r="C262" s="215" t="s">
        <v>299</v>
      </c>
      <c r="D262" s="215" t="s">
        <v>166</v>
      </c>
      <c r="E262" s="216" t="s">
        <v>300</v>
      </c>
      <c r="F262" s="217" t="s">
        <v>301</v>
      </c>
      <c r="G262" s="218" t="s">
        <v>291</v>
      </c>
      <c r="H262" s="219">
        <v>9.6210000000000004</v>
      </c>
      <c r="I262" s="220"/>
      <c r="J262" s="221">
        <f>ROUND(I262*H262,2)</f>
        <v>0</v>
      </c>
      <c r="K262" s="217" t="s">
        <v>170</v>
      </c>
      <c r="L262" s="47"/>
      <c r="M262" s="222" t="s">
        <v>19</v>
      </c>
      <c r="N262" s="223" t="s">
        <v>42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171</v>
      </c>
      <c r="AT262" s="226" t="s">
        <v>166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171</v>
      </c>
      <c r="BM262" s="226" t="s">
        <v>302</v>
      </c>
    </row>
    <row r="263" s="2" customFormat="1">
      <c r="A263" s="41"/>
      <c r="B263" s="42"/>
      <c r="C263" s="43"/>
      <c r="D263" s="228" t="s">
        <v>173</v>
      </c>
      <c r="E263" s="43"/>
      <c r="F263" s="229" t="s">
        <v>303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173</v>
      </c>
      <c r="AU263" s="20" t="s">
        <v>83</v>
      </c>
    </row>
    <row r="264" s="16" customFormat="1">
      <c r="A264" s="16"/>
      <c r="B264" s="277"/>
      <c r="C264" s="278"/>
      <c r="D264" s="235" t="s">
        <v>175</v>
      </c>
      <c r="E264" s="279" t="s">
        <v>19</v>
      </c>
      <c r="F264" s="280" t="s">
        <v>304</v>
      </c>
      <c r="G264" s="278"/>
      <c r="H264" s="279" t="s">
        <v>19</v>
      </c>
      <c r="I264" s="281"/>
      <c r="J264" s="278"/>
      <c r="K264" s="278"/>
      <c r="L264" s="282"/>
      <c r="M264" s="283"/>
      <c r="N264" s="284"/>
      <c r="O264" s="284"/>
      <c r="P264" s="284"/>
      <c r="Q264" s="284"/>
      <c r="R264" s="284"/>
      <c r="S264" s="284"/>
      <c r="T264" s="285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286" t="s">
        <v>175</v>
      </c>
      <c r="AU264" s="286" t="s">
        <v>83</v>
      </c>
      <c r="AV264" s="16" t="s">
        <v>77</v>
      </c>
      <c r="AW264" s="16" t="s">
        <v>32</v>
      </c>
      <c r="AX264" s="16" t="s">
        <v>70</v>
      </c>
      <c r="AY264" s="286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305</v>
      </c>
      <c r="G265" s="234"/>
      <c r="H265" s="238">
        <v>9.6210000000000004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9.6210000000000004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306</v>
      </c>
      <c r="D267" s="215" t="s">
        <v>166</v>
      </c>
      <c r="E267" s="216" t="s">
        <v>307</v>
      </c>
      <c r="F267" s="217" t="s">
        <v>308</v>
      </c>
      <c r="G267" s="218" t="s">
        <v>291</v>
      </c>
      <c r="H267" s="219">
        <v>1.069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171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171</v>
      </c>
      <c r="BM267" s="226" t="s">
        <v>309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310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311</v>
      </c>
      <c r="F269" s="213" t="s">
        <v>312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SUM(P270:P271)</f>
        <v>0</v>
      </c>
      <c r="Q269" s="207"/>
      <c r="R269" s="208">
        <f>SUM(R270:R271)</f>
        <v>0</v>
      </c>
      <c r="S269" s="207"/>
      <c r="T269" s="209">
        <f>SUM(T270:T271)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77</v>
      </c>
      <c r="AT269" s="211" t="s">
        <v>69</v>
      </c>
      <c r="AU269" s="211" t="s">
        <v>77</v>
      </c>
      <c r="AY269" s="210" t="s">
        <v>163</v>
      </c>
      <c r="BK269" s="212">
        <f>SUM(BK270:BK271)</f>
        <v>0</v>
      </c>
    </row>
    <row r="270" s="2" customFormat="1" ht="33" customHeight="1">
      <c r="A270" s="41"/>
      <c r="B270" s="42"/>
      <c r="C270" s="215" t="s">
        <v>313</v>
      </c>
      <c r="D270" s="215" t="s">
        <v>166</v>
      </c>
      <c r="E270" s="216" t="s">
        <v>314</v>
      </c>
      <c r="F270" s="217" t="s">
        <v>315</v>
      </c>
      <c r="G270" s="218" t="s">
        <v>291</v>
      </c>
      <c r="H270" s="219">
        <v>0.40000000000000002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171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171</v>
      </c>
      <c r="BM270" s="226" t="s">
        <v>316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317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2" customFormat="1" ht="25.92" customHeight="1">
      <c r="A272" s="12"/>
      <c r="B272" s="199"/>
      <c r="C272" s="200"/>
      <c r="D272" s="201" t="s">
        <v>69</v>
      </c>
      <c r="E272" s="202" t="s">
        <v>318</v>
      </c>
      <c r="F272" s="202" t="s">
        <v>319</v>
      </c>
      <c r="G272" s="200"/>
      <c r="H272" s="200"/>
      <c r="I272" s="203"/>
      <c r="J272" s="204">
        <f>BK272</f>
        <v>0</v>
      </c>
      <c r="K272" s="200"/>
      <c r="L272" s="205"/>
      <c r="M272" s="206"/>
      <c r="N272" s="207"/>
      <c r="O272" s="207"/>
      <c r="P272" s="208">
        <f>P273+P289+P337+P364+P378</f>
        <v>0</v>
      </c>
      <c r="Q272" s="207"/>
      <c r="R272" s="208">
        <f>R273+R289+R337+R364+R378</f>
        <v>0.50585767000000004</v>
      </c>
      <c r="S272" s="207"/>
      <c r="T272" s="209">
        <f>T273+T289+T337+T364+T378</f>
        <v>0.016199999999999999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10" t="s">
        <v>83</v>
      </c>
      <c r="AT272" s="211" t="s">
        <v>69</v>
      </c>
      <c r="AU272" s="211" t="s">
        <v>70</v>
      </c>
      <c r="AY272" s="210" t="s">
        <v>163</v>
      </c>
      <c r="BK272" s="212">
        <f>BK273+BK289+BK337+BK364+BK378</f>
        <v>0</v>
      </c>
    </row>
    <row r="273" s="12" customFormat="1" ht="22.8" customHeight="1">
      <c r="A273" s="12"/>
      <c r="B273" s="199"/>
      <c r="C273" s="200"/>
      <c r="D273" s="201" t="s">
        <v>69</v>
      </c>
      <c r="E273" s="213" t="s">
        <v>320</v>
      </c>
      <c r="F273" s="213" t="s">
        <v>321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SUM(P274:P288)</f>
        <v>0</v>
      </c>
      <c r="Q273" s="207"/>
      <c r="R273" s="208">
        <f>SUM(R274:R288)</f>
        <v>0.0062794600000000006</v>
      </c>
      <c r="S273" s="207"/>
      <c r="T273" s="209">
        <f>SUM(T274:T288)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83</v>
      </c>
      <c r="AT273" s="211" t="s">
        <v>69</v>
      </c>
      <c r="AU273" s="211" t="s">
        <v>77</v>
      </c>
      <c r="AY273" s="210" t="s">
        <v>163</v>
      </c>
      <c r="BK273" s="212">
        <f>SUM(BK274:BK288)</f>
        <v>0</v>
      </c>
    </row>
    <row r="274" s="2" customFormat="1" ht="16.5" customHeight="1">
      <c r="A274" s="41"/>
      <c r="B274" s="42"/>
      <c r="C274" s="215" t="s">
        <v>322</v>
      </c>
      <c r="D274" s="215" t="s">
        <v>166</v>
      </c>
      <c r="E274" s="216" t="s">
        <v>323</v>
      </c>
      <c r="F274" s="217" t="s">
        <v>324</v>
      </c>
      <c r="G274" s="218" t="s">
        <v>212</v>
      </c>
      <c r="H274" s="219">
        <v>8.0299999999999994</v>
      </c>
      <c r="I274" s="220"/>
      <c r="J274" s="221">
        <f>ROUND(I274*H274,2)</f>
        <v>0</v>
      </c>
      <c r="K274" s="217" t="s">
        <v>170</v>
      </c>
      <c r="L274" s="47"/>
      <c r="M274" s="222" t="s">
        <v>19</v>
      </c>
      <c r="N274" s="223" t="s">
        <v>42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260</v>
      </c>
      <c r="AT274" s="226" t="s">
        <v>166</v>
      </c>
      <c r="AU274" s="226" t="s">
        <v>83</v>
      </c>
      <c r="AY274" s="20" t="s">
        <v>163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83</v>
      </c>
      <c r="BK274" s="227">
        <f>ROUND(I274*H274,2)</f>
        <v>0</v>
      </c>
      <c r="BL274" s="20" t="s">
        <v>260</v>
      </c>
      <c r="BM274" s="226" t="s">
        <v>491</v>
      </c>
    </row>
    <row r="275" s="2" customFormat="1">
      <c r="A275" s="41"/>
      <c r="B275" s="42"/>
      <c r="C275" s="43"/>
      <c r="D275" s="228" t="s">
        <v>173</v>
      </c>
      <c r="E275" s="43"/>
      <c r="F275" s="229" t="s">
        <v>326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173</v>
      </c>
      <c r="AU275" s="20" t="s">
        <v>83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327</v>
      </c>
      <c r="G276" s="234"/>
      <c r="H276" s="238">
        <v>2.54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328</v>
      </c>
      <c r="G277" s="234"/>
      <c r="H277" s="238">
        <v>2.1299999999999999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3" customFormat="1">
      <c r="A278" s="13"/>
      <c r="B278" s="233"/>
      <c r="C278" s="234"/>
      <c r="D278" s="235" t="s">
        <v>175</v>
      </c>
      <c r="E278" s="236" t="s">
        <v>19</v>
      </c>
      <c r="F278" s="237" t="s">
        <v>329</v>
      </c>
      <c r="G278" s="234"/>
      <c r="H278" s="238">
        <v>0.81999999999999995</v>
      </c>
      <c r="I278" s="239"/>
      <c r="J278" s="234"/>
      <c r="K278" s="234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175</v>
      </c>
      <c r="AU278" s="244" t="s">
        <v>83</v>
      </c>
      <c r="AV278" s="13" t="s">
        <v>83</v>
      </c>
      <c r="AW278" s="13" t="s">
        <v>32</v>
      </c>
      <c r="AX278" s="13" t="s">
        <v>70</v>
      </c>
      <c r="AY278" s="244" t="s">
        <v>163</v>
      </c>
    </row>
    <row r="279" s="13" customFormat="1">
      <c r="A279" s="13"/>
      <c r="B279" s="233"/>
      <c r="C279" s="234"/>
      <c r="D279" s="235" t="s">
        <v>175</v>
      </c>
      <c r="E279" s="236" t="s">
        <v>19</v>
      </c>
      <c r="F279" s="237" t="s">
        <v>327</v>
      </c>
      <c r="G279" s="234"/>
      <c r="H279" s="238">
        <v>2.54</v>
      </c>
      <c r="I279" s="239"/>
      <c r="J279" s="234"/>
      <c r="K279" s="234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175</v>
      </c>
      <c r="AU279" s="244" t="s">
        <v>83</v>
      </c>
      <c r="AV279" s="13" t="s">
        <v>83</v>
      </c>
      <c r="AW279" s="13" t="s">
        <v>32</v>
      </c>
      <c r="AX279" s="13" t="s">
        <v>70</v>
      </c>
      <c r="AY279" s="244" t="s">
        <v>163</v>
      </c>
    </row>
    <row r="280" s="14" customFormat="1">
      <c r="A280" s="14"/>
      <c r="B280" s="245"/>
      <c r="C280" s="246"/>
      <c r="D280" s="235" t="s">
        <v>175</v>
      </c>
      <c r="E280" s="247" t="s">
        <v>19</v>
      </c>
      <c r="F280" s="248" t="s">
        <v>179</v>
      </c>
      <c r="G280" s="246"/>
      <c r="H280" s="249">
        <v>8.0300000000000011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175</v>
      </c>
      <c r="AU280" s="255" t="s">
        <v>83</v>
      </c>
      <c r="AV280" s="14" t="s">
        <v>171</v>
      </c>
      <c r="AW280" s="14" t="s">
        <v>32</v>
      </c>
      <c r="AX280" s="14" t="s">
        <v>77</v>
      </c>
      <c r="AY280" s="255" t="s">
        <v>163</v>
      </c>
    </row>
    <row r="281" s="2" customFormat="1" ht="16.5" customHeight="1">
      <c r="A281" s="41"/>
      <c r="B281" s="42"/>
      <c r="C281" s="256" t="s">
        <v>330</v>
      </c>
      <c r="D281" s="256" t="s">
        <v>219</v>
      </c>
      <c r="E281" s="257" t="s">
        <v>331</v>
      </c>
      <c r="F281" s="258" t="s">
        <v>332</v>
      </c>
      <c r="G281" s="259" t="s">
        <v>169</v>
      </c>
      <c r="H281" s="260">
        <v>1.6060000000000001</v>
      </c>
      <c r="I281" s="261"/>
      <c r="J281" s="262">
        <f>ROUND(I281*H281,2)</f>
        <v>0</v>
      </c>
      <c r="K281" s="258" t="s">
        <v>170</v>
      </c>
      <c r="L281" s="263"/>
      <c r="M281" s="264" t="s">
        <v>19</v>
      </c>
      <c r="N281" s="265" t="s">
        <v>42</v>
      </c>
      <c r="O281" s="87"/>
      <c r="P281" s="224">
        <f>O281*H281</f>
        <v>0</v>
      </c>
      <c r="Q281" s="224">
        <v>0.0039100000000000003</v>
      </c>
      <c r="R281" s="224">
        <f>Q281*H281</f>
        <v>0.0062794600000000006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333</v>
      </c>
      <c r="AT281" s="226" t="s">
        <v>219</v>
      </c>
      <c r="AU281" s="226" t="s">
        <v>83</v>
      </c>
      <c r="AY281" s="20" t="s">
        <v>163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83</v>
      </c>
      <c r="BK281" s="227">
        <f>ROUND(I281*H281,2)</f>
        <v>0</v>
      </c>
      <c r="BL281" s="20" t="s">
        <v>260</v>
      </c>
      <c r="BM281" s="226" t="s">
        <v>334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335</v>
      </c>
      <c r="G282" s="234"/>
      <c r="H282" s="238">
        <v>0.50800000000000001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83</v>
      </c>
      <c r="AV282" s="13" t="s">
        <v>83</v>
      </c>
      <c r="AW282" s="13" t="s">
        <v>32</v>
      </c>
      <c r="AX282" s="13" t="s">
        <v>70</v>
      </c>
      <c r="AY282" s="244" t="s">
        <v>163</v>
      </c>
    </row>
    <row r="283" s="13" customFormat="1">
      <c r="A283" s="13"/>
      <c r="B283" s="233"/>
      <c r="C283" s="234"/>
      <c r="D283" s="235" t="s">
        <v>175</v>
      </c>
      <c r="E283" s="236" t="s">
        <v>19</v>
      </c>
      <c r="F283" s="237" t="s">
        <v>336</v>
      </c>
      <c r="G283" s="234"/>
      <c r="H283" s="238">
        <v>0.42599999999999999</v>
      </c>
      <c r="I283" s="239"/>
      <c r="J283" s="234"/>
      <c r="K283" s="234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175</v>
      </c>
      <c r="AU283" s="244" t="s">
        <v>83</v>
      </c>
      <c r="AV283" s="13" t="s">
        <v>83</v>
      </c>
      <c r="AW283" s="13" t="s">
        <v>32</v>
      </c>
      <c r="AX283" s="13" t="s">
        <v>70</v>
      </c>
      <c r="AY283" s="244" t="s">
        <v>163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337</v>
      </c>
      <c r="G284" s="234"/>
      <c r="H284" s="238">
        <v>0.16400000000000001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335</v>
      </c>
      <c r="G285" s="234"/>
      <c r="H285" s="238">
        <v>0.50800000000000001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83</v>
      </c>
      <c r="AV285" s="13" t="s">
        <v>83</v>
      </c>
      <c r="AW285" s="13" t="s">
        <v>32</v>
      </c>
      <c r="AX285" s="13" t="s">
        <v>70</v>
      </c>
      <c r="AY285" s="244" t="s">
        <v>163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179</v>
      </c>
      <c r="G286" s="246"/>
      <c r="H286" s="249">
        <v>1.6059999999999999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83</v>
      </c>
      <c r="AV286" s="14" t="s">
        <v>171</v>
      </c>
      <c r="AW286" s="14" t="s">
        <v>32</v>
      </c>
      <c r="AX286" s="14" t="s">
        <v>77</v>
      </c>
      <c r="AY286" s="255" t="s">
        <v>163</v>
      </c>
    </row>
    <row r="287" s="2" customFormat="1" ht="24.15" customHeight="1">
      <c r="A287" s="41"/>
      <c r="B287" s="42"/>
      <c r="C287" s="215" t="s">
        <v>338</v>
      </c>
      <c r="D287" s="215" t="s">
        <v>166</v>
      </c>
      <c r="E287" s="216" t="s">
        <v>339</v>
      </c>
      <c r="F287" s="217" t="s">
        <v>340</v>
      </c>
      <c r="G287" s="218" t="s">
        <v>291</v>
      </c>
      <c r="H287" s="219">
        <v>0.0060000000000000001</v>
      </c>
      <c r="I287" s="220"/>
      <c r="J287" s="221">
        <f>ROUND(I287*H287,2)</f>
        <v>0</v>
      </c>
      <c r="K287" s="217" t="s">
        <v>170</v>
      </c>
      <c r="L287" s="47"/>
      <c r="M287" s="222" t="s">
        <v>19</v>
      </c>
      <c r="N287" s="223" t="s">
        <v>42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260</v>
      </c>
      <c r="AT287" s="226" t="s">
        <v>166</v>
      </c>
      <c r="AU287" s="226" t="s">
        <v>83</v>
      </c>
      <c r="AY287" s="20" t="s">
        <v>163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83</v>
      </c>
      <c r="BK287" s="227">
        <f>ROUND(I287*H287,2)</f>
        <v>0</v>
      </c>
      <c r="BL287" s="20" t="s">
        <v>260</v>
      </c>
      <c r="BM287" s="226" t="s">
        <v>341</v>
      </c>
    </row>
    <row r="288" s="2" customFormat="1">
      <c r="A288" s="41"/>
      <c r="B288" s="42"/>
      <c r="C288" s="43"/>
      <c r="D288" s="228" t="s">
        <v>173</v>
      </c>
      <c r="E288" s="43"/>
      <c r="F288" s="229" t="s">
        <v>342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173</v>
      </c>
      <c r="AU288" s="20" t="s">
        <v>83</v>
      </c>
    </row>
    <row r="289" s="12" customFormat="1" ht="22.8" customHeight="1">
      <c r="A289" s="12"/>
      <c r="B289" s="199"/>
      <c r="C289" s="200"/>
      <c r="D289" s="201" t="s">
        <v>69</v>
      </c>
      <c r="E289" s="213" t="s">
        <v>343</v>
      </c>
      <c r="F289" s="213" t="s">
        <v>344</v>
      </c>
      <c r="G289" s="200"/>
      <c r="H289" s="200"/>
      <c r="I289" s="203"/>
      <c r="J289" s="214">
        <f>BK289</f>
        <v>0</v>
      </c>
      <c r="K289" s="200"/>
      <c r="L289" s="205"/>
      <c r="M289" s="206"/>
      <c r="N289" s="207"/>
      <c r="O289" s="207"/>
      <c r="P289" s="208">
        <f>SUM(P290:P336)</f>
        <v>0</v>
      </c>
      <c r="Q289" s="207"/>
      <c r="R289" s="208">
        <f>SUM(R290:R336)</f>
        <v>0.45216710000000004</v>
      </c>
      <c r="S289" s="207"/>
      <c r="T289" s="209">
        <f>SUM(T290:T336)</f>
        <v>0.016199999999999999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0" t="s">
        <v>83</v>
      </c>
      <c r="AT289" s="211" t="s">
        <v>69</v>
      </c>
      <c r="AU289" s="211" t="s">
        <v>77</v>
      </c>
      <c r="AY289" s="210" t="s">
        <v>163</v>
      </c>
      <c r="BK289" s="212">
        <f>SUM(BK290:BK336)</f>
        <v>0</v>
      </c>
    </row>
    <row r="290" s="2" customFormat="1" ht="21.75" customHeight="1">
      <c r="A290" s="41"/>
      <c r="B290" s="42"/>
      <c r="C290" s="215" t="s">
        <v>345</v>
      </c>
      <c r="D290" s="215" t="s">
        <v>166</v>
      </c>
      <c r="E290" s="216" t="s">
        <v>346</v>
      </c>
      <c r="F290" s="217" t="s">
        <v>347</v>
      </c>
      <c r="G290" s="218" t="s">
        <v>169</v>
      </c>
      <c r="H290" s="219">
        <v>9.3420000000000005</v>
      </c>
      <c r="I290" s="220"/>
      <c r="J290" s="221">
        <f>ROUND(I290*H290,2)</f>
        <v>0</v>
      </c>
      <c r="K290" s="217" t="s">
        <v>170</v>
      </c>
      <c r="L290" s="47"/>
      <c r="M290" s="222" t="s">
        <v>19</v>
      </c>
      <c r="N290" s="223" t="s">
        <v>42</v>
      </c>
      <c r="O290" s="87"/>
      <c r="P290" s="224">
        <f>O290*H290</f>
        <v>0</v>
      </c>
      <c r="Q290" s="224">
        <v>0.00025999999999999998</v>
      </c>
      <c r="R290" s="224">
        <f>Q290*H290</f>
        <v>0.0024289199999999998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260</v>
      </c>
      <c r="AT290" s="226" t="s">
        <v>166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348</v>
      </c>
    </row>
    <row r="291" s="2" customFormat="1">
      <c r="A291" s="41"/>
      <c r="B291" s="42"/>
      <c r="C291" s="43"/>
      <c r="D291" s="228" t="s">
        <v>173</v>
      </c>
      <c r="E291" s="43"/>
      <c r="F291" s="229" t="s">
        <v>349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173</v>
      </c>
      <c r="AU291" s="20" t="s">
        <v>83</v>
      </c>
    </row>
    <row r="292" s="13" customFormat="1">
      <c r="A292" s="13"/>
      <c r="B292" s="233"/>
      <c r="C292" s="234"/>
      <c r="D292" s="235" t="s">
        <v>175</v>
      </c>
      <c r="E292" s="236" t="s">
        <v>19</v>
      </c>
      <c r="F292" s="237" t="s">
        <v>194</v>
      </c>
      <c r="G292" s="234"/>
      <c r="H292" s="238">
        <v>3.1139999999999999</v>
      </c>
      <c r="I292" s="239"/>
      <c r="J292" s="234"/>
      <c r="K292" s="234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175</v>
      </c>
      <c r="AU292" s="244" t="s">
        <v>83</v>
      </c>
      <c r="AV292" s="13" t="s">
        <v>83</v>
      </c>
      <c r="AW292" s="13" t="s">
        <v>32</v>
      </c>
      <c r="AX292" s="13" t="s">
        <v>70</v>
      </c>
      <c r="AY292" s="244" t="s">
        <v>163</v>
      </c>
    </row>
    <row r="293" s="13" customFormat="1">
      <c r="A293" s="13"/>
      <c r="B293" s="233"/>
      <c r="C293" s="234"/>
      <c r="D293" s="235" t="s">
        <v>175</v>
      </c>
      <c r="E293" s="236" t="s">
        <v>19</v>
      </c>
      <c r="F293" s="237" t="s">
        <v>194</v>
      </c>
      <c r="G293" s="234"/>
      <c r="H293" s="238">
        <v>3.1139999999999999</v>
      </c>
      <c r="I293" s="239"/>
      <c r="J293" s="234"/>
      <c r="K293" s="234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175</v>
      </c>
      <c r="AU293" s="244" t="s">
        <v>83</v>
      </c>
      <c r="AV293" s="13" t="s">
        <v>83</v>
      </c>
      <c r="AW293" s="13" t="s">
        <v>32</v>
      </c>
      <c r="AX293" s="13" t="s">
        <v>70</v>
      </c>
      <c r="AY293" s="244" t="s">
        <v>163</v>
      </c>
    </row>
    <row r="294" s="13" customFormat="1">
      <c r="A294" s="13"/>
      <c r="B294" s="233"/>
      <c r="C294" s="234"/>
      <c r="D294" s="235" t="s">
        <v>175</v>
      </c>
      <c r="E294" s="236" t="s">
        <v>19</v>
      </c>
      <c r="F294" s="237" t="s">
        <v>194</v>
      </c>
      <c r="G294" s="234"/>
      <c r="H294" s="238">
        <v>3.1139999999999999</v>
      </c>
      <c r="I294" s="239"/>
      <c r="J294" s="234"/>
      <c r="K294" s="234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175</v>
      </c>
      <c r="AU294" s="244" t="s">
        <v>83</v>
      </c>
      <c r="AV294" s="13" t="s">
        <v>83</v>
      </c>
      <c r="AW294" s="13" t="s">
        <v>32</v>
      </c>
      <c r="AX294" s="13" t="s">
        <v>70</v>
      </c>
      <c r="AY294" s="244" t="s">
        <v>163</v>
      </c>
    </row>
    <row r="295" s="14" customFormat="1">
      <c r="A295" s="14"/>
      <c r="B295" s="245"/>
      <c r="C295" s="246"/>
      <c r="D295" s="235" t="s">
        <v>175</v>
      </c>
      <c r="E295" s="247" t="s">
        <v>19</v>
      </c>
      <c r="F295" s="248" t="s">
        <v>179</v>
      </c>
      <c r="G295" s="246"/>
      <c r="H295" s="249">
        <v>9.3419999999999987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175</v>
      </c>
      <c r="AU295" s="255" t="s">
        <v>83</v>
      </c>
      <c r="AV295" s="14" t="s">
        <v>171</v>
      </c>
      <c r="AW295" s="14" t="s">
        <v>32</v>
      </c>
      <c r="AX295" s="14" t="s">
        <v>77</v>
      </c>
      <c r="AY295" s="255" t="s">
        <v>163</v>
      </c>
    </row>
    <row r="296" s="2" customFormat="1" ht="16.5" customHeight="1">
      <c r="A296" s="41"/>
      <c r="B296" s="42"/>
      <c r="C296" s="256" t="s">
        <v>350</v>
      </c>
      <c r="D296" s="256" t="s">
        <v>219</v>
      </c>
      <c r="E296" s="257" t="s">
        <v>351</v>
      </c>
      <c r="F296" s="258" t="s">
        <v>352</v>
      </c>
      <c r="G296" s="259" t="s">
        <v>169</v>
      </c>
      <c r="H296" s="260">
        <v>9.3420000000000005</v>
      </c>
      <c r="I296" s="261"/>
      <c r="J296" s="262">
        <f>ROUND(I296*H296,2)</f>
        <v>0</v>
      </c>
      <c r="K296" s="258" t="s">
        <v>170</v>
      </c>
      <c r="L296" s="263"/>
      <c r="M296" s="264" t="s">
        <v>19</v>
      </c>
      <c r="N296" s="265" t="s">
        <v>42</v>
      </c>
      <c r="O296" s="87"/>
      <c r="P296" s="224">
        <f>O296*H296</f>
        <v>0</v>
      </c>
      <c r="Q296" s="224">
        <v>0.036810000000000002</v>
      </c>
      <c r="R296" s="224">
        <f>Q296*H296</f>
        <v>0.34387902000000004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333</v>
      </c>
      <c r="AT296" s="226" t="s">
        <v>219</v>
      </c>
      <c r="AU296" s="226" t="s">
        <v>83</v>
      </c>
      <c r="AY296" s="20" t="s">
        <v>163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83</v>
      </c>
      <c r="BK296" s="227">
        <f>ROUND(I296*H296,2)</f>
        <v>0</v>
      </c>
      <c r="BL296" s="20" t="s">
        <v>260</v>
      </c>
      <c r="BM296" s="226" t="s">
        <v>353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194</v>
      </c>
      <c r="G297" s="234"/>
      <c r="H297" s="238">
        <v>3.1139999999999999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3" customFormat="1">
      <c r="A298" s="13"/>
      <c r="B298" s="233"/>
      <c r="C298" s="234"/>
      <c r="D298" s="235" t="s">
        <v>175</v>
      </c>
      <c r="E298" s="236" t="s">
        <v>19</v>
      </c>
      <c r="F298" s="237" t="s">
        <v>194</v>
      </c>
      <c r="G298" s="234"/>
      <c r="H298" s="238">
        <v>3.1139999999999999</v>
      </c>
      <c r="I298" s="239"/>
      <c r="J298" s="234"/>
      <c r="K298" s="234"/>
      <c r="L298" s="240"/>
      <c r="M298" s="241"/>
      <c r="N298" s="242"/>
      <c r="O298" s="242"/>
      <c r="P298" s="242"/>
      <c r="Q298" s="242"/>
      <c r="R298" s="242"/>
      <c r="S298" s="242"/>
      <c r="T298" s="24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4" t="s">
        <v>175</v>
      </c>
      <c r="AU298" s="244" t="s">
        <v>83</v>
      </c>
      <c r="AV298" s="13" t="s">
        <v>83</v>
      </c>
      <c r="AW298" s="13" t="s">
        <v>32</v>
      </c>
      <c r="AX298" s="13" t="s">
        <v>70</v>
      </c>
      <c r="AY298" s="244" t="s">
        <v>163</v>
      </c>
    </row>
    <row r="299" s="13" customFormat="1">
      <c r="A299" s="13"/>
      <c r="B299" s="233"/>
      <c r="C299" s="234"/>
      <c r="D299" s="235" t="s">
        <v>175</v>
      </c>
      <c r="E299" s="236" t="s">
        <v>19</v>
      </c>
      <c r="F299" s="237" t="s">
        <v>194</v>
      </c>
      <c r="G299" s="234"/>
      <c r="H299" s="238">
        <v>3.1139999999999999</v>
      </c>
      <c r="I299" s="239"/>
      <c r="J299" s="234"/>
      <c r="K299" s="234"/>
      <c r="L299" s="240"/>
      <c r="M299" s="241"/>
      <c r="N299" s="242"/>
      <c r="O299" s="242"/>
      <c r="P299" s="242"/>
      <c r="Q299" s="242"/>
      <c r="R299" s="242"/>
      <c r="S299" s="242"/>
      <c r="T299" s="24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4" t="s">
        <v>175</v>
      </c>
      <c r="AU299" s="244" t="s">
        <v>83</v>
      </c>
      <c r="AV299" s="13" t="s">
        <v>83</v>
      </c>
      <c r="AW299" s="13" t="s">
        <v>32</v>
      </c>
      <c r="AX299" s="13" t="s">
        <v>70</v>
      </c>
      <c r="AY299" s="244" t="s">
        <v>163</v>
      </c>
    </row>
    <row r="300" s="14" customFormat="1">
      <c r="A300" s="14"/>
      <c r="B300" s="245"/>
      <c r="C300" s="246"/>
      <c r="D300" s="235" t="s">
        <v>175</v>
      </c>
      <c r="E300" s="247" t="s">
        <v>19</v>
      </c>
      <c r="F300" s="248" t="s">
        <v>179</v>
      </c>
      <c r="G300" s="246"/>
      <c r="H300" s="249">
        <v>9.3419999999999987</v>
      </c>
      <c r="I300" s="250"/>
      <c r="J300" s="246"/>
      <c r="K300" s="246"/>
      <c r="L300" s="251"/>
      <c r="M300" s="252"/>
      <c r="N300" s="253"/>
      <c r="O300" s="253"/>
      <c r="P300" s="253"/>
      <c r="Q300" s="253"/>
      <c r="R300" s="253"/>
      <c r="S300" s="253"/>
      <c r="T300" s="25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5" t="s">
        <v>175</v>
      </c>
      <c r="AU300" s="255" t="s">
        <v>83</v>
      </c>
      <c r="AV300" s="14" t="s">
        <v>171</v>
      </c>
      <c r="AW300" s="14" t="s">
        <v>32</v>
      </c>
      <c r="AX300" s="14" t="s">
        <v>77</v>
      </c>
      <c r="AY300" s="255" t="s">
        <v>163</v>
      </c>
    </row>
    <row r="301" s="2" customFormat="1" ht="16.5" customHeight="1">
      <c r="A301" s="41"/>
      <c r="B301" s="42"/>
      <c r="C301" s="215" t="s">
        <v>354</v>
      </c>
      <c r="D301" s="215" t="s">
        <v>166</v>
      </c>
      <c r="E301" s="216" t="s">
        <v>355</v>
      </c>
      <c r="F301" s="217" t="s">
        <v>356</v>
      </c>
      <c r="G301" s="218" t="s">
        <v>357</v>
      </c>
      <c r="H301" s="219">
        <v>1</v>
      </c>
      <c r="I301" s="220"/>
      <c r="J301" s="221">
        <f>ROUND(I301*H301,2)</f>
        <v>0</v>
      </c>
      <c r="K301" s="217" t="s">
        <v>170</v>
      </c>
      <c r="L301" s="47"/>
      <c r="M301" s="222" t="s">
        <v>19</v>
      </c>
      <c r="N301" s="223" t="s">
        <v>42</v>
      </c>
      <c r="O301" s="87"/>
      <c r="P301" s="224">
        <f>O301*H301</f>
        <v>0</v>
      </c>
      <c r="Q301" s="224">
        <v>0.00025999999999999998</v>
      </c>
      <c r="R301" s="224">
        <f>Q301*H301</f>
        <v>0.00025999999999999998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260</v>
      </c>
      <c r="AT301" s="226" t="s">
        <v>166</v>
      </c>
      <c r="AU301" s="226" t="s">
        <v>83</v>
      </c>
      <c r="AY301" s="20" t="s">
        <v>163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83</v>
      </c>
      <c r="BK301" s="227">
        <f>ROUND(I301*H301,2)</f>
        <v>0</v>
      </c>
      <c r="BL301" s="20" t="s">
        <v>260</v>
      </c>
      <c r="BM301" s="226" t="s">
        <v>358</v>
      </c>
    </row>
    <row r="302" s="2" customFormat="1">
      <c r="A302" s="41"/>
      <c r="B302" s="42"/>
      <c r="C302" s="43"/>
      <c r="D302" s="228" t="s">
        <v>173</v>
      </c>
      <c r="E302" s="43"/>
      <c r="F302" s="229" t="s">
        <v>359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173</v>
      </c>
      <c r="AU302" s="20" t="s">
        <v>83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77</v>
      </c>
      <c r="G303" s="234"/>
      <c r="H303" s="238">
        <v>1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1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333</v>
      </c>
      <c r="D305" s="256" t="s">
        <v>219</v>
      </c>
      <c r="E305" s="257" t="s">
        <v>360</v>
      </c>
      <c r="F305" s="258" t="s">
        <v>361</v>
      </c>
      <c r="G305" s="259" t="s">
        <v>169</v>
      </c>
      <c r="H305" s="260">
        <v>0.60099999999999998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0.040280000000000003</v>
      </c>
      <c r="R305" s="224">
        <f>Q305*H305</f>
        <v>0.024208280000000002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362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196</v>
      </c>
      <c r="G306" s="234"/>
      <c r="H306" s="238">
        <v>0.60099999999999998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4" customFormat="1">
      <c r="A307" s="14"/>
      <c r="B307" s="245"/>
      <c r="C307" s="246"/>
      <c r="D307" s="235" t="s">
        <v>175</v>
      </c>
      <c r="E307" s="247" t="s">
        <v>19</v>
      </c>
      <c r="F307" s="248" t="s">
        <v>179</v>
      </c>
      <c r="G307" s="246"/>
      <c r="H307" s="249">
        <v>0.60099999999999998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175</v>
      </c>
      <c r="AU307" s="255" t="s">
        <v>83</v>
      </c>
      <c r="AV307" s="14" t="s">
        <v>171</v>
      </c>
      <c r="AW307" s="14" t="s">
        <v>32</v>
      </c>
      <c r="AX307" s="14" t="s">
        <v>77</v>
      </c>
      <c r="AY307" s="255" t="s">
        <v>163</v>
      </c>
    </row>
    <row r="308" s="2" customFormat="1" ht="24.15" customHeight="1">
      <c r="A308" s="41"/>
      <c r="B308" s="42"/>
      <c r="C308" s="215" t="s">
        <v>363</v>
      </c>
      <c r="D308" s="215" t="s">
        <v>166</v>
      </c>
      <c r="E308" s="216" t="s">
        <v>364</v>
      </c>
      <c r="F308" s="217" t="s">
        <v>365</v>
      </c>
      <c r="G308" s="218" t="s">
        <v>357</v>
      </c>
      <c r="H308" s="219">
        <v>1</v>
      </c>
      <c r="I308" s="220"/>
      <c r="J308" s="221">
        <f>ROUND(I308*H308,2)</f>
        <v>0</v>
      </c>
      <c r="K308" s="217" t="s">
        <v>170</v>
      </c>
      <c r="L308" s="47"/>
      <c r="M308" s="222" t="s">
        <v>19</v>
      </c>
      <c r="N308" s="223" t="s">
        <v>42</v>
      </c>
      <c r="O308" s="87"/>
      <c r="P308" s="224">
        <f>O308*H308</f>
        <v>0</v>
      </c>
      <c r="Q308" s="224">
        <v>0.00025000000000000001</v>
      </c>
      <c r="R308" s="224">
        <f>Q308*H308</f>
        <v>0.00025000000000000001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260</v>
      </c>
      <c r="AT308" s="226" t="s">
        <v>166</v>
      </c>
      <c r="AU308" s="226" t="s">
        <v>83</v>
      </c>
      <c r="AY308" s="20" t="s">
        <v>163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83</v>
      </c>
      <c r="BK308" s="227">
        <f>ROUND(I308*H308,2)</f>
        <v>0</v>
      </c>
      <c r="BL308" s="20" t="s">
        <v>260</v>
      </c>
      <c r="BM308" s="226" t="s">
        <v>366</v>
      </c>
    </row>
    <row r="309" s="2" customFormat="1">
      <c r="A309" s="41"/>
      <c r="B309" s="42"/>
      <c r="C309" s="43"/>
      <c r="D309" s="228" t="s">
        <v>173</v>
      </c>
      <c r="E309" s="43"/>
      <c r="F309" s="229" t="s">
        <v>367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173</v>
      </c>
      <c r="AU309" s="20" t="s">
        <v>83</v>
      </c>
    </row>
    <row r="310" s="13" customFormat="1">
      <c r="A310" s="13"/>
      <c r="B310" s="233"/>
      <c r="C310" s="234"/>
      <c r="D310" s="235" t="s">
        <v>175</v>
      </c>
      <c r="E310" s="236" t="s">
        <v>19</v>
      </c>
      <c r="F310" s="237" t="s">
        <v>77</v>
      </c>
      <c r="G310" s="234"/>
      <c r="H310" s="238">
        <v>1</v>
      </c>
      <c r="I310" s="239"/>
      <c r="J310" s="234"/>
      <c r="K310" s="234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175</v>
      </c>
      <c r="AU310" s="244" t="s">
        <v>83</v>
      </c>
      <c r="AV310" s="13" t="s">
        <v>83</v>
      </c>
      <c r="AW310" s="13" t="s">
        <v>32</v>
      </c>
      <c r="AX310" s="13" t="s">
        <v>70</v>
      </c>
      <c r="AY310" s="244" t="s">
        <v>163</v>
      </c>
    </row>
    <row r="311" s="14" customFormat="1">
      <c r="A311" s="14"/>
      <c r="B311" s="245"/>
      <c r="C311" s="246"/>
      <c r="D311" s="235" t="s">
        <v>175</v>
      </c>
      <c r="E311" s="247" t="s">
        <v>19</v>
      </c>
      <c r="F311" s="248" t="s">
        <v>179</v>
      </c>
      <c r="G311" s="246"/>
      <c r="H311" s="249">
        <v>1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175</v>
      </c>
      <c r="AU311" s="255" t="s">
        <v>83</v>
      </c>
      <c r="AV311" s="14" t="s">
        <v>171</v>
      </c>
      <c r="AW311" s="14" t="s">
        <v>32</v>
      </c>
      <c r="AX311" s="14" t="s">
        <v>77</v>
      </c>
      <c r="AY311" s="255" t="s">
        <v>163</v>
      </c>
    </row>
    <row r="312" s="2" customFormat="1" ht="16.5" customHeight="1">
      <c r="A312" s="41"/>
      <c r="B312" s="42"/>
      <c r="C312" s="256" t="s">
        <v>368</v>
      </c>
      <c r="D312" s="256" t="s">
        <v>219</v>
      </c>
      <c r="E312" s="257" t="s">
        <v>369</v>
      </c>
      <c r="F312" s="258" t="s">
        <v>370</v>
      </c>
      <c r="G312" s="259" t="s">
        <v>169</v>
      </c>
      <c r="H312" s="260">
        <v>1.7969999999999999</v>
      </c>
      <c r="I312" s="261"/>
      <c r="J312" s="262">
        <f>ROUND(I312*H312,2)</f>
        <v>0</v>
      </c>
      <c r="K312" s="258" t="s">
        <v>170</v>
      </c>
      <c r="L312" s="263"/>
      <c r="M312" s="264" t="s">
        <v>19</v>
      </c>
      <c r="N312" s="265" t="s">
        <v>42</v>
      </c>
      <c r="O312" s="87"/>
      <c r="P312" s="224">
        <f>O312*H312</f>
        <v>0</v>
      </c>
      <c r="Q312" s="224">
        <v>0.037039999999999997</v>
      </c>
      <c r="R312" s="224">
        <f>Q312*H312</f>
        <v>0.066560879999999989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333</v>
      </c>
      <c r="AT312" s="226" t="s">
        <v>219</v>
      </c>
      <c r="AU312" s="226" t="s">
        <v>83</v>
      </c>
      <c r="AY312" s="20" t="s">
        <v>163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83</v>
      </c>
      <c r="BK312" s="227">
        <f>ROUND(I312*H312,2)</f>
        <v>0</v>
      </c>
      <c r="BL312" s="20" t="s">
        <v>260</v>
      </c>
      <c r="BM312" s="226" t="s">
        <v>371</v>
      </c>
    </row>
    <row r="313" s="13" customFormat="1">
      <c r="A313" s="13"/>
      <c r="B313" s="233"/>
      <c r="C313" s="234"/>
      <c r="D313" s="235" t="s">
        <v>175</v>
      </c>
      <c r="E313" s="236" t="s">
        <v>19</v>
      </c>
      <c r="F313" s="237" t="s">
        <v>195</v>
      </c>
      <c r="G313" s="234"/>
      <c r="H313" s="238">
        <v>1.7969999999999999</v>
      </c>
      <c r="I313" s="239"/>
      <c r="J313" s="234"/>
      <c r="K313" s="234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175</v>
      </c>
      <c r="AU313" s="244" t="s">
        <v>83</v>
      </c>
      <c r="AV313" s="13" t="s">
        <v>83</v>
      </c>
      <c r="AW313" s="13" t="s">
        <v>32</v>
      </c>
      <c r="AX313" s="13" t="s">
        <v>70</v>
      </c>
      <c r="AY313" s="244" t="s">
        <v>163</v>
      </c>
    </row>
    <row r="314" s="14" customFormat="1">
      <c r="A314" s="14"/>
      <c r="B314" s="245"/>
      <c r="C314" s="246"/>
      <c r="D314" s="235" t="s">
        <v>175</v>
      </c>
      <c r="E314" s="247" t="s">
        <v>19</v>
      </c>
      <c r="F314" s="248" t="s">
        <v>179</v>
      </c>
      <c r="G314" s="246"/>
      <c r="H314" s="249">
        <v>1.7969999999999999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175</v>
      </c>
      <c r="AU314" s="255" t="s">
        <v>83</v>
      </c>
      <c r="AV314" s="14" t="s">
        <v>171</v>
      </c>
      <c r="AW314" s="14" t="s">
        <v>32</v>
      </c>
      <c r="AX314" s="14" t="s">
        <v>77</v>
      </c>
      <c r="AY314" s="255" t="s">
        <v>163</v>
      </c>
    </row>
    <row r="315" s="2" customFormat="1" ht="16.5" customHeight="1">
      <c r="A315" s="41"/>
      <c r="B315" s="42"/>
      <c r="C315" s="215" t="s">
        <v>372</v>
      </c>
      <c r="D315" s="215" t="s">
        <v>166</v>
      </c>
      <c r="E315" s="216" t="s">
        <v>373</v>
      </c>
      <c r="F315" s="217" t="s">
        <v>374</v>
      </c>
      <c r="G315" s="218" t="s">
        <v>212</v>
      </c>
      <c r="H315" s="219">
        <v>8.0999999999999996</v>
      </c>
      <c r="I315" s="220"/>
      <c r="J315" s="221">
        <f>ROUND(I315*H315,2)</f>
        <v>0</v>
      </c>
      <c r="K315" s="217" t="s">
        <v>170</v>
      </c>
      <c r="L315" s="47"/>
      <c r="M315" s="222" t="s">
        <v>19</v>
      </c>
      <c r="N315" s="223" t="s">
        <v>42</v>
      </c>
      <c r="O315" s="87"/>
      <c r="P315" s="224">
        <f>O315*H315</f>
        <v>0</v>
      </c>
      <c r="Q315" s="224">
        <v>0</v>
      </c>
      <c r="R315" s="224">
        <f>Q315*H315</f>
        <v>0</v>
      </c>
      <c r="S315" s="224">
        <v>0.002</v>
      </c>
      <c r="T315" s="225">
        <f>S315*H315</f>
        <v>0.016199999999999999</v>
      </c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R315" s="226" t="s">
        <v>260</v>
      </c>
      <c r="AT315" s="226" t="s">
        <v>166</v>
      </c>
      <c r="AU315" s="226" t="s">
        <v>83</v>
      </c>
      <c r="AY315" s="20" t="s">
        <v>163</v>
      </c>
      <c r="BE315" s="227">
        <f>IF(N315="základní",J315,0)</f>
        <v>0</v>
      </c>
      <c r="BF315" s="227">
        <f>IF(N315="snížená",J315,0)</f>
        <v>0</v>
      </c>
      <c r="BG315" s="227">
        <f>IF(N315="zákl. přenesená",J315,0)</f>
        <v>0</v>
      </c>
      <c r="BH315" s="227">
        <f>IF(N315="sníž. přenesená",J315,0)</f>
        <v>0</v>
      </c>
      <c r="BI315" s="227">
        <f>IF(N315="nulová",J315,0)</f>
        <v>0</v>
      </c>
      <c r="BJ315" s="20" t="s">
        <v>83</v>
      </c>
      <c r="BK315" s="227">
        <f>ROUND(I315*H315,2)</f>
        <v>0</v>
      </c>
      <c r="BL315" s="20" t="s">
        <v>260</v>
      </c>
      <c r="BM315" s="226" t="s">
        <v>375</v>
      </c>
    </row>
    <row r="316" s="2" customFormat="1">
      <c r="A316" s="41"/>
      <c r="B316" s="42"/>
      <c r="C316" s="43"/>
      <c r="D316" s="228" t="s">
        <v>173</v>
      </c>
      <c r="E316" s="43"/>
      <c r="F316" s="229" t="s">
        <v>376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173</v>
      </c>
      <c r="AU316" s="20" t="s">
        <v>83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377</v>
      </c>
      <c r="G317" s="234"/>
      <c r="H317" s="238">
        <v>2.25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377</v>
      </c>
      <c r="G318" s="234"/>
      <c r="H318" s="238">
        <v>2.25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3" customFormat="1">
      <c r="A319" s="13"/>
      <c r="B319" s="233"/>
      <c r="C319" s="234"/>
      <c r="D319" s="235" t="s">
        <v>175</v>
      </c>
      <c r="E319" s="236" t="s">
        <v>19</v>
      </c>
      <c r="F319" s="237" t="s">
        <v>378</v>
      </c>
      <c r="G319" s="234"/>
      <c r="H319" s="238">
        <v>0.93999999999999995</v>
      </c>
      <c r="I319" s="239"/>
      <c r="J319" s="234"/>
      <c r="K319" s="234"/>
      <c r="L319" s="240"/>
      <c r="M319" s="241"/>
      <c r="N319" s="242"/>
      <c r="O319" s="242"/>
      <c r="P319" s="242"/>
      <c r="Q319" s="242"/>
      <c r="R319" s="242"/>
      <c r="S319" s="242"/>
      <c r="T319" s="24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4" t="s">
        <v>175</v>
      </c>
      <c r="AU319" s="244" t="s">
        <v>83</v>
      </c>
      <c r="AV319" s="13" t="s">
        <v>83</v>
      </c>
      <c r="AW319" s="13" t="s">
        <v>32</v>
      </c>
      <c r="AX319" s="13" t="s">
        <v>70</v>
      </c>
      <c r="AY319" s="244" t="s">
        <v>163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379</v>
      </c>
      <c r="G320" s="234"/>
      <c r="H320" s="238">
        <v>2.6600000000000001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83</v>
      </c>
      <c r="AV320" s="13" t="s">
        <v>83</v>
      </c>
      <c r="AW320" s="13" t="s">
        <v>32</v>
      </c>
      <c r="AX320" s="13" t="s">
        <v>70</v>
      </c>
      <c r="AY320" s="244" t="s">
        <v>163</v>
      </c>
    </row>
    <row r="321" s="14" customFormat="1">
      <c r="A321" s="14"/>
      <c r="B321" s="245"/>
      <c r="C321" s="246"/>
      <c r="D321" s="235" t="s">
        <v>175</v>
      </c>
      <c r="E321" s="247" t="s">
        <v>19</v>
      </c>
      <c r="F321" s="248" t="s">
        <v>179</v>
      </c>
      <c r="G321" s="246"/>
      <c r="H321" s="249">
        <v>8.0999999999999996</v>
      </c>
      <c r="I321" s="250"/>
      <c r="J321" s="246"/>
      <c r="K321" s="246"/>
      <c r="L321" s="251"/>
      <c r="M321" s="252"/>
      <c r="N321" s="253"/>
      <c r="O321" s="253"/>
      <c r="P321" s="253"/>
      <c r="Q321" s="253"/>
      <c r="R321" s="253"/>
      <c r="S321" s="253"/>
      <c r="T321" s="25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5" t="s">
        <v>175</v>
      </c>
      <c r="AU321" s="255" t="s">
        <v>83</v>
      </c>
      <c r="AV321" s="14" t="s">
        <v>171</v>
      </c>
      <c r="AW321" s="14" t="s">
        <v>32</v>
      </c>
      <c r="AX321" s="14" t="s">
        <v>77</v>
      </c>
      <c r="AY321" s="255" t="s">
        <v>163</v>
      </c>
    </row>
    <row r="322" s="2" customFormat="1" ht="21.75" customHeight="1">
      <c r="A322" s="41"/>
      <c r="B322" s="42"/>
      <c r="C322" s="215" t="s">
        <v>380</v>
      </c>
      <c r="D322" s="215" t="s">
        <v>166</v>
      </c>
      <c r="E322" s="216" t="s">
        <v>381</v>
      </c>
      <c r="F322" s="217" t="s">
        <v>382</v>
      </c>
      <c r="G322" s="218" t="s">
        <v>212</v>
      </c>
      <c r="H322" s="219">
        <v>8.0999999999999996</v>
      </c>
      <c r="I322" s="220"/>
      <c r="J322" s="221">
        <f>ROUND(I322*H322,2)</f>
        <v>0</v>
      </c>
      <c r="K322" s="217" t="s">
        <v>170</v>
      </c>
      <c r="L322" s="47"/>
      <c r="M322" s="222" t="s">
        <v>19</v>
      </c>
      <c r="N322" s="223" t="s">
        <v>42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260</v>
      </c>
      <c r="AT322" s="226" t="s">
        <v>166</v>
      </c>
      <c r="AU322" s="226" t="s">
        <v>83</v>
      </c>
      <c r="AY322" s="20" t="s">
        <v>163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83</v>
      </c>
      <c r="BK322" s="227">
        <f>ROUND(I322*H322,2)</f>
        <v>0</v>
      </c>
      <c r="BL322" s="20" t="s">
        <v>260</v>
      </c>
      <c r="BM322" s="226" t="s">
        <v>383</v>
      </c>
    </row>
    <row r="323" s="2" customFormat="1">
      <c r="A323" s="41"/>
      <c r="B323" s="42"/>
      <c r="C323" s="43"/>
      <c r="D323" s="228" t="s">
        <v>173</v>
      </c>
      <c r="E323" s="43"/>
      <c r="F323" s="229" t="s">
        <v>384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173</v>
      </c>
      <c r="AU323" s="20" t="s">
        <v>83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377</v>
      </c>
      <c r="G324" s="234"/>
      <c r="H324" s="238">
        <v>2.25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377</v>
      </c>
      <c r="G325" s="234"/>
      <c r="H325" s="238">
        <v>2.25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3" customFormat="1">
      <c r="A326" s="13"/>
      <c r="B326" s="233"/>
      <c r="C326" s="234"/>
      <c r="D326" s="235" t="s">
        <v>175</v>
      </c>
      <c r="E326" s="236" t="s">
        <v>19</v>
      </c>
      <c r="F326" s="237" t="s">
        <v>378</v>
      </c>
      <c r="G326" s="234"/>
      <c r="H326" s="238">
        <v>0.93999999999999995</v>
      </c>
      <c r="I326" s="239"/>
      <c r="J326" s="234"/>
      <c r="K326" s="234"/>
      <c r="L326" s="240"/>
      <c r="M326" s="241"/>
      <c r="N326" s="242"/>
      <c r="O326" s="242"/>
      <c r="P326" s="242"/>
      <c r="Q326" s="242"/>
      <c r="R326" s="242"/>
      <c r="S326" s="242"/>
      <c r="T326" s="24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4" t="s">
        <v>175</v>
      </c>
      <c r="AU326" s="244" t="s">
        <v>83</v>
      </c>
      <c r="AV326" s="13" t="s">
        <v>83</v>
      </c>
      <c r="AW326" s="13" t="s">
        <v>32</v>
      </c>
      <c r="AX326" s="13" t="s">
        <v>70</v>
      </c>
      <c r="AY326" s="244" t="s">
        <v>163</v>
      </c>
    </row>
    <row r="327" s="13" customFormat="1">
      <c r="A327" s="13"/>
      <c r="B327" s="233"/>
      <c r="C327" s="234"/>
      <c r="D327" s="235" t="s">
        <v>175</v>
      </c>
      <c r="E327" s="236" t="s">
        <v>19</v>
      </c>
      <c r="F327" s="237" t="s">
        <v>379</v>
      </c>
      <c r="G327" s="234"/>
      <c r="H327" s="238">
        <v>2.6600000000000001</v>
      </c>
      <c r="I327" s="239"/>
      <c r="J327" s="234"/>
      <c r="K327" s="234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175</v>
      </c>
      <c r="AU327" s="244" t="s">
        <v>83</v>
      </c>
      <c r="AV327" s="13" t="s">
        <v>83</v>
      </c>
      <c r="AW327" s="13" t="s">
        <v>32</v>
      </c>
      <c r="AX327" s="13" t="s">
        <v>70</v>
      </c>
      <c r="AY327" s="244" t="s">
        <v>163</v>
      </c>
    </row>
    <row r="328" s="14" customFormat="1">
      <c r="A328" s="14"/>
      <c r="B328" s="245"/>
      <c r="C328" s="246"/>
      <c r="D328" s="235" t="s">
        <v>175</v>
      </c>
      <c r="E328" s="247" t="s">
        <v>19</v>
      </c>
      <c r="F328" s="248" t="s">
        <v>179</v>
      </c>
      <c r="G328" s="246"/>
      <c r="H328" s="249">
        <v>8.0999999999999996</v>
      </c>
      <c r="I328" s="250"/>
      <c r="J328" s="246"/>
      <c r="K328" s="246"/>
      <c r="L328" s="251"/>
      <c r="M328" s="252"/>
      <c r="N328" s="253"/>
      <c r="O328" s="253"/>
      <c r="P328" s="253"/>
      <c r="Q328" s="253"/>
      <c r="R328" s="253"/>
      <c r="S328" s="253"/>
      <c r="T328" s="25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5" t="s">
        <v>175</v>
      </c>
      <c r="AU328" s="255" t="s">
        <v>83</v>
      </c>
      <c r="AV328" s="14" t="s">
        <v>171</v>
      </c>
      <c r="AW328" s="14" t="s">
        <v>32</v>
      </c>
      <c r="AX328" s="14" t="s">
        <v>77</v>
      </c>
      <c r="AY328" s="255" t="s">
        <v>163</v>
      </c>
    </row>
    <row r="329" s="2" customFormat="1" ht="16.5" customHeight="1">
      <c r="A329" s="41"/>
      <c r="B329" s="42"/>
      <c r="C329" s="256" t="s">
        <v>385</v>
      </c>
      <c r="D329" s="256" t="s">
        <v>219</v>
      </c>
      <c r="E329" s="257" t="s">
        <v>386</v>
      </c>
      <c r="F329" s="258" t="s">
        <v>387</v>
      </c>
      <c r="G329" s="259" t="s">
        <v>212</v>
      </c>
      <c r="H329" s="260">
        <v>8.0999999999999996</v>
      </c>
      <c r="I329" s="261"/>
      <c r="J329" s="262">
        <f>ROUND(I329*H329,2)</f>
        <v>0</v>
      </c>
      <c r="K329" s="258" t="s">
        <v>170</v>
      </c>
      <c r="L329" s="263"/>
      <c r="M329" s="264" t="s">
        <v>19</v>
      </c>
      <c r="N329" s="265" t="s">
        <v>42</v>
      </c>
      <c r="O329" s="87"/>
      <c r="P329" s="224">
        <f>O329*H329</f>
        <v>0</v>
      </c>
      <c r="Q329" s="224">
        <v>0.0018</v>
      </c>
      <c r="R329" s="224">
        <f>Q329*H329</f>
        <v>0.014579999999999999</v>
      </c>
      <c r="S329" s="224">
        <v>0</v>
      </c>
      <c r="T329" s="225">
        <f>S329*H329</f>
        <v>0</v>
      </c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R329" s="226" t="s">
        <v>333</v>
      </c>
      <c r="AT329" s="226" t="s">
        <v>219</v>
      </c>
      <c r="AU329" s="226" t="s">
        <v>83</v>
      </c>
      <c r="AY329" s="20" t="s">
        <v>163</v>
      </c>
      <c r="BE329" s="227">
        <f>IF(N329="základní",J329,0)</f>
        <v>0</v>
      </c>
      <c r="BF329" s="227">
        <f>IF(N329="snížená",J329,0)</f>
        <v>0</v>
      </c>
      <c r="BG329" s="227">
        <f>IF(N329="zákl. přenesená",J329,0)</f>
        <v>0</v>
      </c>
      <c r="BH329" s="227">
        <f>IF(N329="sníž. přenesená",J329,0)</f>
        <v>0</v>
      </c>
      <c r="BI329" s="227">
        <f>IF(N329="nulová",J329,0)</f>
        <v>0</v>
      </c>
      <c r="BJ329" s="20" t="s">
        <v>83</v>
      </c>
      <c r="BK329" s="227">
        <f>ROUND(I329*H329,2)</f>
        <v>0</v>
      </c>
      <c r="BL329" s="20" t="s">
        <v>260</v>
      </c>
      <c r="BM329" s="226" t="s">
        <v>388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377</v>
      </c>
      <c r="G330" s="234"/>
      <c r="H330" s="238">
        <v>2.25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377</v>
      </c>
      <c r="G331" s="234"/>
      <c r="H331" s="238">
        <v>2.25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378</v>
      </c>
      <c r="G332" s="234"/>
      <c r="H332" s="238">
        <v>0.93999999999999995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379</v>
      </c>
      <c r="G333" s="234"/>
      <c r="H333" s="238">
        <v>2.6600000000000001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83</v>
      </c>
      <c r="AV333" s="13" t="s">
        <v>83</v>
      </c>
      <c r="AW333" s="13" t="s">
        <v>32</v>
      </c>
      <c r="AX333" s="13" t="s">
        <v>70</v>
      </c>
      <c r="AY333" s="244" t="s">
        <v>163</v>
      </c>
    </row>
    <row r="334" s="14" customFormat="1">
      <c r="A334" s="14"/>
      <c r="B334" s="245"/>
      <c r="C334" s="246"/>
      <c r="D334" s="235" t="s">
        <v>175</v>
      </c>
      <c r="E334" s="247" t="s">
        <v>19</v>
      </c>
      <c r="F334" s="248" t="s">
        <v>179</v>
      </c>
      <c r="G334" s="246"/>
      <c r="H334" s="249">
        <v>8.0999999999999996</v>
      </c>
      <c r="I334" s="250"/>
      <c r="J334" s="246"/>
      <c r="K334" s="246"/>
      <c r="L334" s="251"/>
      <c r="M334" s="252"/>
      <c r="N334" s="253"/>
      <c r="O334" s="253"/>
      <c r="P334" s="253"/>
      <c r="Q334" s="253"/>
      <c r="R334" s="253"/>
      <c r="S334" s="253"/>
      <c r="T334" s="25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5" t="s">
        <v>175</v>
      </c>
      <c r="AU334" s="255" t="s">
        <v>83</v>
      </c>
      <c r="AV334" s="14" t="s">
        <v>171</v>
      </c>
      <c r="AW334" s="14" t="s">
        <v>32</v>
      </c>
      <c r="AX334" s="14" t="s">
        <v>77</v>
      </c>
      <c r="AY334" s="255" t="s">
        <v>163</v>
      </c>
    </row>
    <row r="335" s="2" customFormat="1" ht="24.15" customHeight="1">
      <c r="A335" s="41"/>
      <c r="B335" s="42"/>
      <c r="C335" s="215" t="s">
        <v>389</v>
      </c>
      <c r="D335" s="215" t="s">
        <v>166</v>
      </c>
      <c r="E335" s="216" t="s">
        <v>390</v>
      </c>
      <c r="F335" s="217" t="s">
        <v>391</v>
      </c>
      <c r="G335" s="218" t="s">
        <v>291</v>
      </c>
      <c r="H335" s="219">
        <v>0.45200000000000001</v>
      </c>
      <c r="I335" s="220"/>
      <c r="J335" s="221">
        <f>ROUND(I335*H335,2)</f>
        <v>0</v>
      </c>
      <c r="K335" s="217" t="s">
        <v>170</v>
      </c>
      <c r="L335" s="47"/>
      <c r="M335" s="222" t="s">
        <v>19</v>
      </c>
      <c r="N335" s="223" t="s">
        <v>42</v>
      </c>
      <c r="O335" s="87"/>
      <c r="P335" s="224">
        <f>O335*H335</f>
        <v>0</v>
      </c>
      <c r="Q335" s="224">
        <v>0</v>
      </c>
      <c r="R335" s="224">
        <f>Q335*H335</f>
        <v>0</v>
      </c>
      <c r="S335" s="224">
        <v>0</v>
      </c>
      <c r="T335" s="225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6" t="s">
        <v>260</v>
      </c>
      <c r="AT335" s="226" t="s">
        <v>166</v>
      </c>
      <c r="AU335" s="226" t="s">
        <v>83</v>
      </c>
      <c r="AY335" s="20" t="s">
        <v>163</v>
      </c>
      <c r="BE335" s="227">
        <f>IF(N335="základní",J335,0)</f>
        <v>0</v>
      </c>
      <c r="BF335" s="227">
        <f>IF(N335="snížená",J335,0)</f>
        <v>0</v>
      </c>
      <c r="BG335" s="227">
        <f>IF(N335="zákl. přenesená",J335,0)</f>
        <v>0</v>
      </c>
      <c r="BH335" s="227">
        <f>IF(N335="sníž. přenesená",J335,0)</f>
        <v>0</v>
      </c>
      <c r="BI335" s="227">
        <f>IF(N335="nulová",J335,0)</f>
        <v>0</v>
      </c>
      <c r="BJ335" s="20" t="s">
        <v>83</v>
      </c>
      <c r="BK335" s="227">
        <f>ROUND(I335*H335,2)</f>
        <v>0</v>
      </c>
      <c r="BL335" s="20" t="s">
        <v>260</v>
      </c>
      <c r="BM335" s="226" t="s">
        <v>392</v>
      </c>
    </row>
    <row r="336" s="2" customFormat="1">
      <c r="A336" s="41"/>
      <c r="B336" s="42"/>
      <c r="C336" s="43"/>
      <c r="D336" s="228" t="s">
        <v>173</v>
      </c>
      <c r="E336" s="43"/>
      <c r="F336" s="229" t="s">
        <v>393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173</v>
      </c>
      <c r="AU336" s="20" t="s">
        <v>83</v>
      </c>
    </row>
    <row r="337" s="12" customFormat="1" ht="22.8" customHeight="1">
      <c r="A337" s="12"/>
      <c r="B337" s="199"/>
      <c r="C337" s="200"/>
      <c r="D337" s="201" t="s">
        <v>69</v>
      </c>
      <c r="E337" s="213" t="s">
        <v>394</v>
      </c>
      <c r="F337" s="213" t="s">
        <v>395</v>
      </c>
      <c r="G337" s="200"/>
      <c r="H337" s="200"/>
      <c r="I337" s="203"/>
      <c r="J337" s="214">
        <f>BK337</f>
        <v>0</v>
      </c>
      <c r="K337" s="200"/>
      <c r="L337" s="205"/>
      <c r="M337" s="206"/>
      <c r="N337" s="207"/>
      <c r="O337" s="207"/>
      <c r="P337" s="208">
        <f>SUM(P338:P363)</f>
        <v>0</v>
      </c>
      <c r="Q337" s="207"/>
      <c r="R337" s="208">
        <f>SUM(R338:R363)</f>
        <v>0.012789</v>
      </c>
      <c r="S337" s="207"/>
      <c r="T337" s="209">
        <f>SUM(T338:T363)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83</v>
      </c>
      <c r="AT337" s="211" t="s">
        <v>69</v>
      </c>
      <c r="AU337" s="211" t="s">
        <v>77</v>
      </c>
      <c r="AY337" s="210" t="s">
        <v>163</v>
      </c>
      <c r="BK337" s="212">
        <f>SUM(BK338:BK363)</f>
        <v>0</v>
      </c>
    </row>
    <row r="338" s="2" customFormat="1" ht="24.15" customHeight="1">
      <c r="A338" s="41"/>
      <c r="B338" s="42"/>
      <c r="C338" s="215" t="s">
        <v>396</v>
      </c>
      <c r="D338" s="215" t="s">
        <v>166</v>
      </c>
      <c r="E338" s="216" t="s">
        <v>397</v>
      </c>
      <c r="F338" s="217" t="s">
        <v>398</v>
      </c>
      <c r="G338" s="218" t="s">
        <v>212</v>
      </c>
      <c r="H338" s="219">
        <v>30.449999999999999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42</v>
      </c>
      <c r="O338" s="87"/>
      <c r="P338" s="224">
        <f>O338*H338</f>
        <v>0</v>
      </c>
      <c r="Q338" s="224">
        <v>6.0000000000000002E-05</v>
      </c>
      <c r="R338" s="224">
        <f>Q338*H338</f>
        <v>0.0018270000000000001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260</v>
      </c>
      <c r="AT338" s="226" t="s">
        <v>166</v>
      </c>
      <c r="AU338" s="226" t="s">
        <v>83</v>
      </c>
      <c r="AY338" s="20" t="s">
        <v>163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83</v>
      </c>
      <c r="BK338" s="227">
        <f>ROUND(I338*H338,2)</f>
        <v>0</v>
      </c>
      <c r="BL338" s="20" t="s">
        <v>260</v>
      </c>
      <c r="BM338" s="226" t="s">
        <v>399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400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83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401</v>
      </c>
      <c r="G340" s="234"/>
      <c r="H340" s="238">
        <v>7.1600000000000001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401</v>
      </c>
      <c r="G341" s="234"/>
      <c r="H341" s="238">
        <v>7.1600000000000001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402</v>
      </c>
      <c r="G342" s="234"/>
      <c r="H342" s="238">
        <v>5.8700000000000001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403</v>
      </c>
      <c r="G343" s="234"/>
      <c r="H343" s="238">
        <v>3.1000000000000001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401</v>
      </c>
      <c r="G344" s="234"/>
      <c r="H344" s="238">
        <v>7.1600000000000001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4" customFormat="1">
      <c r="A345" s="14"/>
      <c r="B345" s="245"/>
      <c r="C345" s="246"/>
      <c r="D345" s="235" t="s">
        <v>175</v>
      </c>
      <c r="E345" s="247" t="s">
        <v>19</v>
      </c>
      <c r="F345" s="248" t="s">
        <v>179</v>
      </c>
      <c r="G345" s="246"/>
      <c r="H345" s="249">
        <v>30.450000000000003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175</v>
      </c>
      <c r="AU345" s="255" t="s">
        <v>83</v>
      </c>
      <c r="AV345" s="14" t="s">
        <v>171</v>
      </c>
      <c r="AW345" s="14" t="s">
        <v>32</v>
      </c>
      <c r="AX345" s="14" t="s">
        <v>77</v>
      </c>
      <c r="AY345" s="255" t="s">
        <v>163</v>
      </c>
    </row>
    <row r="346" s="2" customFormat="1" ht="24.15" customHeight="1">
      <c r="A346" s="41"/>
      <c r="B346" s="42"/>
      <c r="C346" s="215" t="s">
        <v>404</v>
      </c>
      <c r="D346" s="215" t="s">
        <v>166</v>
      </c>
      <c r="E346" s="216" t="s">
        <v>405</v>
      </c>
      <c r="F346" s="217" t="s">
        <v>406</v>
      </c>
      <c r="G346" s="218" t="s">
        <v>212</v>
      </c>
      <c r="H346" s="219">
        <v>30.449999999999999</v>
      </c>
      <c r="I346" s="220"/>
      <c r="J346" s="221">
        <f>ROUND(I346*H346,2)</f>
        <v>0</v>
      </c>
      <c r="K346" s="217" t="s">
        <v>170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6.9999999999999994E-05</v>
      </c>
      <c r="R346" s="224">
        <f>Q346*H346</f>
        <v>0.0021314999999999997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260</v>
      </c>
      <c r="AT346" s="226" t="s">
        <v>166</v>
      </c>
      <c r="AU346" s="226" t="s">
        <v>83</v>
      </c>
      <c r="AY346" s="20" t="s">
        <v>163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83</v>
      </c>
      <c r="BK346" s="227">
        <f>ROUND(I346*H346,2)</f>
        <v>0</v>
      </c>
      <c r="BL346" s="20" t="s">
        <v>260</v>
      </c>
      <c r="BM346" s="226" t="s">
        <v>407</v>
      </c>
    </row>
    <row r="347" s="2" customFormat="1">
      <c r="A347" s="41"/>
      <c r="B347" s="42"/>
      <c r="C347" s="43"/>
      <c r="D347" s="228" t="s">
        <v>173</v>
      </c>
      <c r="E347" s="43"/>
      <c r="F347" s="229" t="s">
        <v>408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173</v>
      </c>
      <c r="AU347" s="20" t="s">
        <v>83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401</v>
      </c>
      <c r="G348" s="234"/>
      <c r="H348" s="238">
        <v>7.1600000000000001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83</v>
      </c>
      <c r="AV348" s="13" t="s">
        <v>83</v>
      </c>
      <c r="AW348" s="13" t="s">
        <v>32</v>
      </c>
      <c r="AX348" s="13" t="s">
        <v>70</v>
      </c>
      <c r="AY348" s="244" t="s">
        <v>163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401</v>
      </c>
      <c r="G349" s="234"/>
      <c r="H349" s="238">
        <v>7.1600000000000001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83</v>
      </c>
      <c r="AV349" s="13" t="s">
        <v>83</v>
      </c>
      <c r="AW349" s="13" t="s">
        <v>32</v>
      </c>
      <c r="AX349" s="13" t="s">
        <v>70</v>
      </c>
      <c r="AY349" s="244" t="s">
        <v>163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402</v>
      </c>
      <c r="G350" s="234"/>
      <c r="H350" s="238">
        <v>5.8700000000000001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403</v>
      </c>
      <c r="G351" s="234"/>
      <c r="H351" s="238">
        <v>3.1000000000000001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401</v>
      </c>
      <c r="G352" s="234"/>
      <c r="H352" s="238">
        <v>7.1600000000000001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179</v>
      </c>
      <c r="G353" s="246"/>
      <c r="H353" s="249">
        <v>30.450000000000003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83</v>
      </c>
      <c r="AV353" s="14" t="s">
        <v>171</v>
      </c>
      <c r="AW353" s="14" t="s">
        <v>32</v>
      </c>
      <c r="AX353" s="14" t="s">
        <v>77</v>
      </c>
      <c r="AY353" s="255" t="s">
        <v>163</v>
      </c>
    </row>
    <row r="354" s="2" customFormat="1" ht="24.15" customHeight="1">
      <c r="A354" s="41"/>
      <c r="B354" s="42"/>
      <c r="C354" s="215" t="s">
        <v>409</v>
      </c>
      <c r="D354" s="215" t="s">
        <v>166</v>
      </c>
      <c r="E354" s="216" t="s">
        <v>410</v>
      </c>
      <c r="F354" s="217" t="s">
        <v>411</v>
      </c>
      <c r="G354" s="218" t="s">
        <v>212</v>
      </c>
      <c r="H354" s="219">
        <v>30.449999999999999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0.00029</v>
      </c>
      <c r="R354" s="224">
        <f>Q354*H354</f>
        <v>0.0088304999999999998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260</v>
      </c>
      <c r="AT354" s="226" t="s">
        <v>166</v>
      </c>
      <c r="AU354" s="226" t="s">
        <v>83</v>
      </c>
      <c r="AY354" s="20" t="s">
        <v>163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83</v>
      </c>
      <c r="BK354" s="227">
        <f>ROUND(I354*H354,2)</f>
        <v>0</v>
      </c>
      <c r="BL354" s="20" t="s">
        <v>260</v>
      </c>
      <c r="BM354" s="226" t="s">
        <v>412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413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83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401</v>
      </c>
      <c r="G356" s="234"/>
      <c r="H356" s="238">
        <v>7.1600000000000001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401</v>
      </c>
      <c r="G357" s="234"/>
      <c r="H357" s="238">
        <v>7.1600000000000001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402</v>
      </c>
      <c r="G358" s="234"/>
      <c r="H358" s="238">
        <v>5.8700000000000001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403</v>
      </c>
      <c r="G359" s="234"/>
      <c r="H359" s="238">
        <v>3.1000000000000001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3" customFormat="1">
      <c r="A360" s="13"/>
      <c r="B360" s="233"/>
      <c r="C360" s="234"/>
      <c r="D360" s="235" t="s">
        <v>175</v>
      </c>
      <c r="E360" s="236" t="s">
        <v>19</v>
      </c>
      <c r="F360" s="237" t="s">
        <v>401</v>
      </c>
      <c r="G360" s="234"/>
      <c r="H360" s="238">
        <v>7.1600000000000001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83</v>
      </c>
      <c r="AV360" s="13" t="s">
        <v>83</v>
      </c>
      <c r="AW360" s="13" t="s">
        <v>32</v>
      </c>
      <c r="AX360" s="13" t="s">
        <v>70</v>
      </c>
      <c r="AY360" s="244" t="s">
        <v>163</v>
      </c>
    </row>
    <row r="361" s="14" customFormat="1">
      <c r="A361" s="14"/>
      <c r="B361" s="245"/>
      <c r="C361" s="246"/>
      <c r="D361" s="235" t="s">
        <v>175</v>
      </c>
      <c r="E361" s="247" t="s">
        <v>19</v>
      </c>
      <c r="F361" s="248" t="s">
        <v>179</v>
      </c>
      <c r="G361" s="246"/>
      <c r="H361" s="249">
        <v>30.450000000000003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175</v>
      </c>
      <c r="AU361" s="255" t="s">
        <v>83</v>
      </c>
      <c r="AV361" s="14" t="s">
        <v>171</v>
      </c>
      <c r="AW361" s="14" t="s">
        <v>32</v>
      </c>
      <c r="AX361" s="14" t="s">
        <v>77</v>
      </c>
      <c r="AY361" s="255" t="s">
        <v>163</v>
      </c>
    </row>
    <row r="362" s="2" customFormat="1" ht="33" customHeight="1">
      <c r="A362" s="41"/>
      <c r="B362" s="42"/>
      <c r="C362" s="215" t="s">
        <v>414</v>
      </c>
      <c r="D362" s="215" t="s">
        <v>166</v>
      </c>
      <c r="E362" s="216" t="s">
        <v>415</v>
      </c>
      <c r="F362" s="217" t="s">
        <v>416</v>
      </c>
      <c r="G362" s="218" t="s">
        <v>291</v>
      </c>
      <c r="H362" s="219">
        <v>0.012999999999999999</v>
      </c>
      <c r="I362" s="220"/>
      <c r="J362" s="221">
        <f>ROUND(I362*H362,2)</f>
        <v>0</v>
      </c>
      <c r="K362" s="217" t="s">
        <v>170</v>
      </c>
      <c r="L362" s="47"/>
      <c r="M362" s="222" t="s">
        <v>19</v>
      </c>
      <c r="N362" s="223" t="s">
        <v>42</v>
      </c>
      <c r="O362" s="87"/>
      <c r="P362" s="224">
        <f>O362*H362</f>
        <v>0</v>
      </c>
      <c r="Q362" s="224">
        <v>0</v>
      </c>
      <c r="R362" s="224">
        <f>Q362*H362</f>
        <v>0</v>
      </c>
      <c r="S362" s="224">
        <v>0</v>
      </c>
      <c r="T362" s="225">
        <f>S362*H362</f>
        <v>0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6" t="s">
        <v>260</v>
      </c>
      <c r="AT362" s="226" t="s">
        <v>166</v>
      </c>
      <c r="AU362" s="226" t="s">
        <v>83</v>
      </c>
      <c r="AY362" s="20" t="s">
        <v>163</v>
      </c>
      <c r="BE362" s="227">
        <f>IF(N362="základní",J362,0)</f>
        <v>0</v>
      </c>
      <c r="BF362" s="227">
        <f>IF(N362="snížená",J362,0)</f>
        <v>0</v>
      </c>
      <c r="BG362" s="227">
        <f>IF(N362="zákl. přenesená",J362,0)</f>
        <v>0</v>
      </c>
      <c r="BH362" s="227">
        <f>IF(N362="sníž. přenesená",J362,0)</f>
        <v>0</v>
      </c>
      <c r="BI362" s="227">
        <f>IF(N362="nulová",J362,0)</f>
        <v>0</v>
      </c>
      <c r="BJ362" s="20" t="s">
        <v>83</v>
      </c>
      <c r="BK362" s="227">
        <f>ROUND(I362*H362,2)</f>
        <v>0</v>
      </c>
      <c r="BL362" s="20" t="s">
        <v>260</v>
      </c>
      <c r="BM362" s="226" t="s">
        <v>417</v>
      </c>
    </row>
    <row r="363" s="2" customFormat="1">
      <c r="A363" s="41"/>
      <c r="B363" s="42"/>
      <c r="C363" s="43"/>
      <c r="D363" s="228" t="s">
        <v>173</v>
      </c>
      <c r="E363" s="43"/>
      <c r="F363" s="229" t="s">
        <v>418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173</v>
      </c>
      <c r="AU363" s="20" t="s">
        <v>83</v>
      </c>
    </row>
    <row r="364" s="12" customFormat="1" ht="22.8" customHeight="1">
      <c r="A364" s="12"/>
      <c r="B364" s="199"/>
      <c r="C364" s="200"/>
      <c r="D364" s="201" t="s">
        <v>69</v>
      </c>
      <c r="E364" s="213" t="s">
        <v>419</v>
      </c>
      <c r="F364" s="213" t="s">
        <v>420</v>
      </c>
      <c r="G364" s="200"/>
      <c r="H364" s="200"/>
      <c r="I364" s="203"/>
      <c r="J364" s="214">
        <f>BK364</f>
        <v>0</v>
      </c>
      <c r="K364" s="200"/>
      <c r="L364" s="205"/>
      <c r="M364" s="206"/>
      <c r="N364" s="207"/>
      <c r="O364" s="207"/>
      <c r="P364" s="208">
        <f>SUM(P365:P377)</f>
        <v>0</v>
      </c>
      <c r="Q364" s="207"/>
      <c r="R364" s="208">
        <f>SUM(R365:R377)</f>
        <v>0.01936011</v>
      </c>
      <c r="S364" s="207"/>
      <c r="T364" s="209">
        <f>SUM(T365:T377)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10" t="s">
        <v>83</v>
      </c>
      <c r="AT364" s="211" t="s">
        <v>69</v>
      </c>
      <c r="AU364" s="211" t="s">
        <v>77</v>
      </c>
      <c r="AY364" s="210" t="s">
        <v>163</v>
      </c>
      <c r="BK364" s="212">
        <f>SUM(BK365:BK377)</f>
        <v>0</v>
      </c>
    </row>
    <row r="365" s="2" customFormat="1" ht="24.15" customHeight="1">
      <c r="A365" s="41"/>
      <c r="B365" s="42"/>
      <c r="C365" s="215" t="s">
        <v>421</v>
      </c>
      <c r="D365" s="215" t="s">
        <v>166</v>
      </c>
      <c r="E365" s="216" t="s">
        <v>422</v>
      </c>
      <c r="F365" s="217" t="s">
        <v>423</v>
      </c>
      <c r="G365" s="218" t="s">
        <v>169</v>
      </c>
      <c r="H365" s="219">
        <v>66.759</v>
      </c>
      <c r="I365" s="220"/>
      <c r="J365" s="221">
        <f>ROUND(I365*H365,2)</f>
        <v>0</v>
      </c>
      <c r="K365" s="217" t="s">
        <v>170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0.00029</v>
      </c>
      <c r="R365" s="224">
        <f>Q365*H365</f>
        <v>0.01936011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260</v>
      </c>
      <c r="AT365" s="226" t="s">
        <v>166</v>
      </c>
      <c r="AU365" s="226" t="s">
        <v>83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260</v>
      </c>
      <c r="BM365" s="226" t="s">
        <v>424</v>
      </c>
    </row>
    <row r="366" s="2" customFormat="1">
      <c r="A366" s="41"/>
      <c r="B366" s="42"/>
      <c r="C366" s="43"/>
      <c r="D366" s="228" t="s">
        <v>173</v>
      </c>
      <c r="E366" s="43"/>
      <c r="F366" s="229" t="s">
        <v>425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173</v>
      </c>
      <c r="AU366" s="20" t="s">
        <v>83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8</v>
      </c>
      <c r="G367" s="234"/>
      <c r="H367" s="238">
        <v>12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83</v>
      </c>
      <c r="AV367" s="13" t="s">
        <v>83</v>
      </c>
      <c r="AW367" s="13" t="s">
        <v>32</v>
      </c>
      <c r="AX367" s="13" t="s">
        <v>70</v>
      </c>
      <c r="AY367" s="244" t="s">
        <v>163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426</v>
      </c>
      <c r="G368" s="234"/>
      <c r="H368" s="238">
        <v>1.5209999999999999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83</v>
      </c>
      <c r="AV368" s="13" t="s">
        <v>83</v>
      </c>
      <c r="AW368" s="13" t="s">
        <v>32</v>
      </c>
      <c r="AX368" s="13" t="s">
        <v>70</v>
      </c>
      <c r="AY368" s="244" t="s">
        <v>163</v>
      </c>
    </row>
    <row r="369" s="13" customFormat="1">
      <c r="A369" s="13"/>
      <c r="B369" s="233"/>
      <c r="C369" s="234"/>
      <c r="D369" s="235" t="s">
        <v>175</v>
      </c>
      <c r="E369" s="236" t="s">
        <v>19</v>
      </c>
      <c r="F369" s="237" t="s">
        <v>8</v>
      </c>
      <c r="G369" s="234"/>
      <c r="H369" s="238">
        <v>12</v>
      </c>
      <c r="I369" s="239"/>
      <c r="J369" s="234"/>
      <c r="K369" s="234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175</v>
      </c>
      <c r="AU369" s="244" t="s">
        <v>83</v>
      </c>
      <c r="AV369" s="13" t="s">
        <v>83</v>
      </c>
      <c r="AW369" s="13" t="s">
        <v>32</v>
      </c>
      <c r="AX369" s="13" t="s">
        <v>70</v>
      </c>
      <c r="AY369" s="244" t="s">
        <v>163</v>
      </c>
    </row>
    <row r="370" s="13" customFormat="1">
      <c r="A370" s="13"/>
      <c r="B370" s="233"/>
      <c r="C370" s="234"/>
      <c r="D370" s="235" t="s">
        <v>175</v>
      </c>
      <c r="E370" s="236" t="s">
        <v>19</v>
      </c>
      <c r="F370" s="237" t="s">
        <v>426</v>
      </c>
      <c r="G370" s="234"/>
      <c r="H370" s="238">
        <v>1.5209999999999999</v>
      </c>
      <c r="I370" s="239"/>
      <c r="J370" s="234"/>
      <c r="K370" s="234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175</v>
      </c>
      <c r="AU370" s="244" t="s">
        <v>83</v>
      </c>
      <c r="AV370" s="13" t="s">
        <v>83</v>
      </c>
      <c r="AW370" s="13" t="s">
        <v>32</v>
      </c>
      <c r="AX370" s="13" t="s">
        <v>70</v>
      </c>
      <c r="AY370" s="244" t="s">
        <v>163</v>
      </c>
    </row>
    <row r="371" s="13" customFormat="1">
      <c r="A371" s="13"/>
      <c r="B371" s="233"/>
      <c r="C371" s="234"/>
      <c r="D371" s="235" t="s">
        <v>175</v>
      </c>
      <c r="E371" s="236" t="s">
        <v>19</v>
      </c>
      <c r="F371" s="237" t="s">
        <v>8</v>
      </c>
      <c r="G371" s="234"/>
      <c r="H371" s="238">
        <v>12</v>
      </c>
      <c r="I371" s="239"/>
      <c r="J371" s="234"/>
      <c r="K371" s="234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175</v>
      </c>
      <c r="AU371" s="244" t="s">
        <v>83</v>
      </c>
      <c r="AV371" s="13" t="s">
        <v>83</v>
      </c>
      <c r="AW371" s="13" t="s">
        <v>32</v>
      </c>
      <c r="AX371" s="13" t="s">
        <v>70</v>
      </c>
      <c r="AY371" s="244" t="s">
        <v>163</v>
      </c>
    </row>
    <row r="372" s="13" customFormat="1">
      <c r="A372" s="13"/>
      <c r="B372" s="233"/>
      <c r="C372" s="234"/>
      <c r="D372" s="235" t="s">
        <v>175</v>
      </c>
      <c r="E372" s="236" t="s">
        <v>19</v>
      </c>
      <c r="F372" s="237" t="s">
        <v>427</v>
      </c>
      <c r="G372" s="234"/>
      <c r="H372" s="238">
        <v>1.5</v>
      </c>
      <c r="I372" s="239"/>
      <c r="J372" s="234"/>
      <c r="K372" s="234"/>
      <c r="L372" s="240"/>
      <c r="M372" s="241"/>
      <c r="N372" s="242"/>
      <c r="O372" s="242"/>
      <c r="P372" s="242"/>
      <c r="Q372" s="242"/>
      <c r="R372" s="242"/>
      <c r="S372" s="242"/>
      <c r="T372" s="24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4" t="s">
        <v>175</v>
      </c>
      <c r="AU372" s="244" t="s">
        <v>83</v>
      </c>
      <c r="AV372" s="13" t="s">
        <v>83</v>
      </c>
      <c r="AW372" s="13" t="s">
        <v>32</v>
      </c>
      <c r="AX372" s="13" t="s">
        <v>70</v>
      </c>
      <c r="AY372" s="244" t="s">
        <v>163</v>
      </c>
    </row>
    <row r="373" s="13" customFormat="1">
      <c r="A373" s="13"/>
      <c r="B373" s="233"/>
      <c r="C373" s="234"/>
      <c r="D373" s="235" t="s">
        <v>175</v>
      </c>
      <c r="E373" s="236" t="s">
        <v>19</v>
      </c>
      <c r="F373" s="237" t="s">
        <v>8</v>
      </c>
      <c r="G373" s="234"/>
      <c r="H373" s="238">
        <v>12</v>
      </c>
      <c r="I373" s="239"/>
      <c r="J373" s="234"/>
      <c r="K373" s="234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175</v>
      </c>
      <c r="AU373" s="244" t="s">
        <v>83</v>
      </c>
      <c r="AV373" s="13" t="s">
        <v>83</v>
      </c>
      <c r="AW373" s="13" t="s">
        <v>32</v>
      </c>
      <c r="AX373" s="13" t="s">
        <v>70</v>
      </c>
      <c r="AY373" s="244" t="s">
        <v>163</v>
      </c>
    </row>
    <row r="374" s="13" customFormat="1">
      <c r="A374" s="13"/>
      <c r="B374" s="233"/>
      <c r="C374" s="234"/>
      <c r="D374" s="235" t="s">
        <v>175</v>
      </c>
      <c r="E374" s="236" t="s">
        <v>19</v>
      </c>
      <c r="F374" s="237" t="s">
        <v>428</v>
      </c>
      <c r="G374" s="234"/>
      <c r="H374" s="238">
        <v>0.69599999999999995</v>
      </c>
      <c r="I374" s="239"/>
      <c r="J374" s="234"/>
      <c r="K374" s="234"/>
      <c r="L374" s="240"/>
      <c r="M374" s="241"/>
      <c r="N374" s="242"/>
      <c r="O374" s="242"/>
      <c r="P374" s="242"/>
      <c r="Q374" s="242"/>
      <c r="R374" s="242"/>
      <c r="S374" s="242"/>
      <c r="T374" s="24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4" t="s">
        <v>175</v>
      </c>
      <c r="AU374" s="244" t="s">
        <v>83</v>
      </c>
      <c r="AV374" s="13" t="s">
        <v>83</v>
      </c>
      <c r="AW374" s="13" t="s">
        <v>32</v>
      </c>
      <c r="AX374" s="13" t="s">
        <v>70</v>
      </c>
      <c r="AY374" s="244" t="s">
        <v>163</v>
      </c>
    </row>
    <row r="375" s="13" customFormat="1">
      <c r="A375" s="13"/>
      <c r="B375" s="233"/>
      <c r="C375" s="234"/>
      <c r="D375" s="235" t="s">
        <v>175</v>
      </c>
      <c r="E375" s="236" t="s">
        <v>19</v>
      </c>
      <c r="F375" s="237" t="s">
        <v>8</v>
      </c>
      <c r="G375" s="234"/>
      <c r="H375" s="238">
        <v>12</v>
      </c>
      <c r="I375" s="239"/>
      <c r="J375" s="234"/>
      <c r="K375" s="234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175</v>
      </c>
      <c r="AU375" s="244" t="s">
        <v>83</v>
      </c>
      <c r="AV375" s="13" t="s">
        <v>83</v>
      </c>
      <c r="AW375" s="13" t="s">
        <v>32</v>
      </c>
      <c r="AX375" s="13" t="s">
        <v>70</v>
      </c>
      <c r="AY375" s="244" t="s">
        <v>163</v>
      </c>
    </row>
    <row r="376" s="13" customFormat="1">
      <c r="A376" s="13"/>
      <c r="B376" s="233"/>
      <c r="C376" s="234"/>
      <c r="D376" s="235" t="s">
        <v>175</v>
      </c>
      <c r="E376" s="236" t="s">
        <v>19</v>
      </c>
      <c r="F376" s="237" t="s">
        <v>426</v>
      </c>
      <c r="G376" s="234"/>
      <c r="H376" s="238">
        <v>1.5209999999999999</v>
      </c>
      <c r="I376" s="239"/>
      <c r="J376" s="234"/>
      <c r="K376" s="234"/>
      <c r="L376" s="240"/>
      <c r="M376" s="241"/>
      <c r="N376" s="242"/>
      <c r="O376" s="242"/>
      <c r="P376" s="242"/>
      <c r="Q376" s="242"/>
      <c r="R376" s="242"/>
      <c r="S376" s="242"/>
      <c r="T376" s="24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4" t="s">
        <v>175</v>
      </c>
      <c r="AU376" s="244" t="s">
        <v>83</v>
      </c>
      <c r="AV376" s="13" t="s">
        <v>83</v>
      </c>
      <c r="AW376" s="13" t="s">
        <v>32</v>
      </c>
      <c r="AX376" s="13" t="s">
        <v>70</v>
      </c>
      <c r="AY376" s="244" t="s">
        <v>163</v>
      </c>
    </row>
    <row r="377" s="14" customFormat="1">
      <c r="A377" s="14"/>
      <c r="B377" s="245"/>
      <c r="C377" s="246"/>
      <c r="D377" s="235" t="s">
        <v>175</v>
      </c>
      <c r="E377" s="247" t="s">
        <v>19</v>
      </c>
      <c r="F377" s="248" t="s">
        <v>179</v>
      </c>
      <c r="G377" s="246"/>
      <c r="H377" s="249">
        <v>66.759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175</v>
      </c>
      <c r="AU377" s="255" t="s">
        <v>83</v>
      </c>
      <c r="AV377" s="14" t="s">
        <v>171</v>
      </c>
      <c r="AW377" s="14" t="s">
        <v>32</v>
      </c>
      <c r="AX377" s="14" t="s">
        <v>77</v>
      </c>
      <c r="AY377" s="255" t="s">
        <v>163</v>
      </c>
    </row>
    <row r="378" s="12" customFormat="1" ht="22.8" customHeight="1">
      <c r="A378" s="12"/>
      <c r="B378" s="199"/>
      <c r="C378" s="200"/>
      <c r="D378" s="201" t="s">
        <v>69</v>
      </c>
      <c r="E378" s="213" t="s">
        <v>429</v>
      </c>
      <c r="F378" s="213" t="s">
        <v>430</v>
      </c>
      <c r="G378" s="200"/>
      <c r="H378" s="200"/>
      <c r="I378" s="203"/>
      <c r="J378" s="214">
        <f>BK378</f>
        <v>0</v>
      </c>
      <c r="K378" s="200"/>
      <c r="L378" s="205"/>
      <c r="M378" s="206"/>
      <c r="N378" s="207"/>
      <c r="O378" s="207"/>
      <c r="P378" s="208">
        <f>SUM(P379:P394)</f>
        <v>0</v>
      </c>
      <c r="Q378" s="207"/>
      <c r="R378" s="208">
        <f>SUM(R379:R394)</f>
        <v>0.015262</v>
      </c>
      <c r="S378" s="207"/>
      <c r="T378" s="209">
        <f>SUM(T379:T394)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10" t="s">
        <v>83</v>
      </c>
      <c r="AT378" s="211" t="s">
        <v>69</v>
      </c>
      <c r="AU378" s="211" t="s">
        <v>77</v>
      </c>
      <c r="AY378" s="210" t="s">
        <v>163</v>
      </c>
      <c r="BK378" s="212">
        <f>SUM(BK379:BK394)</f>
        <v>0</v>
      </c>
    </row>
    <row r="379" s="2" customFormat="1" ht="16.5" customHeight="1">
      <c r="A379" s="41"/>
      <c r="B379" s="42"/>
      <c r="C379" s="215" t="s">
        <v>431</v>
      </c>
      <c r="D379" s="215" t="s">
        <v>166</v>
      </c>
      <c r="E379" s="216" t="s">
        <v>432</v>
      </c>
      <c r="F379" s="217" t="s">
        <v>433</v>
      </c>
      <c r="G379" s="218" t="s">
        <v>169</v>
      </c>
      <c r="H379" s="219">
        <v>11.74</v>
      </c>
      <c r="I379" s="220"/>
      <c r="J379" s="221">
        <f>ROUND(I379*H379,2)</f>
        <v>0</v>
      </c>
      <c r="K379" s="217" t="s">
        <v>434</v>
      </c>
      <c r="L379" s="47"/>
      <c r="M379" s="222" t="s">
        <v>19</v>
      </c>
      <c r="N379" s="223" t="s">
        <v>42</v>
      </c>
      <c r="O379" s="87"/>
      <c r="P379" s="224">
        <f>O379*H379</f>
        <v>0</v>
      </c>
      <c r="Q379" s="224">
        <v>0</v>
      </c>
      <c r="R379" s="224">
        <f>Q379*H379</f>
        <v>0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260</v>
      </c>
      <c r="AT379" s="226" t="s">
        <v>166</v>
      </c>
      <c r="AU379" s="226" t="s">
        <v>83</v>
      </c>
      <c r="AY379" s="20" t="s">
        <v>163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83</v>
      </c>
      <c r="BK379" s="227">
        <f>ROUND(I379*H379,2)</f>
        <v>0</v>
      </c>
      <c r="BL379" s="20" t="s">
        <v>260</v>
      </c>
      <c r="BM379" s="226" t="s">
        <v>435</v>
      </c>
    </row>
    <row r="380" s="13" customFormat="1">
      <c r="A380" s="13"/>
      <c r="B380" s="233"/>
      <c r="C380" s="234"/>
      <c r="D380" s="235" t="s">
        <v>175</v>
      </c>
      <c r="E380" s="236" t="s">
        <v>19</v>
      </c>
      <c r="F380" s="237" t="s">
        <v>436</v>
      </c>
      <c r="G380" s="234"/>
      <c r="H380" s="238">
        <v>3.1139999999999999</v>
      </c>
      <c r="I380" s="239"/>
      <c r="J380" s="234"/>
      <c r="K380" s="234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175</v>
      </c>
      <c r="AU380" s="244" t="s">
        <v>83</v>
      </c>
      <c r="AV380" s="13" t="s">
        <v>83</v>
      </c>
      <c r="AW380" s="13" t="s">
        <v>32</v>
      </c>
      <c r="AX380" s="13" t="s">
        <v>70</v>
      </c>
      <c r="AY380" s="244" t="s">
        <v>163</v>
      </c>
    </row>
    <row r="381" s="13" customFormat="1">
      <c r="A381" s="13"/>
      <c r="B381" s="233"/>
      <c r="C381" s="234"/>
      <c r="D381" s="235" t="s">
        <v>175</v>
      </c>
      <c r="E381" s="236" t="s">
        <v>19</v>
      </c>
      <c r="F381" s="237" t="s">
        <v>436</v>
      </c>
      <c r="G381" s="234"/>
      <c r="H381" s="238">
        <v>3.1139999999999999</v>
      </c>
      <c r="I381" s="239"/>
      <c r="J381" s="234"/>
      <c r="K381" s="234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175</v>
      </c>
      <c r="AU381" s="244" t="s">
        <v>83</v>
      </c>
      <c r="AV381" s="13" t="s">
        <v>83</v>
      </c>
      <c r="AW381" s="13" t="s">
        <v>32</v>
      </c>
      <c r="AX381" s="13" t="s">
        <v>70</v>
      </c>
      <c r="AY381" s="244" t="s">
        <v>163</v>
      </c>
    </row>
    <row r="382" s="13" customFormat="1">
      <c r="A382" s="13"/>
      <c r="B382" s="233"/>
      <c r="C382" s="234"/>
      <c r="D382" s="235" t="s">
        <v>175</v>
      </c>
      <c r="E382" s="236" t="s">
        <v>19</v>
      </c>
      <c r="F382" s="237" t="s">
        <v>195</v>
      </c>
      <c r="G382" s="234"/>
      <c r="H382" s="238">
        <v>1.7969999999999999</v>
      </c>
      <c r="I382" s="239"/>
      <c r="J382" s="234"/>
      <c r="K382" s="234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175</v>
      </c>
      <c r="AU382" s="244" t="s">
        <v>83</v>
      </c>
      <c r="AV382" s="13" t="s">
        <v>83</v>
      </c>
      <c r="AW382" s="13" t="s">
        <v>32</v>
      </c>
      <c r="AX382" s="13" t="s">
        <v>70</v>
      </c>
      <c r="AY382" s="244" t="s">
        <v>163</v>
      </c>
    </row>
    <row r="383" s="13" customFormat="1">
      <c r="A383" s="13"/>
      <c r="B383" s="233"/>
      <c r="C383" s="234"/>
      <c r="D383" s="235" t="s">
        <v>175</v>
      </c>
      <c r="E383" s="236" t="s">
        <v>19</v>
      </c>
      <c r="F383" s="237" t="s">
        <v>196</v>
      </c>
      <c r="G383" s="234"/>
      <c r="H383" s="238">
        <v>0.60099999999999998</v>
      </c>
      <c r="I383" s="239"/>
      <c r="J383" s="234"/>
      <c r="K383" s="234"/>
      <c r="L383" s="240"/>
      <c r="M383" s="241"/>
      <c r="N383" s="242"/>
      <c r="O383" s="242"/>
      <c r="P383" s="242"/>
      <c r="Q383" s="242"/>
      <c r="R383" s="242"/>
      <c r="S383" s="242"/>
      <c r="T383" s="24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4" t="s">
        <v>175</v>
      </c>
      <c r="AU383" s="244" t="s">
        <v>83</v>
      </c>
      <c r="AV383" s="13" t="s">
        <v>83</v>
      </c>
      <c r="AW383" s="13" t="s">
        <v>32</v>
      </c>
      <c r="AX383" s="13" t="s">
        <v>70</v>
      </c>
      <c r="AY383" s="244" t="s">
        <v>163</v>
      </c>
    </row>
    <row r="384" s="13" customFormat="1">
      <c r="A384" s="13"/>
      <c r="B384" s="233"/>
      <c r="C384" s="234"/>
      <c r="D384" s="235" t="s">
        <v>175</v>
      </c>
      <c r="E384" s="236" t="s">
        <v>19</v>
      </c>
      <c r="F384" s="237" t="s">
        <v>436</v>
      </c>
      <c r="G384" s="234"/>
      <c r="H384" s="238">
        <v>3.1139999999999999</v>
      </c>
      <c r="I384" s="239"/>
      <c r="J384" s="234"/>
      <c r="K384" s="234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175</v>
      </c>
      <c r="AU384" s="244" t="s">
        <v>83</v>
      </c>
      <c r="AV384" s="13" t="s">
        <v>83</v>
      </c>
      <c r="AW384" s="13" t="s">
        <v>32</v>
      </c>
      <c r="AX384" s="13" t="s">
        <v>70</v>
      </c>
      <c r="AY384" s="244" t="s">
        <v>163</v>
      </c>
    </row>
    <row r="385" s="14" customFormat="1">
      <c r="A385" s="14"/>
      <c r="B385" s="245"/>
      <c r="C385" s="246"/>
      <c r="D385" s="235" t="s">
        <v>175</v>
      </c>
      <c r="E385" s="247" t="s">
        <v>19</v>
      </c>
      <c r="F385" s="248" t="s">
        <v>179</v>
      </c>
      <c r="G385" s="246"/>
      <c r="H385" s="249">
        <v>11.740000000000002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175</v>
      </c>
      <c r="AU385" s="255" t="s">
        <v>83</v>
      </c>
      <c r="AV385" s="14" t="s">
        <v>171</v>
      </c>
      <c r="AW385" s="14" t="s">
        <v>32</v>
      </c>
      <c r="AX385" s="14" t="s">
        <v>77</v>
      </c>
      <c r="AY385" s="255" t="s">
        <v>163</v>
      </c>
    </row>
    <row r="386" s="2" customFormat="1" ht="16.5" customHeight="1">
      <c r="A386" s="41"/>
      <c r="B386" s="42"/>
      <c r="C386" s="256" t="s">
        <v>437</v>
      </c>
      <c r="D386" s="256" t="s">
        <v>219</v>
      </c>
      <c r="E386" s="257" t="s">
        <v>438</v>
      </c>
      <c r="F386" s="258" t="s">
        <v>439</v>
      </c>
      <c r="G386" s="259" t="s">
        <v>169</v>
      </c>
      <c r="H386" s="260">
        <v>11.74</v>
      </c>
      <c r="I386" s="261"/>
      <c r="J386" s="262">
        <f>ROUND(I386*H386,2)</f>
        <v>0</v>
      </c>
      <c r="K386" s="258" t="s">
        <v>170</v>
      </c>
      <c r="L386" s="263"/>
      <c r="M386" s="264" t="s">
        <v>19</v>
      </c>
      <c r="N386" s="265" t="s">
        <v>42</v>
      </c>
      <c r="O386" s="87"/>
      <c r="P386" s="224">
        <f>O386*H386</f>
        <v>0</v>
      </c>
      <c r="Q386" s="224">
        <v>0.0012999999999999999</v>
      </c>
      <c r="R386" s="224">
        <f>Q386*H386</f>
        <v>0.015262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333</v>
      </c>
      <c r="AT386" s="226" t="s">
        <v>219</v>
      </c>
      <c r="AU386" s="226" t="s">
        <v>83</v>
      </c>
      <c r="AY386" s="20" t="s">
        <v>163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83</v>
      </c>
      <c r="BK386" s="227">
        <f>ROUND(I386*H386,2)</f>
        <v>0</v>
      </c>
      <c r="BL386" s="20" t="s">
        <v>260</v>
      </c>
      <c r="BM386" s="226" t="s">
        <v>440</v>
      </c>
    </row>
    <row r="387" s="13" customFormat="1">
      <c r="A387" s="13"/>
      <c r="B387" s="233"/>
      <c r="C387" s="234"/>
      <c r="D387" s="235" t="s">
        <v>175</v>
      </c>
      <c r="E387" s="236" t="s">
        <v>19</v>
      </c>
      <c r="F387" s="237" t="s">
        <v>436</v>
      </c>
      <c r="G387" s="234"/>
      <c r="H387" s="238">
        <v>3.1139999999999999</v>
      </c>
      <c r="I387" s="239"/>
      <c r="J387" s="234"/>
      <c r="K387" s="234"/>
      <c r="L387" s="240"/>
      <c r="M387" s="241"/>
      <c r="N387" s="242"/>
      <c r="O387" s="242"/>
      <c r="P387" s="242"/>
      <c r="Q387" s="242"/>
      <c r="R387" s="242"/>
      <c r="S387" s="242"/>
      <c r="T387" s="24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44" t="s">
        <v>175</v>
      </c>
      <c r="AU387" s="244" t="s">
        <v>83</v>
      </c>
      <c r="AV387" s="13" t="s">
        <v>83</v>
      </c>
      <c r="AW387" s="13" t="s">
        <v>32</v>
      </c>
      <c r="AX387" s="13" t="s">
        <v>70</v>
      </c>
      <c r="AY387" s="244" t="s">
        <v>163</v>
      </c>
    </row>
    <row r="388" s="13" customFormat="1">
      <c r="A388" s="13"/>
      <c r="B388" s="233"/>
      <c r="C388" s="234"/>
      <c r="D388" s="235" t="s">
        <v>175</v>
      </c>
      <c r="E388" s="236" t="s">
        <v>19</v>
      </c>
      <c r="F388" s="237" t="s">
        <v>436</v>
      </c>
      <c r="G388" s="234"/>
      <c r="H388" s="238">
        <v>3.1139999999999999</v>
      </c>
      <c r="I388" s="239"/>
      <c r="J388" s="234"/>
      <c r="K388" s="234"/>
      <c r="L388" s="240"/>
      <c r="M388" s="241"/>
      <c r="N388" s="242"/>
      <c r="O388" s="242"/>
      <c r="P388" s="242"/>
      <c r="Q388" s="242"/>
      <c r="R388" s="242"/>
      <c r="S388" s="242"/>
      <c r="T388" s="24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4" t="s">
        <v>175</v>
      </c>
      <c r="AU388" s="244" t="s">
        <v>83</v>
      </c>
      <c r="AV388" s="13" t="s">
        <v>83</v>
      </c>
      <c r="AW388" s="13" t="s">
        <v>32</v>
      </c>
      <c r="AX388" s="13" t="s">
        <v>70</v>
      </c>
      <c r="AY388" s="244" t="s">
        <v>163</v>
      </c>
    </row>
    <row r="389" s="13" customFormat="1">
      <c r="A389" s="13"/>
      <c r="B389" s="233"/>
      <c r="C389" s="234"/>
      <c r="D389" s="235" t="s">
        <v>175</v>
      </c>
      <c r="E389" s="236" t="s">
        <v>19</v>
      </c>
      <c r="F389" s="237" t="s">
        <v>195</v>
      </c>
      <c r="G389" s="234"/>
      <c r="H389" s="238">
        <v>1.7969999999999999</v>
      </c>
      <c r="I389" s="239"/>
      <c r="J389" s="234"/>
      <c r="K389" s="234"/>
      <c r="L389" s="240"/>
      <c r="M389" s="241"/>
      <c r="N389" s="242"/>
      <c r="O389" s="242"/>
      <c r="P389" s="242"/>
      <c r="Q389" s="242"/>
      <c r="R389" s="242"/>
      <c r="S389" s="242"/>
      <c r="T389" s="24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4" t="s">
        <v>175</v>
      </c>
      <c r="AU389" s="244" t="s">
        <v>83</v>
      </c>
      <c r="AV389" s="13" t="s">
        <v>83</v>
      </c>
      <c r="AW389" s="13" t="s">
        <v>32</v>
      </c>
      <c r="AX389" s="13" t="s">
        <v>70</v>
      </c>
      <c r="AY389" s="244" t="s">
        <v>163</v>
      </c>
    </row>
    <row r="390" s="13" customFormat="1">
      <c r="A390" s="13"/>
      <c r="B390" s="233"/>
      <c r="C390" s="234"/>
      <c r="D390" s="235" t="s">
        <v>175</v>
      </c>
      <c r="E390" s="236" t="s">
        <v>19</v>
      </c>
      <c r="F390" s="237" t="s">
        <v>196</v>
      </c>
      <c r="G390" s="234"/>
      <c r="H390" s="238">
        <v>0.60099999999999998</v>
      </c>
      <c r="I390" s="239"/>
      <c r="J390" s="234"/>
      <c r="K390" s="234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175</v>
      </c>
      <c r="AU390" s="244" t="s">
        <v>83</v>
      </c>
      <c r="AV390" s="13" t="s">
        <v>83</v>
      </c>
      <c r="AW390" s="13" t="s">
        <v>32</v>
      </c>
      <c r="AX390" s="13" t="s">
        <v>70</v>
      </c>
      <c r="AY390" s="244" t="s">
        <v>163</v>
      </c>
    </row>
    <row r="391" s="13" customFormat="1">
      <c r="A391" s="13"/>
      <c r="B391" s="233"/>
      <c r="C391" s="234"/>
      <c r="D391" s="235" t="s">
        <v>175</v>
      </c>
      <c r="E391" s="236" t="s">
        <v>19</v>
      </c>
      <c r="F391" s="237" t="s">
        <v>436</v>
      </c>
      <c r="G391" s="234"/>
      <c r="H391" s="238">
        <v>3.1139999999999999</v>
      </c>
      <c r="I391" s="239"/>
      <c r="J391" s="234"/>
      <c r="K391" s="234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175</v>
      </c>
      <c r="AU391" s="244" t="s">
        <v>83</v>
      </c>
      <c r="AV391" s="13" t="s">
        <v>83</v>
      </c>
      <c r="AW391" s="13" t="s">
        <v>32</v>
      </c>
      <c r="AX391" s="13" t="s">
        <v>70</v>
      </c>
      <c r="AY391" s="244" t="s">
        <v>163</v>
      </c>
    </row>
    <row r="392" s="14" customFormat="1">
      <c r="A392" s="14"/>
      <c r="B392" s="245"/>
      <c r="C392" s="246"/>
      <c r="D392" s="235" t="s">
        <v>175</v>
      </c>
      <c r="E392" s="247" t="s">
        <v>19</v>
      </c>
      <c r="F392" s="248" t="s">
        <v>179</v>
      </c>
      <c r="G392" s="246"/>
      <c r="H392" s="249">
        <v>11.740000000000002</v>
      </c>
      <c r="I392" s="250"/>
      <c r="J392" s="246"/>
      <c r="K392" s="246"/>
      <c r="L392" s="251"/>
      <c r="M392" s="252"/>
      <c r="N392" s="253"/>
      <c r="O392" s="253"/>
      <c r="P392" s="253"/>
      <c r="Q392" s="253"/>
      <c r="R392" s="253"/>
      <c r="S392" s="253"/>
      <c r="T392" s="25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5" t="s">
        <v>175</v>
      </c>
      <c r="AU392" s="255" t="s">
        <v>83</v>
      </c>
      <c r="AV392" s="14" t="s">
        <v>171</v>
      </c>
      <c r="AW392" s="14" t="s">
        <v>32</v>
      </c>
      <c r="AX392" s="14" t="s">
        <v>77</v>
      </c>
      <c r="AY392" s="255" t="s">
        <v>163</v>
      </c>
    </row>
    <row r="393" s="2" customFormat="1" ht="33" customHeight="1">
      <c r="A393" s="41"/>
      <c r="B393" s="42"/>
      <c r="C393" s="215" t="s">
        <v>441</v>
      </c>
      <c r="D393" s="215" t="s">
        <v>166</v>
      </c>
      <c r="E393" s="216" t="s">
        <v>442</v>
      </c>
      <c r="F393" s="217" t="s">
        <v>443</v>
      </c>
      <c r="G393" s="218" t="s">
        <v>291</v>
      </c>
      <c r="H393" s="219">
        <v>0.014999999999999999</v>
      </c>
      <c r="I393" s="220"/>
      <c r="J393" s="221">
        <f>ROUND(I393*H393,2)</f>
        <v>0</v>
      </c>
      <c r="K393" s="217" t="s">
        <v>170</v>
      </c>
      <c r="L393" s="47"/>
      <c r="M393" s="222" t="s">
        <v>19</v>
      </c>
      <c r="N393" s="223" t="s">
        <v>42</v>
      </c>
      <c r="O393" s="87"/>
      <c r="P393" s="224">
        <f>O393*H393</f>
        <v>0</v>
      </c>
      <c r="Q393" s="224">
        <v>0</v>
      </c>
      <c r="R393" s="224">
        <f>Q393*H393</f>
        <v>0</v>
      </c>
      <c r="S393" s="224">
        <v>0</v>
      </c>
      <c r="T393" s="225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6" t="s">
        <v>260</v>
      </c>
      <c r="AT393" s="226" t="s">
        <v>166</v>
      </c>
      <c r="AU393" s="226" t="s">
        <v>83</v>
      </c>
      <c r="AY393" s="20" t="s">
        <v>163</v>
      </c>
      <c r="BE393" s="227">
        <f>IF(N393="základní",J393,0)</f>
        <v>0</v>
      </c>
      <c r="BF393" s="227">
        <f>IF(N393="snížená",J393,0)</f>
        <v>0</v>
      </c>
      <c r="BG393" s="227">
        <f>IF(N393="zákl. přenesená",J393,0)</f>
        <v>0</v>
      </c>
      <c r="BH393" s="227">
        <f>IF(N393="sníž. přenesená",J393,0)</f>
        <v>0</v>
      </c>
      <c r="BI393" s="227">
        <f>IF(N393="nulová",J393,0)</f>
        <v>0</v>
      </c>
      <c r="BJ393" s="20" t="s">
        <v>83</v>
      </c>
      <c r="BK393" s="227">
        <f>ROUND(I393*H393,2)</f>
        <v>0</v>
      </c>
      <c r="BL393" s="20" t="s">
        <v>260</v>
      </c>
      <c r="BM393" s="226" t="s">
        <v>444</v>
      </c>
    </row>
    <row r="394" s="2" customFormat="1">
      <c r="A394" s="41"/>
      <c r="B394" s="42"/>
      <c r="C394" s="43"/>
      <c r="D394" s="228" t="s">
        <v>173</v>
      </c>
      <c r="E394" s="43"/>
      <c r="F394" s="229" t="s">
        <v>445</v>
      </c>
      <c r="G394" s="43"/>
      <c r="H394" s="43"/>
      <c r="I394" s="230"/>
      <c r="J394" s="43"/>
      <c r="K394" s="43"/>
      <c r="L394" s="47"/>
      <c r="M394" s="231"/>
      <c r="N394" s="232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173</v>
      </c>
      <c r="AU394" s="20" t="s">
        <v>83</v>
      </c>
    </row>
    <row r="395" s="12" customFormat="1" ht="25.92" customHeight="1">
      <c r="A395" s="12"/>
      <c r="B395" s="199"/>
      <c r="C395" s="200"/>
      <c r="D395" s="201" t="s">
        <v>69</v>
      </c>
      <c r="E395" s="202" t="s">
        <v>446</v>
      </c>
      <c r="F395" s="202" t="s">
        <v>447</v>
      </c>
      <c r="G395" s="200"/>
      <c r="H395" s="200"/>
      <c r="I395" s="203"/>
      <c r="J395" s="204">
        <f>BK395</f>
        <v>0</v>
      </c>
      <c r="K395" s="200"/>
      <c r="L395" s="205"/>
      <c r="M395" s="206"/>
      <c r="N395" s="207"/>
      <c r="O395" s="207"/>
      <c r="P395" s="208">
        <f>SUM(P396:P403)</f>
        <v>0</v>
      </c>
      <c r="Q395" s="207"/>
      <c r="R395" s="208">
        <f>SUM(R396:R403)</f>
        <v>0</v>
      </c>
      <c r="S395" s="207"/>
      <c r="T395" s="209">
        <f>SUM(T396:T403)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10" t="s">
        <v>197</v>
      </c>
      <c r="AT395" s="211" t="s">
        <v>69</v>
      </c>
      <c r="AU395" s="211" t="s">
        <v>70</v>
      </c>
      <c r="AY395" s="210" t="s">
        <v>163</v>
      </c>
      <c r="BK395" s="212">
        <f>SUM(BK396:BK403)</f>
        <v>0</v>
      </c>
    </row>
    <row r="396" s="2" customFormat="1" ht="16.5" customHeight="1">
      <c r="A396" s="41"/>
      <c r="B396" s="42"/>
      <c r="C396" s="215" t="s">
        <v>448</v>
      </c>
      <c r="D396" s="215" t="s">
        <v>166</v>
      </c>
      <c r="E396" s="216" t="s">
        <v>449</v>
      </c>
      <c r="F396" s="217" t="s">
        <v>450</v>
      </c>
      <c r="G396" s="218" t="s">
        <v>451</v>
      </c>
      <c r="H396" s="219">
        <v>1</v>
      </c>
      <c r="I396" s="220"/>
      <c r="J396" s="221">
        <f>ROUND(I396*H396,2)</f>
        <v>0</v>
      </c>
      <c r="K396" s="217" t="s">
        <v>19</v>
      </c>
      <c r="L396" s="47"/>
      <c r="M396" s="222" t="s">
        <v>19</v>
      </c>
      <c r="N396" s="223" t="s">
        <v>42</v>
      </c>
      <c r="O396" s="87"/>
      <c r="P396" s="224">
        <f>O396*H396</f>
        <v>0</v>
      </c>
      <c r="Q396" s="224">
        <v>0</v>
      </c>
      <c r="R396" s="224">
        <f>Q396*H396</f>
        <v>0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171</v>
      </c>
      <c r="AT396" s="226" t="s">
        <v>166</v>
      </c>
      <c r="AU396" s="226" t="s">
        <v>77</v>
      </c>
      <c r="AY396" s="20" t="s">
        <v>163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83</v>
      </c>
      <c r="BK396" s="227">
        <f>ROUND(I396*H396,2)</f>
        <v>0</v>
      </c>
      <c r="BL396" s="20" t="s">
        <v>171</v>
      </c>
      <c r="BM396" s="226" t="s">
        <v>452</v>
      </c>
    </row>
    <row r="397" s="2" customFormat="1" ht="16.5" customHeight="1">
      <c r="A397" s="41"/>
      <c r="B397" s="42"/>
      <c r="C397" s="215" t="s">
        <v>453</v>
      </c>
      <c r="D397" s="215" t="s">
        <v>166</v>
      </c>
      <c r="E397" s="216" t="s">
        <v>454</v>
      </c>
      <c r="F397" s="217" t="s">
        <v>455</v>
      </c>
      <c r="G397" s="218" t="s">
        <v>451</v>
      </c>
      <c r="H397" s="219">
        <v>1</v>
      </c>
      <c r="I397" s="220"/>
      <c r="J397" s="221">
        <f>ROUND(I397*H397,2)</f>
        <v>0</v>
      </c>
      <c r="K397" s="217" t="s">
        <v>19</v>
      </c>
      <c r="L397" s="47"/>
      <c r="M397" s="222" t="s">
        <v>19</v>
      </c>
      <c r="N397" s="223" t="s">
        <v>42</v>
      </c>
      <c r="O397" s="87"/>
      <c r="P397" s="224">
        <f>O397*H397</f>
        <v>0</v>
      </c>
      <c r="Q397" s="224">
        <v>0</v>
      </c>
      <c r="R397" s="224">
        <f>Q397*H397</f>
        <v>0</v>
      </c>
      <c r="S397" s="224">
        <v>0</v>
      </c>
      <c r="T397" s="225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6" t="s">
        <v>171</v>
      </c>
      <c r="AT397" s="226" t="s">
        <v>166</v>
      </c>
      <c r="AU397" s="226" t="s">
        <v>77</v>
      </c>
      <c r="AY397" s="20" t="s">
        <v>163</v>
      </c>
      <c r="BE397" s="227">
        <f>IF(N397="základní",J397,0)</f>
        <v>0</v>
      </c>
      <c r="BF397" s="227">
        <f>IF(N397="snížená",J397,0)</f>
        <v>0</v>
      </c>
      <c r="BG397" s="227">
        <f>IF(N397="zákl. přenesená",J397,0)</f>
        <v>0</v>
      </c>
      <c r="BH397" s="227">
        <f>IF(N397="sníž. přenesená",J397,0)</f>
        <v>0</v>
      </c>
      <c r="BI397" s="227">
        <f>IF(N397="nulová",J397,0)</f>
        <v>0</v>
      </c>
      <c r="BJ397" s="20" t="s">
        <v>83</v>
      </c>
      <c r="BK397" s="227">
        <f>ROUND(I397*H397,2)</f>
        <v>0</v>
      </c>
      <c r="BL397" s="20" t="s">
        <v>171</v>
      </c>
      <c r="BM397" s="226" t="s">
        <v>456</v>
      </c>
    </row>
    <row r="398" s="2" customFormat="1" ht="24.15" customHeight="1">
      <c r="A398" s="41"/>
      <c r="B398" s="42"/>
      <c r="C398" s="215" t="s">
        <v>457</v>
      </c>
      <c r="D398" s="215" t="s">
        <v>166</v>
      </c>
      <c r="E398" s="216" t="s">
        <v>458</v>
      </c>
      <c r="F398" s="217" t="s">
        <v>459</v>
      </c>
      <c r="G398" s="218" t="s">
        <v>451</v>
      </c>
      <c r="H398" s="219">
        <v>1</v>
      </c>
      <c r="I398" s="220"/>
      <c r="J398" s="221">
        <f>ROUND(I398*H398,2)</f>
        <v>0</v>
      </c>
      <c r="K398" s="217" t="s">
        <v>19</v>
      </c>
      <c r="L398" s="47"/>
      <c r="M398" s="222" t="s">
        <v>19</v>
      </c>
      <c r="N398" s="223" t="s">
        <v>42</v>
      </c>
      <c r="O398" s="87"/>
      <c r="P398" s="224">
        <f>O398*H398</f>
        <v>0</v>
      </c>
      <c r="Q398" s="224">
        <v>0</v>
      </c>
      <c r="R398" s="224">
        <f>Q398*H398</f>
        <v>0</v>
      </c>
      <c r="S398" s="224">
        <v>0</v>
      </c>
      <c r="T398" s="225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6" t="s">
        <v>171</v>
      </c>
      <c r="AT398" s="226" t="s">
        <v>166</v>
      </c>
      <c r="AU398" s="226" t="s">
        <v>77</v>
      </c>
      <c r="AY398" s="20" t="s">
        <v>163</v>
      </c>
      <c r="BE398" s="227">
        <f>IF(N398="základní",J398,0)</f>
        <v>0</v>
      </c>
      <c r="BF398" s="227">
        <f>IF(N398="snížená",J398,0)</f>
        <v>0</v>
      </c>
      <c r="BG398" s="227">
        <f>IF(N398="zákl. přenesená",J398,0)</f>
        <v>0</v>
      </c>
      <c r="BH398" s="227">
        <f>IF(N398="sníž. přenesená",J398,0)</f>
        <v>0</v>
      </c>
      <c r="BI398" s="227">
        <f>IF(N398="nulová",J398,0)</f>
        <v>0</v>
      </c>
      <c r="BJ398" s="20" t="s">
        <v>83</v>
      </c>
      <c r="BK398" s="227">
        <f>ROUND(I398*H398,2)</f>
        <v>0</v>
      </c>
      <c r="BL398" s="20" t="s">
        <v>171</v>
      </c>
      <c r="BM398" s="226" t="s">
        <v>460</v>
      </c>
    </row>
    <row r="399" s="2" customFormat="1" ht="16.5" customHeight="1">
      <c r="A399" s="41"/>
      <c r="B399" s="42"/>
      <c r="C399" s="215" t="s">
        <v>461</v>
      </c>
      <c r="D399" s="215" t="s">
        <v>166</v>
      </c>
      <c r="E399" s="216" t="s">
        <v>462</v>
      </c>
      <c r="F399" s="217" t="s">
        <v>463</v>
      </c>
      <c r="G399" s="218" t="s">
        <v>451</v>
      </c>
      <c r="H399" s="219">
        <v>1</v>
      </c>
      <c r="I399" s="220"/>
      <c r="J399" s="221">
        <f>ROUND(I399*H399,2)</f>
        <v>0</v>
      </c>
      <c r="K399" s="217" t="s">
        <v>19</v>
      </c>
      <c r="L399" s="47"/>
      <c r="M399" s="222" t="s">
        <v>19</v>
      </c>
      <c r="N399" s="223" t="s">
        <v>42</v>
      </c>
      <c r="O399" s="87"/>
      <c r="P399" s="224">
        <f>O399*H399</f>
        <v>0</v>
      </c>
      <c r="Q399" s="224">
        <v>0</v>
      </c>
      <c r="R399" s="224">
        <f>Q399*H399</f>
        <v>0</v>
      </c>
      <c r="S399" s="224">
        <v>0</v>
      </c>
      <c r="T399" s="225">
        <f>S399*H399</f>
        <v>0</v>
      </c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R399" s="226" t="s">
        <v>171</v>
      </c>
      <c r="AT399" s="226" t="s">
        <v>166</v>
      </c>
      <c r="AU399" s="226" t="s">
        <v>77</v>
      </c>
      <c r="AY399" s="20" t="s">
        <v>163</v>
      </c>
      <c r="BE399" s="227">
        <f>IF(N399="základní",J399,0)</f>
        <v>0</v>
      </c>
      <c r="BF399" s="227">
        <f>IF(N399="snížená",J399,0)</f>
        <v>0</v>
      </c>
      <c r="BG399" s="227">
        <f>IF(N399="zákl. přenesená",J399,0)</f>
        <v>0</v>
      </c>
      <c r="BH399" s="227">
        <f>IF(N399="sníž. přenesená",J399,0)</f>
        <v>0</v>
      </c>
      <c r="BI399" s="227">
        <f>IF(N399="nulová",J399,0)</f>
        <v>0</v>
      </c>
      <c r="BJ399" s="20" t="s">
        <v>83</v>
      </c>
      <c r="BK399" s="227">
        <f>ROUND(I399*H399,2)</f>
        <v>0</v>
      </c>
      <c r="BL399" s="20" t="s">
        <v>171</v>
      </c>
      <c r="BM399" s="226" t="s">
        <v>464</v>
      </c>
    </row>
    <row r="400" s="2" customFormat="1" ht="16.5" customHeight="1">
      <c r="A400" s="41"/>
      <c r="B400" s="42"/>
      <c r="C400" s="215" t="s">
        <v>465</v>
      </c>
      <c r="D400" s="215" t="s">
        <v>166</v>
      </c>
      <c r="E400" s="216" t="s">
        <v>466</v>
      </c>
      <c r="F400" s="217" t="s">
        <v>467</v>
      </c>
      <c r="G400" s="218" t="s">
        <v>451</v>
      </c>
      <c r="H400" s="219">
        <v>1</v>
      </c>
      <c r="I400" s="220"/>
      <c r="J400" s="221">
        <f>ROUND(I400*H400,2)</f>
        <v>0</v>
      </c>
      <c r="K400" s="217" t="s">
        <v>19</v>
      </c>
      <c r="L400" s="47"/>
      <c r="M400" s="222" t="s">
        <v>19</v>
      </c>
      <c r="N400" s="223" t="s">
        <v>42</v>
      </c>
      <c r="O400" s="87"/>
      <c r="P400" s="224">
        <f>O400*H400</f>
        <v>0</v>
      </c>
      <c r="Q400" s="224">
        <v>0</v>
      </c>
      <c r="R400" s="224">
        <f>Q400*H400</f>
        <v>0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171</v>
      </c>
      <c r="AT400" s="226" t="s">
        <v>166</v>
      </c>
      <c r="AU400" s="226" t="s">
        <v>77</v>
      </c>
      <c r="AY400" s="20" t="s">
        <v>163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83</v>
      </c>
      <c r="BK400" s="227">
        <f>ROUND(I400*H400,2)</f>
        <v>0</v>
      </c>
      <c r="BL400" s="20" t="s">
        <v>171</v>
      </c>
      <c r="BM400" s="226" t="s">
        <v>468</v>
      </c>
    </row>
    <row r="401" s="2" customFormat="1" ht="24.15" customHeight="1">
      <c r="A401" s="41"/>
      <c r="B401" s="42"/>
      <c r="C401" s="215" t="s">
        <v>469</v>
      </c>
      <c r="D401" s="215" t="s">
        <v>166</v>
      </c>
      <c r="E401" s="216" t="s">
        <v>470</v>
      </c>
      <c r="F401" s="217" t="s">
        <v>471</v>
      </c>
      <c r="G401" s="218" t="s">
        <v>451</v>
      </c>
      <c r="H401" s="219">
        <v>1</v>
      </c>
      <c r="I401" s="220"/>
      <c r="J401" s="221">
        <f>ROUND(I401*H401,2)</f>
        <v>0</v>
      </c>
      <c r="K401" s="217" t="s">
        <v>19</v>
      </c>
      <c r="L401" s="47"/>
      <c r="M401" s="222" t="s">
        <v>19</v>
      </c>
      <c r="N401" s="223" t="s">
        <v>42</v>
      </c>
      <c r="O401" s="87"/>
      <c r="P401" s="224">
        <f>O401*H401</f>
        <v>0</v>
      </c>
      <c r="Q401" s="224">
        <v>0</v>
      </c>
      <c r="R401" s="224">
        <f>Q401*H401</f>
        <v>0</v>
      </c>
      <c r="S401" s="224">
        <v>0</v>
      </c>
      <c r="T401" s="225">
        <f>S401*H401</f>
        <v>0</v>
      </c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R401" s="226" t="s">
        <v>171</v>
      </c>
      <c r="AT401" s="226" t="s">
        <v>166</v>
      </c>
      <c r="AU401" s="226" t="s">
        <v>77</v>
      </c>
      <c r="AY401" s="20" t="s">
        <v>163</v>
      </c>
      <c r="BE401" s="227">
        <f>IF(N401="základní",J401,0)</f>
        <v>0</v>
      </c>
      <c r="BF401" s="227">
        <f>IF(N401="snížená",J401,0)</f>
        <v>0</v>
      </c>
      <c r="BG401" s="227">
        <f>IF(N401="zákl. přenesená",J401,0)</f>
        <v>0</v>
      </c>
      <c r="BH401" s="227">
        <f>IF(N401="sníž. přenesená",J401,0)</f>
        <v>0</v>
      </c>
      <c r="BI401" s="227">
        <f>IF(N401="nulová",J401,0)</f>
        <v>0</v>
      </c>
      <c r="BJ401" s="20" t="s">
        <v>83</v>
      </c>
      <c r="BK401" s="227">
        <f>ROUND(I401*H401,2)</f>
        <v>0</v>
      </c>
      <c r="BL401" s="20" t="s">
        <v>171</v>
      </c>
      <c r="BM401" s="226" t="s">
        <v>472</v>
      </c>
    </row>
    <row r="402" s="2" customFormat="1" ht="33" customHeight="1">
      <c r="A402" s="41"/>
      <c r="B402" s="42"/>
      <c r="C402" s="215" t="s">
        <v>473</v>
      </c>
      <c r="D402" s="215" t="s">
        <v>166</v>
      </c>
      <c r="E402" s="216" t="s">
        <v>474</v>
      </c>
      <c r="F402" s="217" t="s">
        <v>475</v>
      </c>
      <c r="G402" s="218" t="s">
        <v>451</v>
      </c>
      <c r="H402" s="219">
        <v>1</v>
      </c>
      <c r="I402" s="220"/>
      <c r="J402" s="221">
        <f>ROUND(I402*H402,2)</f>
        <v>0</v>
      </c>
      <c r="K402" s="217" t="s">
        <v>19</v>
      </c>
      <c r="L402" s="47"/>
      <c r="M402" s="222" t="s">
        <v>19</v>
      </c>
      <c r="N402" s="223" t="s">
        <v>42</v>
      </c>
      <c r="O402" s="87"/>
      <c r="P402" s="224">
        <f>O402*H402</f>
        <v>0</v>
      </c>
      <c r="Q402" s="224">
        <v>0</v>
      </c>
      <c r="R402" s="224">
        <f>Q402*H402</f>
        <v>0</v>
      </c>
      <c r="S402" s="224">
        <v>0</v>
      </c>
      <c r="T402" s="225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6" t="s">
        <v>171</v>
      </c>
      <c r="AT402" s="226" t="s">
        <v>166</v>
      </c>
      <c r="AU402" s="226" t="s">
        <v>77</v>
      </c>
      <c r="AY402" s="20" t="s">
        <v>163</v>
      </c>
      <c r="BE402" s="227">
        <f>IF(N402="základní",J402,0)</f>
        <v>0</v>
      </c>
      <c r="BF402" s="227">
        <f>IF(N402="snížená",J402,0)</f>
        <v>0</v>
      </c>
      <c r="BG402" s="227">
        <f>IF(N402="zákl. přenesená",J402,0)</f>
        <v>0</v>
      </c>
      <c r="BH402" s="227">
        <f>IF(N402="sníž. přenesená",J402,0)</f>
        <v>0</v>
      </c>
      <c r="BI402" s="227">
        <f>IF(N402="nulová",J402,0)</f>
        <v>0</v>
      </c>
      <c r="BJ402" s="20" t="s">
        <v>83</v>
      </c>
      <c r="BK402" s="227">
        <f>ROUND(I402*H402,2)</f>
        <v>0</v>
      </c>
      <c r="BL402" s="20" t="s">
        <v>171</v>
      </c>
      <c r="BM402" s="226" t="s">
        <v>476</v>
      </c>
    </row>
    <row r="403" s="2" customFormat="1" ht="16.5" customHeight="1">
      <c r="A403" s="41"/>
      <c r="B403" s="42"/>
      <c r="C403" s="215" t="s">
        <v>477</v>
      </c>
      <c r="D403" s="215" t="s">
        <v>166</v>
      </c>
      <c r="E403" s="216" t="s">
        <v>478</v>
      </c>
      <c r="F403" s="217" t="s">
        <v>479</v>
      </c>
      <c r="G403" s="218" t="s">
        <v>451</v>
      </c>
      <c r="H403" s="219">
        <v>1</v>
      </c>
      <c r="I403" s="220"/>
      <c r="J403" s="221">
        <f>ROUND(I403*H403,2)</f>
        <v>0</v>
      </c>
      <c r="K403" s="217" t="s">
        <v>19</v>
      </c>
      <c r="L403" s="47"/>
      <c r="M403" s="287" t="s">
        <v>19</v>
      </c>
      <c r="N403" s="288" t="s">
        <v>42</v>
      </c>
      <c r="O403" s="289"/>
      <c r="P403" s="290">
        <f>O403*H403</f>
        <v>0</v>
      </c>
      <c r="Q403" s="290">
        <v>0</v>
      </c>
      <c r="R403" s="290">
        <f>Q403*H403</f>
        <v>0</v>
      </c>
      <c r="S403" s="290">
        <v>0</v>
      </c>
      <c r="T403" s="291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26" t="s">
        <v>171</v>
      </c>
      <c r="AT403" s="226" t="s">
        <v>166</v>
      </c>
      <c r="AU403" s="226" t="s">
        <v>77</v>
      </c>
      <c r="AY403" s="20" t="s">
        <v>163</v>
      </c>
      <c r="BE403" s="227">
        <f>IF(N403="základní",J403,0)</f>
        <v>0</v>
      </c>
      <c r="BF403" s="227">
        <f>IF(N403="snížená",J403,0)</f>
        <v>0</v>
      </c>
      <c r="BG403" s="227">
        <f>IF(N403="zákl. přenesená",J403,0)</f>
        <v>0</v>
      </c>
      <c r="BH403" s="227">
        <f>IF(N403="sníž. přenesená",J403,0)</f>
        <v>0</v>
      </c>
      <c r="BI403" s="227">
        <f>IF(N403="nulová",J403,0)</f>
        <v>0</v>
      </c>
      <c r="BJ403" s="20" t="s">
        <v>83</v>
      </c>
      <c r="BK403" s="227">
        <f>ROUND(I403*H403,2)</f>
        <v>0</v>
      </c>
      <c r="BL403" s="20" t="s">
        <v>171</v>
      </c>
      <c r="BM403" s="226" t="s">
        <v>480</v>
      </c>
    </row>
    <row r="404" s="2" customFormat="1" ht="6.96" customHeight="1">
      <c r="A404" s="41"/>
      <c r="B404" s="62"/>
      <c r="C404" s="63"/>
      <c r="D404" s="63"/>
      <c r="E404" s="63"/>
      <c r="F404" s="63"/>
      <c r="G404" s="63"/>
      <c r="H404" s="63"/>
      <c r="I404" s="63"/>
      <c r="J404" s="63"/>
      <c r="K404" s="63"/>
      <c r="L404" s="47"/>
      <c r="M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</row>
  </sheetData>
  <sheetProtection sheet="1" autoFilter="0" formatColumns="0" formatRows="0" objects="1" scenarios="1" spinCount="100000" saltValue="SzZGj4OayzFqKNKnmxS/qGETaRZ1kYQklLQwinivNJUCjxdKVj77XgZF4UVYholqd0N7Iw1wtVjz1CKonhuTxQ==" hashValue="US3/IoW0ApzpwXDSAehw41GsXCRAmlrw5WS1e+0DwMvUQ0Wxs3pxwfeOxG4AxOUuidx58+5qpMgr9zoSHHE5KA==" algorithmName="SHA-512" password="CC35"/>
  <autoFilter ref="C96:K4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9" r:id="rId2" display="https://podminky.urs.cz/item/CS_URS_2025_01/612325302"/>
    <hyperlink ref="F117" r:id="rId3" display="https://podminky.urs.cz/item/CS_URS_2025_01/619991001"/>
    <hyperlink ref="F121" r:id="rId4" display="https://podminky.urs.cz/item/CS_URS_2025_01/619991005"/>
    <hyperlink ref="F129" r:id="rId5" display="https://podminky.urs.cz/item/CS_URS_2025_01/622131121"/>
    <hyperlink ref="F137" r:id="rId6" display="https://podminky.urs.cz/item/CS_URS_2025_01/622142001"/>
    <hyperlink ref="F145" r:id="rId7" display="https://podminky.urs.cz/item/CS_URS_2025_01/622143003"/>
    <hyperlink ref="F161" r:id="rId8" display="https://podminky.urs.cz/item/CS_URS_2025_01/622143004"/>
    <hyperlink ref="F192" r:id="rId9" display="https://podminky.urs.cz/item/CS_URS_2025_01/622151031"/>
    <hyperlink ref="F200" r:id="rId10" display="https://podminky.urs.cz/item/CS_URS_2025_01/622531022"/>
    <hyperlink ref="F209" r:id="rId11" display="https://podminky.urs.cz/item/CS_URS_2025_01/949101111"/>
    <hyperlink ref="F217" r:id="rId12" display="https://podminky.urs.cz/item/CS_URS_2025_01/968082015"/>
    <hyperlink ref="F221" r:id="rId13" display="https://podminky.urs.cz/item/CS_URS_2025_01/968082016"/>
    <hyperlink ref="F226" r:id="rId14" display="https://podminky.urs.cz/item/CS_URS_2025_01/968082017"/>
    <hyperlink ref="F232" r:id="rId15" display="https://podminky.urs.cz/item/CS_URS_2025_01/978013191"/>
    <hyperlink ref="F240" r:id="rId16" display="https://podminky.urs.cz/item/CS_URS_2025_01/985131311"/>
    <hyperlink ref="F249" r:id="rId17" display="https://podminky.urs.cz/item/CS_URS_2025_01/985139112"/>
    <hyperlink ref="F259" r:id="rId18" display="https://podminky.urs.cz/item/CS_URS_2025_01/997013212"/>
    <hyperlink ref="F261" r:id="rId19" display="https://podminky.urs.cz/item/CS_URS_2025_01/997013501"/>
    <hyperlink ref="F263" r:id="rId20" display="https://podminky.urs.cz/item/CS_URS_2025_01/997013509"/>
    <hyperlink ref="F268" r:id="rId21" display="https://podminky.urs.cz/item/CS_URS_2025_01/997013631"/>
    <hyperlink ref="F271" r:id="rId22" display="https://podminky.urs.cz/item/CS_URS_2025_01/998018002"/>
    <hyperlink ref="F275" r:id="rId23" display="https://podminky.urs.cz/item/CS_URS_2025_01/764001911"/>
    <hyperlink ref="F288" r:id="rId24" display="https://podminky.urs.cz/item/CS_URS_2025_01/998764102"/>
    <hyperlink ref="F291" r:id="rId25" display="https://podminky.urs.cz/item/CS_URS_2025_01/766622131"/>
    <hyperlink ref="F302" r:id="rId26" display="https://podminky.urs.cz/item/CS_URS_2025_01/766622216"/>
    <hyperlink ref="F309" r:id="rId27" display="https://podminky.urs.cz/item/CS_URS_2025_01/766642131"/>
    <hyperlink ref="F316" r:id="rId28" display="https://podminky.urs.cz/item/CS_URS_2025_01/766691811"/>
    <hyperlink ref="F323" r:id="rId29" display="https://podminky.urs.cz/item/CS_URS_2025_01/766694116"/>
    <hyperlink ref="F336" r:id="rId30" display="https://podminky.urs.cz/item/CS_URS_2025_01/998766122"/>
    <hyperlink ref="F339" r:id="rId31" display="https://podminky.urs.cz/item/CS_URS_2025_01/767627306"/>
    <hyperlink ref="F347" r:id="rId32" display="https://podminky.urs.cz/item/CS_URS_2025_01/767627307"/>
    <hyperlink ref="F355" r:id="rId33" display="https://podminky.urs.cz/item/CS_URS_2025_01/767627310"/>
    <hyperlink ref="F363" r:id="rId34" display="https://podminky.urs.cz/item/CS_URS_2025_01/998767122"/>
    <hyperlink ref="F366" r:id="rId35" display="https://podminky.urs.cz/item/CS_URS_2025_01/784211101"/>
    <hyperlink ref="F394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129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492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ROUND((SUM(BE97:BE371)),  2)</f>
        <v>0</v>
      </c>
      <c r="G35" s="41"/>
      <c r="H35" s="41"/>
      <c r="I35" s="160">
        <v>0.20999999999999999</v>
      </c>
      <c r="J35" s="159">
        <f>ROUND(((SUM(BE97:BE371))*I35),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ROUND((SUM(BF97:BF371)),  2)</f>
        <v>0</v>
      </c>
      <c r="G36" s="41"/>
      <c r="H36" s="41"/>
      <c r="I36" s="160">
        <v>0.12</v>
      </c>
      <c r="J36" s="159">
        <f>ROUND(((SUM(BF97:BF371))*I36),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ROUND((SUM(BG97:BG371)),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ROUND((SUM(BH97:BH371)),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ROUND((SUM(BI97:BI371)),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129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046 - Bytová jednotka 6, byt 1+1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J194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J239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J251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J254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J255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J269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J312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J336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J348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J363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129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046 - Bytová jednotka 6, byt 1+1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P98+P254+P363</f>
        <v>0</v>
      </c>
      <c r="Q97" s="99"/>
      <c r="R97" s="196">
        <f>R98+R254+R363</f>
        <v>0.67879560000000005</v>
      </c>
      <c r="S97" s="99"/>
      <c r="T97" s="197">
        <f>T98+T254+T363</f>
        <v>0.80512356000000007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BK98+BK254+BK363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P99+P194+P239+P251</f>
        <v>0</v>
      </c>
      <c r="Q98" s="207"/>
      <c r="R98" s="208">
        <f>R99+R194+R239+R251</f>
        <v>0.30612467999999998</v>
      </c>
      <c r="S98" s="207"/>
      <c r="T98" s="209">
        <f>T99+T194+T239+T251</f>
        <v>0.79424356000000007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BK99+BK194+BK239+BK251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SUM(P100:P193)</f>
        <v>0</v>
      </c>
      <c r="Q99" s="207"/>
      <c r="R99" s="208">
        <f>SUM(R100:R193)</f>
        <v>0.30612467999999998</v>
      </c>
      <c r="S99" s="207"/>
      <c r="T99" s="209">
        <f>SUM(T100:T193)</f>
        <v>0.0053175600000000007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SUM(BK100:BK193)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6.9870000000000001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0.030603060000000001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4" customFormat="1">
      <c r="A106" s="14"/>
      <c r="B106" s="245"/>
      <c r="C106" s="246"/>
      <c r="D106" s="235" t="s">
        <v>175</v>
      </c>
      <c r="E106" s="247" t="s">
        <v>19</v>
      </c>
      <c r="F106" s="248" t="s">
        <v>179</v>
      </c>
      <c r="G106" s="246"/>
      <c r="H106" s="249">
        <v>6.9870000000000001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175</v>
      </c>
      <c r="AU106" s="255" t="s">
        <v>83</v>
      </c>
      <c r="AV106" s="14" t="s">
        <v>171</v>
      </c>
      <c r="AW106" s="14" t="s">
        <v>32</v>
      </c>
      <c r="AX106" s="14" t="s">
        <v>77</v>
      </c>
      <c r="AY106" s="255" t="s">
        <v>163</v>
      </c>
    </row>
    <row r="107" s="2" customFormat="1" ht="16.5" customHeight="1">
      <c r="A107" s="41"/>
      <c r="B107" s="42"/>
      <c r="C107" s="215" t="s">
        <v>83</v>
      </c>
      <c r="D107" s="215" t="s">
        <v>166</v>
      </c>
      <c r="E107" s="216" t="s">
        <v>180</v>
      </c>
      <c r="F107" s="217" t="s">
        <v>181</v>
      </c>
      <c r="G107" s="218" t="s">
        <v>169</v>
      </c>
      <c r="H107" s="219">
        <v>6.9870000000000001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0.034680000000000002</v>
      </c>
      <c r="R107" s="224">
        <f>Q107*H107</f>
        <v>0.24230916000000002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83</v>
      </c>
      <c r="AY107" s="20" t="s">
        <v>163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83</v>
      </c>
      <c r="BK107" s="227">
        <f>ROUND(I107*H107,2)</f>
        <v>0</v>
      </c>
      <c r="BL107" s="20" t="s">
        <v>171</v>
      </c>
      <c r="BM107" s="226" t="s">
        <v>182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183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83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176</v>
      </c>
      <c r="G109" s="234"/>
      <c r="H109" s="238">
        <v>2.1480000000000001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83</v>
      </c>
      <c r="AV109" s="13" t="s">
        <v>83</v>
      </c>
      <c r="AW109" s="13" t="s">
        <v>32</v>
      </c>
      <c r="AX109" s="13" t="s">
        <v>70</v>
      </c>
      <c r="AY109" s="244" t="s">
        <v>163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177</v>
      </c>
      <c r="G111" s="234"/>
      <c r="H111" s="238">
        <v>1.7609999999999999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178</v>
      </c>
      <c r="G112" s="234"/>
      <c r="H112" s="238">
        <v>0.93000000000000005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4" customFormat="1">
      <c r="A113" s="14"/>
      <c r="B113" s="245"/>
      <c r="C113" s="246"/>
      <c r="D113" s="235" t="s">
        <v>175</v>
      </c>
      <c r="E113" s="247" t="s">
        <v>19</v>
      </c>
      <c r="F113" s="248" t="s">
        <v>179</v>
      </c>
      <c r="G113" s="246"/>
      <c r="H113" s="249">
        <v>6.9870000000000001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175</v>
      </c>
      <c r="AU113" s="255" t="s">
        <v>83</v>
      </c>
      <c r="AV113" s="14" t="s">
        <v>171</v>
      </c>
      <c r="AW113" s="14" t="s">
        <v>32</v>
      </c>
      <c r="AX113" s="14" t="s">
        <v>77</v>
      </c>
      <c r="AY113" s="255" t="s">
        <v>163</v>
      </c>
    </row>
    <row r="114" s="2" customFormat="1" ht="16.5" customHeight="1">
      <c r="A114" s="41"/>
      <c r="B114" s="42"/>
      <c r="C114" s="215" t="s">
        <v>184</v>
      </c>
      <c r="D114" s="215" t="s">
        <v>166</v>
      </c>
      <c r="E114" s="216" t="s">
        <v>185</v>
      </c>
      <c r="F114" s="217" t="s">
        <v>186</v>
      </c>
      <c r="G114" s="218" t="s">
        <v>169</v>
      </c>
      <c r="H114" s="219">
        <v>80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42</v>
      </c>
      <c r="O114" s="87"/>
      <c r="P114" s="224">
        <f>O114*H114</f>
        <v>0</v>
      </c>
      <c r="Q114" s="224">
        <v>4.0000000000000003E-05</v>
      </c>
      <c r="R114" s="224">
        <f>Q114*H114</f>
        <v>0.0032000000000000002</v>
      </c>
      <c r="S114" s="224">
        <v>6.0000000000000002E-05</v>
      </c>
      <c r="T114" s="225">
        <f>S114*H114</f>
        <v>0.0048000000000000004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83</v>
      </c>
      <c r="AY114" s="20" t="s">
        <v>163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83</v>
      </c>
      <c r="BK114" s="227">
        <f>ROUND(I114*H114,2)</f>
        <v>0</v>
      </c>
      <c r="BL114" s="20" t="s">
        <v>171</v>
      </c>
      <c r="BM114" s="226" t="s">
        <v>187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188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83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482</v>
      </c>
      <c r="G116" s="234"/>
      <c r="H116" s="238">
        <v>80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83</v>
      </c>
      <c r="AV116" s="13" t="s">
        <v>83</v>
      </c>
      <c r="AW116" s="13" t="s">
        <v>32</v>
      </c>
      <c r="AX116" s="13" t="s">
        <v>70</v>
      </c>
      <c r="AY116" s="244" t="s">
        <v>163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179</v>
      </c>
      <c r="G117" s="246"/>
      <c r="H117" s="249">
        <v>80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83</v>
      </c>
      <c r="AV117" s="14" t="s">
        <v>171</v>
      </c>
      <c r="AW117" s="14" t="s">
        <v>32</v>
      </c>
      <c r="AX117" s="14" t="s">
        <v>77</v>
      </c>
      <c r="AY117" s="255" t="s">
        <v>163</v>
      </c>
    </row>
    <row r="118" s="2" customFormat="1" ht="21.75" customHeight="1">
      <c r="A118" s="41"/>
      <c r="B118" s="42"/>
      <c r="C118" s="215" t="s">
        <v>171</v>
      </c>
      <c r="D118" s="215" t="s">
        <v>166</v>
      </c>
      <c r="E118" s="216" t="s">
        <v>190</v>
      </c>
      <c r="F118" s="217" t="s">
        <v>191</v>
      </c>
      <c r="G118" s="218" t="s">
        <v>169</v>
      </c>
      <c r="H118" s="219">
        <v>8.6259999999999994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42</v>
      </c>
      <c r="O118" s="87"/>
      <c r="P118" s="224">
        <f>O118*H118</f>
        <v>0</v>
      </c>
      <c r="Q118" s="224">
        <v>9.0000000000000006E-05</v>
      </c>
      <c r="R118" s="224">
        <f>Q118*H118</f>
        <v>0.00077634000000000004</v>
      </c>
      <c r="S118" s="224">
        <v>6.0000000000000002E-05</v>
      </c>
      <c r="T118" s="225">
        <f>S118*H118</f>
        <v>0.00051756000000000003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83</v>
      </c>
      <c r="AY118" s="20" t="s">
        <v>163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83</v>
      </c>
      <c r="BK118" s="227">
        <f>ROUND(I118*H118,2)</f>
        <v>0</v>
      </c>
      <c r="BL118" s="20" t="s">
        <v>171</v>
      </c>
      <c r="BM118" s="226" t="s">
        <v>192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193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83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194</v>
      </c>
      <c r="G120" s="234"/>
      <c r="H120" s="238">
        <v>3.1139999999999999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83</v>
      </c>
      <c r="AV120" s="13" t="s">
        <v>83</v>
      </c>
      <c r="AW120" s="13" t="s">
        <v>32</v>
      </c>
      <c r="AX120" s="13" t="s">
        <v>70</v>
      </c>
      <c r="AY120" s="244" t="s">
        <v>163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194</v>
      </c>
      <c r="G121" s="234"/>
      <c r="H121" s="238">
        <v>3.1139999999999999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83</v>
      </c>
      <c r="AV121" s="13" t="s">
        <v>83</v>
      </c>
      <c r="AW121" s="13" t="s">
        <v>32</v>
      </c>
      <c r="AX121" s="13" t="s">
        <v>70</v>
      </c>
      <c r="AY121" s="244" t="s">
        <v>163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195</v>
      </c>
      <c r="G122" s="234"/>
      <c r="H122" s="238">
        <v>1.7969999999999999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196</v>
      </c>
      <c r="G123" s="234"/>
      <c r="H123" s="238">
        <v>0.60099999999999998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4" customFormat="1">
      <c r="A124" s="14"/>
      <c r="B124" s="245"/>
      <c r="C124" s="246"/>
      <c r="D124" s="235" t="s">
        <v>175</v>
      </c>
      <c r="E124" s="247" t="s">
        <v>19</v>
      </c>
      <c r="F124" s="248" t="s">
        <v>179</v>
      </c>
      <c r="G124" s="246"/>
      <c r="H124" s="249">
        <v>8.6260000000000012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175</v>
      </c>
      <c r="AU124" s="255" t="s">
        <v>83</v>
      </c>
      <c r="AV124" s="14" t="s">
        <v>171</v>
      </c>
      <c r="AW124" s="14" t="s">
        <v>32</v>
      </c>
      <c r="AX124" s="14" t="s">
        <v>77</v>
      </c>
      <c r="AY124" s="255" t="s">
        <v>163</v>
      </c>
    </row>
    <row r="125" s="2" customFormat="1" ht="16.5" customHeight="1">
      <c r="A125" s="41"/>
      <c r="B125" s="42"/>
      <c r="C125" s="215" t="s">
        <v>197</v>
      </c>
      <c r="D125" s="215" t="s">
        <v>166</v>
      </c>
      <c r="E125" s="216" t="s">
        <v>198</v>
      </c>
      <c r="F125" s="217" t="s">
        <v>199</v>
      </c>
      <c r="G125" s="218" t="s">
        <v>169</v>
      </c>
      <c r="H125" s="219">
        <v>2.6200000000000001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42</v>
      </c>
      <c r="O125" s="87"/>
      <c r="P125" s="224">
        <f>O125*H125</f>
        <v>0</v>
      </c>
      <c r="Q125" s="224">
        <v>0.00025999999999999998</v>
      </c>
      <c r="R125" s="224">
        <f>Q125*H125</f>
        <v>0.00068119999999999997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83</v>
      </c>
      <c r="AY125" s="20" t="s">
        <v>163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83</v>
      </c>
      <c r="BK125" s="227">
        <f>ROUND(I125*H125,2)</f>
        <v>0</v>
      </c>
      <c r="BL125" s="20" t="s">
        <v>171</v>
      </c>
      <c r="BM125" s="226" t="s">
        <v>200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201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83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202</v>
      </c>
      <c r="G127" s="234"/>
      <c r="H127" s="238">
        <v>0.76100000000000001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83</v>
      </c>
      <c r="AV127" s="13" t="s">
        <v>83</v>
      </c>
      <c r="AW127" s="13" t="s">
        <v>32</v>
      </c>
      <c r="AX127" s="13" t="s">
        <v>70</v>
      </c>
      <c r="AY127" s="244" t="s">
        <v>163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202</v>
      </c>
      <c r="G128" s="234"/>
      <c r="H128" s="238">
        <v>0.76100000000000001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83</v>
      </c>
      <c r="AV128" s="13" t="s">
        <v>83</v>
      </c>
      <c r="AW128" s="13" t="s">
        <v>32</v>
      </c>
      <c r="AX128" s="13" t="s">
        <v>70</v>
      </c>
      <c r="AY128" s="244" t="s">
        <v>163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203</v>
      </c>
      <c r="G129" s="234"/>
      <c r="H129" s="238">
        <v>0.75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83</v>
      </c>
      <c r="AV129" s="13" t="s">
        <v>83</v>
      </c>
      <c r="AW129" s="13" t="s">
        <v>32</v>
      </c>
      <c r="AX129" s="13" t="s">
        <v>70</v>
      </c>
      <c r="AY129" s="244" t="s">
        <v>163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204</v>
      </c>
      <c r="G130" s="234"/>
      <c r="H130" s="238">
        <v>0.34799999999999998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179</v>
      </c>
      <c r="G131" s="246"/>
      <c r="H131" s="249">
        <v>2.6200000000000001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83</v>
      </c>
      <c r="AV131" s="14" t="s">
        <v>171</v>
      </c>
      <c r="AW131" s="14" t="s">
        <v>32</v>
      </c>
      <c r="AX131" s="14" t="s">
        <v>77</v>
      </c>
      <c r="AY131" s="255" t="s">
        <v>163</v>
      </c>
    </row>
    <row r="132" s="2" customFormat="1" ht="21.75" customHeight="1">
      <c r="A132" s="41"/>
      <c r="B132" s="42"/>
      <c r="C132" s="215" t="s">
        <v>164</v>
      </c>
      <c r="D132" s="215" t="s">
        <v>166</v>
      </c>
      <c r="E132" s="216" t="s">
        <v>205</v>
      </c>
      <c r="F132" s="217" t="s">
        <v>206</v>
      </c>
      <c r="G132" s="218" t="s">
        <v>169</v>
      </c>
      <c r="H132" s="219">
        <v>2.6200000000000001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42</v>
      </c>
      <c r="O132" s="87"/>
      <c r="P132" s="224">
        <f>O132*H132</f>
        <v>0</v>
      </c>
      <c r="Q132" s="224">
        <v>0.0043800000000000002</v>
      </c>
      <c r="R132" s="224">
        <f>Q132*H132</f>
        <v>0.011475600000000001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83</v>
      </c>
      <c r="AY132" s="20" t="s">
        <v>163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83</v>
      </c>
      <c r="BK132" s="227">
        <f>ROUND(I132*H132,2)</f>
        <v>0</v>
      </c>
      <c r="BL132" s="20" t="s">
        <v>171</v>
      </c>
      <c r="BM132" s="226" t="s">
        <v>207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208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83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202</v>
      </c>
      <c r="G135" s="234"/>
      <c r="H135" s="238">
        <v>0.76100000000000001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83</v>
      </c>
      <c r="AV135" s="13" t="s">
        <v>83</v>
      </c>
      <c r="AW135" s="13" t="s">
        <v>32</v>
      </c>
      <c r="AX135" s="13" t="s">
        <v>70</v>
      </c>
      <c r="AY135" s="244" t="s">
        <v>163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203</v>
      </c>
      <c r="G136" s="234"/>
      <c r="H136" s="238">
        <v>0.75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83</v>
      </c>
      <c r="AV136" s="13" t="s">
        <v>83</v>
      </c>
      <c r="AW136" s="13" t="s">
        <v>32</v>
      </c>
      <c r="AX136" s="13" t="s">
        <v>70</v>
      </c>
      <c r="AY136" s="244" t="s">
        <v>163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204</v>
      </c>
      <c r="G137" s="234"/>
      <c r="H137" s="238">
        <v>0.34799999999999998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83</v>
      </c>
      <c r="AV137" s="13" t="s">
        <v>83</v>
      </c>
      <c r="AW137" s="13" t="s">
        <v>32</v>
      </c>
      <c r="AX137" s="13" t="s">
        <v>70</v>
      </c>
      <c r="AY137" s="244" t="s">
        <v>163</v>
      </c>
    </row>
    <row r="138" s="14" customFormat="1">
      <c r="A138" s="14"/>
      <c r="B138" s="245"/>
      <c r="C138" s="246"/>
      <c r="D138" s="235" t="s">
        <v>175</v>
      </c>
      <c r="E138" s="247" t="s">
        <v>19</v>
      </c>
      <c r="F138" s="248" t="s">
        <v>179</v>
      </c>
      <c r="G138" s="246"/>
      <c r="H138" s="249">
        <v>2.6200000000000001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175</v>
      </c>
      <c r="AU138" s="255" t="s">
        <v>83</v>
      </c>
      <c r="AV138" s="14" t="s">
        <v>171</v>
      </c>
      <c r="AW138" s="14" t="s">
        <v>32</v>
      </c>
      <c r="AX138" s="14" t="s">
        <v>77</v>
      </c>
      <c r="AY138" s="255" t="s">
        <v>163</v>
      </c>
    </row>
    <row r="139" s="2" customFormat="1" ht="24.15" customHeight="1">
      <c r="A139" s="41"/>
      <c r="B139" s="42"/>
      <c r="C139" s="215" t="s">
        <v>209</v>
      </c>
      <c r="D139" s="215" t="s">
        <v>166</v>
      </c>
      <c r="E139" s="216" t="s">
        <v>210</v>
      </c>
      <c r="F139" s="217" t="s">
        <v>211</v>
      </c>
      <c r="G139" s="218" t="s">
        <v>212</v>
      </c>
      <c r="H139" s="219">
        <v>17.460000000000001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42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83</v>
      </c>
      <c r="AY139" s="20" t="s">
        <v>163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83</v>
      </c>
      <c r="BK139" s="227">
        <f>ROUND(I139*H139,2)</f>
        <v>0</v>
      </c>
      <c r="BL139" s="20" t="s">
        <v>171</v>
      </c>
      <c r="BM139" s="226" t="s">
        <v>213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214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83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215</v>
      </c>
      <c r="G141" s="234"/>
      <c r="H141" s="238">
        <v>5.0700000000000003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215</v>
      </c>
      <c r="G142" s="234"/>
      <c r="H142" s="238">
        <v>5.0700000000000003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216</v>
      </c>
      <c r="G143" s="234"/>
      <c r="H143" s="238">
        <v>5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83</v>
      </c>
      <c r="AV143" s="13" t="s">
        <v>83</v>
      </c>
      <c r="AW143" s="13" t="s">
        <v>32</v>
      </c>
      <c r="AX143" s="13" t="s">
        <v>70</v>
      </c>
      <c r="AY143" s="244" t="s">
        <v>163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217</v>
      </c>
      <c r="G144" s="234"/>
      <c r="H144" s="238">
        <v>2.3199999999999998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83</v>
      </c>
      <c r="AV144" s="13" t="s">
        <v>83</v>
      </c>
      <c r="AW144" s="13" t="s">
        <v>32</v>
      </c>
      <c r="AX144" s="13" t="s">
        <v>70</v>
      </c>
      <c r="AY144" s="244" t="s">
        <v>163</v>
      </c>
    </row>
    <row r="145" s="14" customFormat="1">
      <c r="A145" s="14"/>
      <c r="B145" s="245"/>
      <c r="C145" s="246"/>
      <c r="D145" s="235" t="s">
        <v>175</v>
      </c>
      <c r="E145" s="247" t="s">
        <v>19</v>
      </c>
      <c r="F145" s="248" t="s">
        <v>179</v>
      </c>
      <c r="G145" s="246"/>
      <c r="H145" s="249">
        <v>17.460000000000001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175</v>
      </c>
      <c r="AU145" s="255" t="s">
        <v>83</v>
      </c>
      <c r="AV145" s="14" t="s">
        <v>171</v>
      </c>
      <c r="AW145" s="14" t="s">
        <v>32</v>
      </c>
      <c r="AX145" s="14" t="s">
        <v>77</v>
      </c>
      <c r="AY145" s="255" t="s">
        <v>163</v>
      </c>
    </row>
    <row r="146" s="2" customFormat="1" ht="16.5" customHeight="1">
      <c r="A146" s="41"/>
      <c r="B146" s="42"/>
      <c r="C146" s="256" t="s">
        <v>218</v>
      </c>
      <c r="D146" s="256" t="s">
        <v>219</v>
      </c>
      <c r="E146" s="257" t="s">
        <v>220</v>
      </c>
      <c r="F146" s="258" t="s">
        <v>221</v>
      </c>
      <c r="G146" s="259" t="s">
        <v>212</v>
      </c>
      <c r="H146" s="260">
        <v>18.332999999999998</v>
      </c>
      <c r="I146" s="261"/>
      <c r="J146" s="262">
        <f>ROUND(I146*H146,2)</f>
        <v>0</v>
      </c>
      <c r="K146" s="258" t="s">
        <v>170</v>
      </c>
      <c r="L146" s="263"/>
      <c r="M146" s="264" t="s">
        <v>19</v>
      </c>
      <c r="N146" s="265" t="s">
        <v>42</v>
      </c>
      <c r="O146" s="87"/>
      <c r="P146" s="224">
        <f>O146*H146</f>
        <v>0</v>
      </c>
      <c r="Q146" s="224">
        <v>0.00010000000000000001</v>
      </c>
      <c r="R146" s="224">
        <f>Q146*H146</f>
        <v>0.0018333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218</v>
      </c>
      <c r="AT146" s="226" t="s">
        <v>219</v>
      </c>
      <c r="AU146" s="226" t="s">
        <v>83</v>
      </c>
      <c r="AY146" s="20" t="s">
        <v>163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83</v>
      </c>
      <c r="BK146" s="227">
        <f>ROUND(I146*H146,2)</f>
        <v>0</v>
      </c>
      <c r="BL146" s="20" t="s">
        <v>171</v>
      </c>
      <c r="BM146" s="226" t="s">
        <v>222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215</v>
      </c>
      <c r="G148" s="234"/>
      <c r="H148" s="238">
        <v>5.0700000000000003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216</v>
      </c>
      <c r="G149" s="234"/>
      <c r="H149" s="238">
        <v>5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217</v>
      </c>
      <c r="G150" s="234"/>
      <c r="H150" s="238">
        <v>2.3199999999999998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17.460000000000001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13" customFormat="1">
      <c r="A152" s="13"/>
      <c r="B152" s="233"/>
      <c r="C152" s="234"/>
      <c r="D152" s="235" t="s">
        <v>175</v>
      </c>
      <c r="E152" s="234"/>
      <c r="F152" s="237" t="s">
        <v>483</v>
      </c>
      <c r="G152" s="234"/>
      <c r="H152" s="238">
        <v>18.332999999999998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83</v>
      </c>
      <c r="AV152" s="13" t="s">
        <v>83</v>
      </c>
      <c r="AW152" s="13" t="s">
        <v>4</v>
      </c>
      <c r="AX152" s="13" t="s">
        <v>77</v>
      </c>
      <c r="AY152" s="244" t="s">
        <v>163</v>
      </c>
    </row>
    <row r="153" s="2" customFormat="1" ht="33" customHeight="1">
      <c r="A153" s="41"/>
      <c r="B153" s="42"/>
      <c r="C153" s="215" t="s">
        <v>224</v>
      </c>
      <c r="D153" s="215" t="s">
        <v>166</v>
      </c>
      <c r="E153" s="216" t="s">
        <v>225</v>
      </c>
      <c r="F153" s="217" t="s">
        <v>226</v>
      </c>
      <c r="G153" s="218" t="s">
        <v>212</v>
      </c>
      <c r="H153" s="219">
        <v>34.920000000000002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42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83</v>
      </c>
      <c r="AY153" s="20" t="s">
        <v>163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83</v>
      </c>
      <c r="BK153" s="227">
        <f>ROUND(I153*H153,2)</f>
        <v>0</v>
      </c>
      <c r="BL153" s="20" t="s">
        <v>171</v>
      </c>
      <c r="BM153" s="226" t="s">
        <v>227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228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83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215</v>
      </c>
      <c r="G155" s="234"/>
      <c r="H155" s="238">
        <v>5.0700000000000003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215</v>
      </c>
      <c r="G156" s="234"/>
      <c r="H156" s="238">
        <v>5.0700000000000003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216</v>
      </c>
      <c r="G157" s="234"/>
      <c r="H157" s="238">
        <v>5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217</v>
      </c>
      <c r="G158" s="234"/>
      <c r="H158" s="238">
        <v>2.3199999999999998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83</v>
      </c>
      <c r="AV158" s="13" t="s">
        <v>83</v>
      </c>
      <c r="AW158" s="13" t="s">
        <v>32</v>
      </c>
      <c r="AX158" s="13" t="s">
        <v>70</v>
      </c>
      <c r="AY158" s="244" t="s">
        <v>163</v>
      </c>
    </row>
    <row r="159" s="15" customFormat="1">
      <c r="A159" s="15"/>
      <c r="B159" s="266"/>
      <c r="C159" s="267"/>
      <c r="D159" s="235" t="s">
        <v>175</v>
      </c>
      <c r="E159" s="268" t="s">
        <v>19</v>
      </c>
      <c r="F159" s="269" t="s">
        <v>229</v>
      </c>
      <c r="G159" s="267"/>
      <c r="H159" s="270">
        <v>17.460000000000001</v>
      </c>
      <c r="I159" s="271"/>
      <c r="J159" s="267"/>
      <c r="K159" s="267"/>
      <c r="L159" s="272"/>
      <c r="M159" s="273"/>
      <c r="N159" s="274"/>
      <c r="O159" s="274"/>
      <c r="P159" s="274"/>
      <c r="Q159" s="274"/>
      <c r="R159" s="274"/>
      <c r="S159" s="274"/>
      <c r="T159" s="27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6" t="s">
        <v>175</v>
      </c>
      <c r="AU159" s="276" t="s">
        <v>83</v>
      </c>
      <c r="AV159" s="15" t="s">
        <v>184</v>
      </c>
      <c r="AW159" s="15" t="s">
        <v>32</v>
      </c>
      <c r="AX159" s="15" t="s">
        <v>70</v>
      </c>
      <c r="AY159" s="276" t="s">
        <v>163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215</v>
      </c>
      <c r="G160" s="234"/>
      <c r="H160" s="238">
        <v>5.0700000000000003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83</v>
      </c>
      <c r="AV160" s="13" t="s">
        <v>83</v>
      </c>
      <c r="AW160" s="13" t="s">
        <v>32</v>
      </c>
      <c r="AX160" s="13" t="s">
        <v>70</v>
      </c>
      <c r="AY160" s="244" t="s">
        <v>163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215</v>
      </c>
      <c r="G161" s="234"/>
      <c r="H161" s="238">
        <v>5.0700000000000003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83</v>
      </c>
      <c r="AV161" s="13" t="s">
        <v>83</v>
      </c>
      <c r="AW161" s="13" t="s">
        <v>32</v>
      </c>
      <c r="AX161" s="13" t="s">
        <v>70</v>
      </c>
      <c r="AY161" s="244" t="s">
        <v>163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216</v>
      </c>
      <c r="G162" s="234"/>
      <c r="H162" s="238">
        <v>5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217</v>
      </c>
      <c r="G163" s="234"/>
      <c r="H163" s="238">
        <v>2.3199999999999998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5" customFormat="1">
      <c r="A164" s="15"/>
      <c r="B164" s="266"/>
      <c r="C164" s="267"/>
      <c r="D164" s="235" t="s">
        <v>175</v>
      </c>
      <c r="E164" s="268" t="s">
        <v>19</v>
      </c>
      <c r="F164" s="269" t="s">
        <v>229</v>
      </c>
      <c r="G164" s="267"/>
      <c r="H164" s="270">
        <v>17.460000000000001</v>
      </c>
      <c r="I164" s="271"/>
      <c r="J164" s="267"/>
      <c r="K164" s="267"/>
      <c r="L164" s="272"/>
      <c r="M164" s="273"/>
      <c r="N164" s="274"/>
      <c r="O164" s="274"/>
      <c r="P164" s="274"/>
      <c r="Q164" s="274"/>
      <c r="R164" s="274"/>
      <c r="S164" s="274"/>
      <c r="T164" s="27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6" t="s">
        <v>175</v>
      </c>
      <c r="AU164" s="276" t="s">
        <v>83</v>
      </c>
      <c r="AV164" s="15" t="s">
        <v>184</v>
      </c>
      <c r="AW164" s="15" t="s">
        <v>32</v>
      </c>
      <c r="AX164" s="15" t="s">
        <v>70</v>
      </c>
      <c r="AY164" s="276" t="s">
        <v>163</v>
      </c>
    </row>
    <row r="165" s="14" customFormat="1">
      <c r="A165" s="14"/>
      <c r="B165" s="245"/>
      <c r="C165" s="246"/>
      <c r="D165" s="235" t="s">
        <v>175</v>
      </c>
      <c r="E165" s="247" t="s">
        <v>19</v>
      </c>
      <c r="F165" s="248" t="s">
        <v>179</v>
      </c>
      <c r="G165" s="246"/>
      <c r="H165" s="249">
        <v>34.920000000000002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175</v>
      </c>
      <c r="AU165" s="255" t="s">
        <v>83</v>
      </c>
      <c r="AV165" s="14" t="s">
        <v>171</v>
      </c>
      <c r="AW165" s="14" t="s">
        <v>32</v>
      </c>
      <c r="AX165" s="14" t="s">
        <v>77</v>
      </c>
      <c r="AY165" s="255" t="s">
        <v>163</v>
      </c>
    </row>
    <row r="166" s="2" customFormat="1" ht="16.5" customHeight="1">
      <c r="A166" s="41"/>
      <c r="B166" s="42"/>
      <c r="C166" s="256" t="s">
        <v>230</v>
      </c>
      <c r="D166" s="256" t="s">
        <v>219</v>
      </c>
      <c r="E166" s="257" t="s">
        <v>231</v>
      </c>
      <c r="F166" s="258" t="s">
        <v>232</v>
      </c>
      <c r="G166" s="259" t="s">
        <v>212</v>
      </c>
      <c r="H166" s="260">
        <v>18.332999999999998</v>
      </c>
      <c r="I166" s="261"/>
      <c r="J166" s="262">
        <f>ROUND(I166*H166,2)</f>
        <v>0</v>
      </c>
      <c r="K166" s="258" t="s">
        <v>170</v>
      </c>
      <c r="L166" s="263"/>
      <c r="M166" s="264" t="s">
        <v>19</v>
      </c>
      <c r="N166" s="265" t="s">
        <v>42</v>
      </c>
      <c r="O166" s="87"/>
      <c r="P166" s="224">
        <f>O166*H166</f>
        <v>0</v>
      </c>
      <c r="Q166" s="224">
        <v>4.0000000000000003E-05</v>
      </c>
      <c r="R166" s="224">
        <f>Q166*H166</f>
        <v>0.00073331999999999998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218</v>
      </c>
      <c r="AT166" s="226" t="s">
        <v>219</v>
      </c>
      <c r="AU166" s="226" t="s">
        <v>83</v>
      </c>
      <c r="AY166" s="20" t="s">
        <v>163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83</v>
      </c>
      <c r="BK166" s="227">
        <f>ROUND(I166*H166,2)</f>
        <v>0</v>
      </c>
      <c r="BL166" s="20" t="s">
        <v>171</v>
      </c>
      <c r="BM166" s="226" t="s">
        <v>233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215</v>
      </c>
      <c r="G167" s="234"/>
      <c r="H167" s="238">
        <v>5.0700000000000003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83</v>
      </c>
      <c r="AV167" s="13" t="s">
        <v>83</v>
      </c>
      <c r="AW167" s="13" t="s">
        <v>32</v>
      </c>
      <c r="AX167" s="13" t="s">
        <v>70</v>
      </c>
      <c r="AY167" s="244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216</v>
      </c>
      <c r="G169" s="234"/>
      <c r="H169" s="238">
        <v>5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217</v>
      </c>
      <c r="G170" s="234"/>
      <c r="H170" s="238">
        <v>2.3199999999999998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179</v>
      </c>
      <c r="G171" s="246"/>
      <c r="H171" s="249">
        <v>17.460000000000001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83</v>
      </c>
      <c r="AV171" s="14" t="s">
        <v>171</v>
      </c>
      <c r="AW171" s="14" t="s">
        <v>32</v>
      </c>
      <c r="AX171" s="14" t="s">
        <v>77</v>
      </c>
      <c r="AY171" s="255" t="s">
        <v>163</v>
      </c>
    </row>
    <row r="172" s="13" customFormat="1">
      <c r="A172" s="13"/>
      <c r="B172" s="233"/>
      <c r="C172" s="234"/>
      <c r="D172" s="235" t="s">
        <v>175</v>
      </c>
      <c r="E172" s="234"/>
      <c r="F172" s="237" t="s">
        <v>483</v>
      </c>
      <c r="G172" s="234"/>
      <c r="H172" s="238">
        <v>18.332999999999998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4</v>
      </c>
      <c r="AX172" s="13" t="s">
        <v>77</v>
      </c>
      <c r="AY172" s="244" t="s">
        <v>163</v>
      </c>
    </row>
    <row r="173" s="2" customFormat="1" ht="16.5" customHeight="1">
      <c r="A173" s="41"/>
      <c r="B173" s="42"/>
      <c r="C173" s="256" t="s">
        <v>234</v>
      </c>
      <c r="D173" s="256" t="s">
        <v>219</v>
      </c>
      <c r="E173" s="257" t="s">
        <v>235</v>
      </c>
      <c r="F173" s="258" t="s">
        <v>236</v>
      </c>
      <c r="G173" s="259" t="s">
        <v>212</v>
      </c>
      <c r="H173" s="260">
        <v>18.332999999999998</v>
      </c>
      <c r="I173" s="261"/>
      <c r="J173" s="262">
        <f>ROUND(I173*H173,2)</f>
        <v>0</v>
      </c>
      <c r="K173" s="258" t="s">
        <v>170</v>
      </c>
      <c r="L173" s="263"/>
      <c r="M173" s="264" t="s">
        <v>19</v>
      </c>
      <c r="N173" s="265" t="s">
        <v>42</v>
      </c>
      <c r="O173" s="87"/>
      <c r="P173" s="224">
        <f>O173*H173</f>
        <v>0</v>
      </c>
      <c r="Q173" s="224">
        <v>0.00029999999999999997</v>
      </c>
      <c r="R173" s="224">
        <f>Q173*H173</f>
        <v>0.0054998999999999994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218</v>
      </c>
      <c r="AT173" s="226" t="s">
        <v>219</v>
      </c>
      <c r="AU173" s="226" t="s">
        <v>83</v>
      </c>
      <c r="AY173" s="20" t="s">
        <v>163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83</v>
      </c>
      <c r="BK173" s="227">
        <f>ROUND(I173*H173,2)</f>
        <v>0</v>
      </c>
      <c r="BL173" s="20" t="s">
        <v>171</v>
      </c>
      <c r="BM173" s="226" t="s">
        <v>237</v>
      </c>
    </row>
    <row r="174" s="13" customFormat="1">
      <c r="A174" s="13"/>
      <c r="B174" s="233"/>
      <c r="C174" s="234"/>
      <c r="D174" s="235" t="s">
        <v>175</v>
      </c>
      <c r="E174" s="236" t="s">
        <v>19</v>
      </c>
      <c r="F174" s="237" t="s">
        <v>215</v>
      </c>
      <c r="G174" s="234"/>
      <c r="H174" s="238">
        <v>5.0700000000000003</v>
      </c>
      <c r="I174" s="239"/>
      <c r="J174" s="234"/>
      <c r="K174" s="234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175</v>
      </c>
      <c r="AU174" s="244" t="s">
        <v>83</v>
      </c>
      <c r="AV174" s="13" t="s">
        <v>83</v>
      </c>
      <c r="AW174" s="13" t="s">
        <v>32</v>
      </c>
      <c r="AX174" s="13" t="s">
        <v>70</v>
      </c>
      <c r="AY174" s="244" t="s">
        <v>163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215</v>
      </c>
      <c r="G175" s="234"/>
      <c r="H175" s="238">
        <v>5.0700000000000003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83</v>
      </c>
      <c r="AV175" s="13" t="s">
        <v>83</v>
      </c>
      <c r="AW175" s="13" t="s">
        <v>32</v>
      </c>
      <c r="AX175" s="13" t="s">
        <v>70</v>
      </c>
      <c r="AY175" s="244" t="s">
        <v>163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216</v>
      </c>
      <c r="G176" s="234"/>
      <c r="H176" s="238">
        <v>5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217</v>
      </c>
      <c r="G177" s="234"/>
      <c r="H177" s="238">
        <v>2.3199999999999998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4" customFormat="1">
      <c r="A178" s="14"/>
      <c r="B178" s="245"/>
      <c r="C178" s="246"/>
      <c r="D178" s="235" t="s">
        <v>175</v>
      </c>
      <c r="E178" s="247" t="s">
        <v>19</v>
      </c>
      <c r="F178" s="248" t="s">
        <v>179</v>
      </c>
      <c r="G178" s="246"/>
      <c r="H178" s="249">
        <v>17.460000000000001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175</v>
      </c>
      <c r="AU178" s="255" t="s">
        <v>83</v>
      </c>
      <c r="AV178" s="14" t="s">
        <v>171</v>
      </c>
      <c r="AW178" s="14" t="s">
        <v>32</v>
      </c>
      <c r="AX178" s="14" t="s">
        <v>77</v>
      </c>
      <c r="AY178" s="255" t="s">
        <v>163</v>
      </c>
    </row>
    <row r="179" s="13" customFormat="1">
      <c r="A179" s="13"/>
      <c r="B179" s="233"/>
      <c r="C179" s="234"/>
      <c r="D179" s="235" t="s">
        <v>175</v>
      </c>
      <c r="E179" s="234"/>
      <c r="F179" s="237" t="s">
        <v>483</v>
      </c>
      <c r="G179" s="234"/>
      <c r="H179" s="238">
        <v>18.332999999999998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4</v>
      </c>
      <c r="AX179" s="13" t="s">
        <v>77</v>
      </c>
      <c r="AY179" s="244" t="s">
        <v>163</v>
      </c>
    </row>
    <row r="180" s="2" customFormat="1" ht="16.5" customHeight="1">
      <c r="A180" s="41"/>
      <c r="B180" s="42"/>
      <c r="C180" s="215" t="s">
        <v>8</v>
      </c>
      <c r="D180" s="215" t="s">
        <v>166</v>
      </c>
      <c r="E180" s="216" t="s">
        <v>238</v>
      </c>
      <c r="F180" s="217" t="s">
        <v>239</v>
      </c>
      <c r="G180" s="218" t="s">
        <v>169</v>
      </c>
      <c r="H180" s="219">
        <v>2.6200000000000001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42</v>
      </c>
      <c r="O180" s="87"/>
      <c r="P180" s="224">
        <f>O180*H180</f>
        <v>0</v>
      </c>
      <c r="Q180" s="224">
        <v>0.00013999999999999999</v>
      </c>
      <c r="R180" s="224">
        <f>Q180*H180</f>
        <v>0.00036679999999999997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83</v>
      </c>
      <c r="AY180" s="20" t="s">
        <v>163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83</v>
      </c>
      <c r="BK180" s="227">
        <f>ROUND(I180*H180,2)</f>
        <v>0</v>
      </c>
      <c r="BL180" s="20" t="s">
        <v>171</v>
      </c>
      <c r="BM180" s="226" t="s">
        <v>240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241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83</v>
      </c>
    </row>
    <row r="182" s="13" customFormat="1">
      <c r="A182" s="13"/>
      <c r="B182" s="233"/>
      <c r="C182" s="234"/>
      <c r="D182" s="235" t="s">
        <v>175</v>
      </c>
      <c r="E182" s="236" t="s">
        <v>19</v>
      </c>
      <c r="F182" s="237" t="s">
        <v>202</v>
      </c>
      <c r="G182" s="234"/>
      <c r="H182" s="238">
        <v>0.76100000000000001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32</v>
      </c>
      <c r="AX182" s="13" t="s">
        <v>70</v>
      </c>
      <c r="AY182" s="244" t="s">
        <v>163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202</v>
      </c>
      <c r="G183" s="234"/>
      <c r="H183" s="238">
        <v>0.76100000000000001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83</v>
      </c>
      <c r="AV183" s="13" t="s">
        <v>83</v>
      </c>
      <c r="AW183" s="13" t="s">
        <v>32</v>
      </c>
      <c r="AX183" s="13" t="s">
        <v>70</v>
      </c>
      <c r="AY183" s="244" t="s">
        <v>163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203</v>
      </c>
      <c r="G184" s="234"/>
      <c r="H184" s="238">
        <v>0.75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204</v>
      </c>
      <c r="G185" s="234"/>
      <c r="H185" s="238">
        <v>0.34799999999999998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4" customFormat="1">
      <c r="A186" s="14"/>
      <c r="B186" s="245"/>
      <c r="C186" s="246"/>
      <c r="D186" s="235" t="s">
        <v>175</v>
      </c>
      <c r="E186" s="247" t="s">
        <v>19</v>
      </c>
      <c r="F186" s="248" t="s">
        <v>179</v>
      </c>
      <c r="G186" s="246"/>
      <c r="H186" s="249">
        <v>2.6200000000000001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175</v>
      </c>
      <c r="AU186" s="255" t="s">
        <v>83</v>
      </c>
      <c r="AV186" s="14" t="s">
        <v>171</v>
      </c>
      <c r="AW186" s="14" t="s">
        <v>32</v>
      </c>
      <c r="AX186" s="14" t="s">
        <v>77</v>
      </c>
      <c r="AY186" s="255" t="s">
        <v>163</v>
      </c>
    </row>
    <row r="187" s="2" customFormat="1" ht="24.15" customHeight="1">
      <c r="A187" s="41"/>
      <c r="B187" s="42"/>
      <c r="C187" s="215" t="s">
        <v>242</v>
      </c>
      <c r="D187" s="215" t="s">
        <v>166</v>
      </c>
      <c r="E187" s="216" t="s">
        <v>243</v>
      </c>
      <c r="F187" s="217" t="s">
        <v>244</v>
      </c>
      <c r="G187" s="218" t="s">
        <v>169</v>
      </c>
      <c r="H187" s="219">
        <v>2.6200000000000001</v>
      </c>
      <c r="I187" s="220"/>
      <c r="J187" s="221">
        <f>ROUND(I187*H187,2)</f>
        <v>0</v>
      </c>
      <c r="K187" s="217" t="s">
        <v>170</v>
      </c>
      <c r="L187" s="47"/>
      <c r="M187" s="222" t="s">
        <v>19</v>
      </c>
      <c r="N187" s="223" t="s">
        <v>42</v>
      </c>
      <c r="O187" s="87"/>
      <c r="P187" s="224">
        <f>O187*H187</f>
        <v>0</v>
      </c>
      <c r="Q187" s="224">
        <v>0.0033</v>
      </c>
      <c r="R187" s="224">
        <f>Q187*H187</f>
        <v>0.0086460000000000009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171</v>
      </c>
      <c r="AT187" s="226" t="s">
        <v>166</v>
      </c>
      <c r="AU187" s="226" t="s">
        <v>83</v>
      </c>
      <c r="AY187" s="20" t="s">
        <v>163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83</v>
      </c>
      <c r="BK187" s="227">
        <f>ROUND(I187*H187,2)</f>
        <v>0</v>
      </c>
      <c r="BL187" s="20" t="s">
        <v>171</v>
      </c>
      <c r="BM187" s="226" t="s">
        <v>245</v>
      </c>
    </row>
    <row r="188" s="2" customFormat="1">
      <c r="A188" s="41"/>
      <c r="B188" s="42"/>
      <c r="C188" s="43"/>
      <c r="D188" s="228" t="s">
        <v>173</v>
      </c>
      <c r="E188" s="43"/>
      <c r="F188" s="229" t="s">
        <v>246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173</v>
      </c>
      <c r="AU188" s="20" t="s">
        <v>83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202</v>
      </c>
      <c r="G189" s="234"/>
      <c r="H189" s="238">
        <v>0.76100000000000001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83</v>
      </c>
      <c r="AV189" s="13" t="s">
        <v>83</v>
      </c>
      <c r="AW189" s="13" t="s">
        <v>32</v>
      </c>
      <c r="AX189" s="13" t="s">
        <v>70</v>
      </c>
      <c r="AY189" s="244" t="s">
        <v>163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202</v>
      </c>
      <c r="G190" s="234"/>
      <c r="H190" s="238">
        <v>0.76100000000000001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32</v>
      </c>
      <c r="AX190" s="13" t="s">
        <v>70</v>
      </c>
      <c r="AY190" s="244" t="s">
        <v>163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203</v>
      </c>
      <c r="G191" s="234"/>
      <c r="H191" s="238">
        <v>0.75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83</v>
      </c>
      <c r="AV191" s="13" t="s">
        <v>83</v>
      </c>
      <c r="AW191" s="13" t="s">
        <v>32</v>
      </c>
      <c r="AX191" s="13" t="s">
        <v>70</v>
      </c>
      <c r="AY191" s="244" t="s">
        <v>163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204</v>
      </c>
      <c r="G192" s="234"/>
      <c r="H192" s="238">
        <v>0.34799999999999998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83</v>
      </c>
      <c r="AV192" s="13" t="s">
        <v>83</v>
      </c>
      <c r="AW192" s="13" t="s">
        <v>32</v>
      </c>
      <c r="AX192" s="13" t="s">
        <v>70</v>
      </c>
      <c r="AY192" s="244" t="s">
        <v>163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179</v>
      </c>
      <c r="G193" s="246"/>
      <c r="H193" s="249">
        <v>2.6200000000000001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83</v>
      </c>
      <c r="AV193" s="14" t="s">
        <v>171</v>
      </c>
      <c r="AW193" s="14" t="s">
        <v>32</v>
      </c>
      <c r="AX193" s="14" t="s">
        <v>77</v>
      </c>
      <c r="AY193" s="255" t="s">
        <v>163</v>
      </c>
    </row>
    <row r="194" s="12" customFormat="1" ht="22.8" customHeight="1">
      <c r="A194" s="12"/>
      <c r="B194" s="199"/>
      <c r="C194" s="200"/>
      <c r="D194" s="201" t="s">
        <v>69</v>
      </c>
      <c r="E194" s="213" t="s">
        <v>224</v>
      </c>
      <c r="F194" s="213" t="s">
        <v>247</v>
      </c>
      <c r="G194" s="200"/>
      <c r="H194" s="200"/>
      <c r="I194" s="203"/>
      <c r="J194" s="214">
        <f>BK194</f>
        <v>0</v>
      </c>
      <c r="K194" s="200"/>
      <c r="L194" s="205"/>
      <c r="M194" s="206"/>
      <c r="N194" s="207"/>
      <c r="O194" s="207"/>
      <c r="P194" s="208">
        <f>SUM(P195:P238)</f>
        <v>0</v>
      </c>
      <c r="Q194" s="207"/>
      <c r="R194" s="208">
        <f>SUM(R195:R238)</f>
        <v>0</v>
      </c>
      <c r="S194" s="207"/>
      <c r="T194" s="209">
        <f>SUM(T195:T238)</f>
        <v>0.78892600000000002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10" t="s">
        <v>77</v>
      </c>
      <c r="AT194" s="211" t="s">
        <v>69</v>
      </c>
      <c r="AU194" s="211" t="s">
        <v>77</v>
      </c>
      <c r="AY194" s="210" t="s">
        <v>163</v>
      </c>
      <c r="BK194" s="212">
        <f>SUM(BK195:BK238)</f>
        <v>0</v>
      </c>
    </row>
    <row r="195" s="2" customFormat="1" ht="24.15" customHeight="1">
      <c r="A195" s="41"/>
      <c r="B195" s="42"/>
      <c r="C195" s="215" t="s">
        <v>248</v>
      </c>
      <c r="D195" s="215" t="s">
        <v>166</v>
      </c>
      <c r="E195" s="216" t="s">
        <v>249</v>
      </c>
      <c r="F195" s="217" t="s">
        <v>250</v>
      </c>
      <c r="G195" s="218" t="s">
        <v>169</v>
      </c>
      <c r="H195" s="219">
        <v>8.8800000000000008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42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83</v>
      </c>
      <c r="AY195" s="20" t="s">
        <v>163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83</v>
      </c>
      <c r="BK195" s="227">
        <f>ROUND(I195*H195,2)</f>
        <v>0</v>
      </c>
      <c r="BL195" s="20" t="s">
        <v>171</v>
      </c>
      <c r="BM195" s="226" t="s">
        <v>251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252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83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253</v>
      </c>
      <c r="G197" s="234"/>
      <c r="H197" s="238">
        <v>3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253</v>
      </c>
      <c r="G198" s="234"/>
      <c r="H198" s="238">
        <v>3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83</v>
      </c>
      <c r="AV198" s="13" t="s">
        <v>83</v>
      </c>
      <c r="AW198" s="13" t="s">
        <v>32</v>
      </c>
      <c r="AX198" s="13" t="s">
        <v>70</v>
      </c>
      <c r="AY198" s="244" t="s">
        <v>163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254</v>
      </c>
      <c r="G199" s="234"/>
      <c r="H199" s="238">
        <v>1.44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83</v>
      </c>
      <c r="AV199" s="13" t="s">
        <v>83</v>
      </c>
      <c r="AW199" s="13" t="s">
        <v>32</v>
      </c>
      <c r="AX199" s="13" t="s">
        <v>70</v>
      </c>
      <c r="AY199" s="244" t="s">
        <v>163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254</v>
      </c>
      <c r="G200" s="234"/>
      <c r="H200" s="238">
        <v>1.44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83</v>
      </c>
      <c r="AV200" s="13" t="s">
        <v>83</v>
      </c>
      <c r="AW200" s="13" t="s">
        <v>32</v>
      </c>
      <c r="AX200" s="13" t="s">
        <v>70</v>
      </c>
      <c r="AY200" s="244" t="s">
        <v>163</v>
      </c>
    </row>
    <row r="201" s="14" customFormat="1">
      <c r="A201" s="14"/>
      <c r="B201" s="245"/>
      <c r="C201" s="246"/>
      <c r="D201" s="235" t="s">
        <v>175</v>
      </c>
      <c r="E201" s="247" t="s">
        <v>19</v>
      </c>
      <c r="F201" s="248" t="s">
        <v>179</v>
      </c>
      <c r="G201" s="246"/>
      <c r="H201" s="249">
        <v>8.879999999999999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175</v>
      </c>
      <c r="AU201" s="255" t="s">
        <v>83</v>
      </c>
      <c r="AV201" s="14" t="s">
        <v>171</v>
      </c>
      <c r="AW201" s="14" t="s">
        <v>32</v>
      </c>
      <c r="AX201" s="14" t="s">
        <v>77</v>
      </c>
      <c r="AY201" s="255" t="s">
        <v>163</v>
      </c>
    </row>
    <row r="202" s="2" customFormat="1" ht="21.75" customHeight="1">
      <c r="A202" s="41"/>
      <c r="B202" s="42"/>
      <c r="C202" s="215" t="s">
        <v>255</v>
      </c>
      <c r="D202" s="215" t="s">
        <v>166</v>
      </c>
      <c r="E202" s="216" t="s">
        <v>256</v>
      </c>
      <c r="F202" s="217" t="s">
        <v>257</v>
      </c>
      <c r="G202" s="218" t="s">
        <v>169</v>
      </c>
      <c r="H202" s="219">
        <v>0.60099999999999998</v>
      </c>
      <c r="I202" s="220"/>
      <c r="J202" s="221">
        <f>ROUND(I202*H202,2)</f>
        <v>0</v>
      </c>
      <c r="K202" s="217" t="s">
        <v>170</v>
      </c>
      <c r="L202" s="47"/>
      <c r="M202" s="222" t="s">
        <v>19</v>
      </c>
      <c r="N202" s="223" t="s">
        <v>42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0.072999999999999995</v>
      </c>
      <c r="T202" s="225">
        <f>S202*H202</f>
        <v>0.043872999999999995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83</v>
      </c>
      <c r="AY202" s="20" t="s">
        <v>163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83</v>
      </c>
      <c r="BK202" s="227">
        <f>ROUND(I202*H202,2)</f>
        <v>0</v>
      </c>
      <c r="BL202" s="20" t="s">
        <v>171</v>
      </c>
      <c r="BM202" s="226" t="s">
        <v>258</v>
      </c>
    </row>
    <row r="203" s="2" customFormat="1">
      <c r="A203" s="41"/>
      <c r="B203" s="42"/>
      <c r="C203" s="43"/>
      <c r="D203" s="228" t="s">
        <v>173</v>
      </c>
      <c r="E203" s="43"/>
      <c r="F203" s="229" t="s">
        <v>259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173</v>
      </c>
      <c r="AU203" s="20" t="s">
        <v>83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196</v>
      </c>
      <c r="G204" s="234"/>
      <c r="H204" s="238">
        <v>0.60099999999999998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179</v>
      </c>
      <c r="G205" s="246"/>
      <c r="H205" s="249">
        <v>0.60099999999999998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83</v>
      </c>
      <c r="AV205" s="14" t="s">
        <v>171</v>
      </c>
      <c r="AW205" s="14" t="s">
        <v>32</v>
      </c>
      <c r="AX205" s="14" t="s">
        <v>77</v>
      </c>
      <c r="AY205" s="255" t="s">
        <v>163</v>
      </c>
    </row>
    <row r="206" s="2" customFormat="1" ht="21.75" customHeight="1">
      <c r="A206" s="41"/>
      <c r="B206" s="42"/>
      <c r="C206" s="215" t="s">
        <v>260</v>
      </c>
      <c r="D206" s="215" t="s">
        <v>166</v>
      </c>
      <c r="E206" s="216" t="s">
        <v>261</v>
      </c>
      <c r="F206" s="217" t="s">
        <v>262</v>
      </c>
      <c r="G206" s="218" t="s">
        <v>169</v>
      </c>
      <c r="H206" s="219">
        <v>1.7969999999999999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0.058999999999999997</v>
      </c>
      <c r="T206" s="225">
        <f>S206*H206</f>
        <v>0.10602299999999999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83</v>
      </c>
      <c r="AY206" s="20" t="s">
        <v>163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83</v>
      </c>
      <c r="BK206" s="227">
        <f>ROUND(I206*H206,2)</f>
        <v>0</v>
      </c>
      <c r="BL206" s="20" t="s">
        <v>171</v>
      </c>
      <c r="BM206" s="226" t="s">
        <v>263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264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83</v>
      </c>
    </row>
    <row r="208" s="16" customFormat="1">
      <c r="A208" s="16"/>
      <c r="B208" s="277"/>
      <c r="C208" s="278"/>
      <c r="D208" s="235" t="s">
        <v>175</v>
      </c>
      <c r="E208" s="279" t="s">
        <v>19</v>
      </c>
      <c r="F208" s="280" t="s">
        <v>265</v>
      </c>
      <c r="G208" s="278"/>
      <c r="H208" s="279" t="s">
        <v>19</v>
      </c>
      <c r="I208" s="281"/>
      <c r="J208" s="278"/>
      <c r="K208" s="278"/>
      <c r="L208" s="282"/>
      <c r="M208" s="283"/>
      <c r="N208" s="284"/>
      <c r="O208" s="284"/>
      <c r="P208" s="284"/>
      <c r="Q208" s="284"/>
      <c r="R208" s="284"/>
      <c r="S208" s="284"/>
      <c r="T208" s="285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T208" s="286" t="s">
        <v>175</v>
      </c>
      <c r="AU208" s="286" t="s">
        <v>83</v>
      </c>
      <c r="AV208" s="16" t="s">
        <v>77</v>
      </c>
      <c r="AW208" s="16" t="s">
        <v>32</v>
      </c>
      <c r="AX208" s="16" t="s">
        <v>70</v>
      </c>
      <c r="AY208" s="286" t="s">
        <v>163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195</v>
      </c>
      <c r="G209" s="234"/>
      <c r="H209" s="238">
        <v>1.7969999999999999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83</v>
      </c>
      <c r="AV209" s="13" t="s">
        <v>83</v>
      </c>
      <c r="AW209" s="13" t="s">
        <v>32</v>
      </c>
      <c r="AX209" s="13" t="s">
        <v>70</v>
      </c>
      <c r="AY209" s="244" t="s">
        <v>163</v>
      </c>
    </row>
    <row r="210" s="14" customFormat="1">
      <c r="A210" s="14"/>
      <c r="B210" s="245"/>
      <c r="C210" s="246"/>
      <c r="D210" s="235" t="s">
        <v>175</v>
      </c>
      <c r="E210" s="247" t="s">
        <v>19</v>
      </c>
      <c r="F210" s="248" t="s">
        <v>179</v>
      </c>
      <c r="G210" s="246"/>
      <c r="H210" s="249">
        <v>1.7969999999999999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175</v>
      </c>
      <c r="AU210" s="255" t="s">
        <v>83</v>
      </c>
      <c r="AV210" s="14" t="s">
        <v>171</v>
      </c>
      <c r="AW210" s="14" t="s">
        <v>32</v>
      </c>
      <c r="AX210" s="14" t="s">
        <v>77</v>
      </c>
      <c r="AY210" s="255" t="s">
        <v>163</v>
      </c>
    </row>
    <row r="211" s="2" customFormat="1" ht="21.75" customHeight="1">
      <c r="A211" s="41"/>
      <c r="B211" s="42"/>
      <c r="C211" s="215" t="s">
        <v>266</v>
      </c>
      <c r="D211" s="215" t="s">
        <v>166</v>
      </c>
      <c r="E211" s="216" t="s">
        <v>267</v>
      </c>
      <c r="F211" s="217" t="s">
        <v>268</v>
      </c>
      <c r="G211" s="218" t="s">
        <v>169</v>
      </c>
      <c r="H211" s="219">
        <v>6.2279999999999998</v>
      </c>
      <c r="I211" s="220"/>
      <c r="J211" s="221">
        <f>ROUND(I211*H211,2)</f>
        <v>0</v>
      </c>
      <c r="K211" s="217" t="s">
        <v>170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0.050999999999999997</v>
      </c>
      <c r="T211" s="225">
        <f>S211*H211</f>
        <v>0.31762799999999997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171</v>
      </c>
      <c r="AT211" s="226" t="s">
        <v>166</v>
      </c>
      <c r="AU211" s="226" t="s">
        <v>83</v>
      </c>
      <c r="AY211" s="20" t="s">
        <v>163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83</v>
      </c>
      <c r="BK211" s="227">
        <f>ROUND(I211*H211,2)</f>
        <v>0</v>
      </c>
      <c r="BL211" s="20" t="s">
        <v>171</v>
      </c>
      <c r="BM211" s="226" t="s">
        <v>269</v>
      </c>
    </row>
    <row r="212" s="2" customFormat="1">
      <c r="A212" s="41"/>
      <c r="B212" s="42"/>
      <c r="C212" s="43"/>
      <c r="D212" s="228" t="s">
        <v>173</v>
      </c>
      <c r="E212" s="43"/>
      <c r="F212" s="229" t="s">
        <v>270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173</v>
      </c>
      <c r="AU212" s="20" t="s">
        <v>83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194</v>
      </c>
      <c r="G213" s="234"/>
      <c r="H213" s="238">
        <v>3.1139999999999999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194</v>
      </c>
      <c r="G214" s="234"/>
      <c r="H214" s="238">
        <v>3.1139999999999999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6.2279999999999998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4.15" customHeight="1">
      <c r="A216" s="41"/>
      <c r="B216" s="42"/>
      <c r="C216" s="215" t="s">
        <v>271</v>
      </c>
      <c r="D216" s="215" t="s">
        <v>166</v>
      </c>
      <c r="E216" s="216" t="s">
        <v>272</v>
      </c>
      <c r="F216" s="217" t="s">
        <v>273</v>
      </c>
      <c r="G216" s="218" t="s">
        <v>169</v>
      </c>
      <c r="H216" s="219">
        <v>6.9870000000000001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0.045999999999999999</v>
      </c>
      <c r="T216" s="225">
        <f>S216*H216</f>
        <v>0.32140200000000002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274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275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176</v>
      </c>
      <c r="G218" s="234"/>
      <c r="H218" s="238">
        <v>2.1480000000000001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176</v>
      </c>
      <c r="G219" s="234"/>
      <c r="H219" s="238">
        <v>2.1480000000000001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83</v>
      </c>
      <c r="AV219" s="13" t="s">
        <v>83</v>
      </c>
      <c r="AW219" s="13" t="s">
        <v>32</v>
      </c>
      <c r="AX219" s="13" t="s">
        <v>70</v>
      </c>
      <c r="AY219" s="244" t="s">
        <v>163</v>
      </c>
    </row>
    <row r="220" s="13" customFormat="1">
      <c r="A220" s="13"/>
      <c r="B220" s="233"/>
      <c r="C220" s="234"/>
      <c r="D220" s="235" t="s">
        <v>175</v>
      </c>
      <c r="E220" s="236" t="s">
        <v>19</v>
      </c>
      <c r="F220" s="237" t="s">
        <v>177</v>
      </c>
      <c r="G220" s="234"/>
      <c r="H220" s="238">
        <v>1.7609999999999999</v>
      </c>
      <c r="I220" s="239"/>
      <c r="J220" s="234"/>
      <c r="K220" s="234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175</v>
      </c>
      <c r="AU220" s="244" t="s">
        <v>83</v>
      </c>
      <c r="AV220" s="13" t="s">
        <v>83</v>
      </c>
      <c r="AW220" s="13" t="s">
        <v>32</v>
      </c>
      <c r="AX220" s="13" t="s">
        <v>70</v>
      </c>
      <c r="AY220" s="244" t="s">
        <v>163</v>
      </c>
    </row>
    <row r="221" s="13" customFormat="1">
      <c r="A221" s="13"/>
      <c r="B221" s="233"/>
      <c r="C221" s="234"/>
      <c r="D221" s="235" t="s">
        <v>175</v>
      </c>
      <c r="E221" s="236" t="s">
        <v>19</v>
      </c>
      <c r="F221" s="237" t="s">
        <v>178</v>
      </c>
      <c r="G221" s="234"/>
      <c r="H221" s="238">
        <v>0.93000000000000005</v>
      </c>
      <c r="I221" s="239"/>
      <c r="J221" s="234"/>
      <c r="K221" s="234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175</v>
      </c>
      <c r="AU221" s="244" t="s">
        <v>83</v>
      </c>
      <c r="AV221" s="13" t="s">
        <v>83</v>
      </c>
      <c r="AW221" s="13" t="s">
        <v>32</v>
      </c>
      <c r="AX221" s="13" t="s">
        <v>70</v>
      </c>
      <c r="AY221" s="244" t="s">
        <v>163</v>
      </c>
    </row>
    <row r="222" s="14" customFormat="1">
      <c r="A222" s="14"/>
      <c r="B222" s="245"/>
      <c r="C222" s="246"/>
      <c r="D222" s="235" t="s">
        <v>175</v>
      </c>
      <c r="E222" s="247" t="s">
        <v>19</v>
      </c>
      <c r="F222" s="248" t="s">
        <v>179</v>
      </c>
      <c r="G222" s="246"/>
      <c r="H222" s="249">
        <v>6.9870000000000001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175</v>
      </c>
      <c r="AU222" s="255" t="s">
        <v>83</v>
      </c>
      <c r="AV222" s="14" t="s">
        <v>171</v>
      </c>
      <c r="AW222" s="14" t="s">
        <v>32</v>
      </c>
      <c r="AX222" s="14" t="s">
        <v>77</v>
      </c>
      <c r="AY222" s="255" t="s">
        <v>163</v>
      </c>
    </row>
    <row r="223" s="2" customFormat="1" ht="16.5" customHeight="1">
      <c r="A223" s="41"/>
      <c r="B223" s="42"/>
      <c r="C223" s="215" t="s">
        <v>276</v>
      </c>
      <c r="D223" s="215" t="s">
        <v>166</v>
      </c>
      <c r="E223" s="216" t="s">
        <v>277</v>
      </c>
      <c r="F223" s="217" t="s">
        <v>278</v>
      </c>
      <c r="G223" s="218" t="s">
        <v>169</v>
      </c>
      <c r="H223" s="219">
        <v>2.6200000000000001</v>
      </c>
      <c r="I223" s="220"/>
      <c r="J223" s="221">
        <f>ROUND(I223*H223,2)</f>
        <v>0</v>
      </c>
      <c r="K223" s="217" t="s">
        <v>170</v>
      </c>
      <c r="L223" s="47"/>
      <c r="M223" s="222" t="s">
        <v>19</v>
      </c>
      <c r="N223" s="223" t="s">
        <v>42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83</v>
      </c>
      <c r="AY223" s="20" t="s">
        <v>163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83</v>
      </c>
      <c r="BK223" s="227">
        <f>ROUND(I223*H223,2)</f>
        <v>0</v>
      </c>
      <c r="BL223" s="20" t="s">
        <v>171</v>
      </c>
      <c r="BM223" s="226" t="s">
        <v>279</v>
      </c>
    </row>
    <row r="224" s="2" customFormat="1">
      <c r="A224" s="41"/>
      <c r="B224" s="42"/>
      <c r="C224" s="43"/>
      <c r="D224" s="228" t="s">
        <v>173</v>
      </c>
      <c r="E224" s="43"/>
      <c r="F224" s="229" t="s">
        <v>280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173</v>
      </c>
      <c r="AU224" s="20" t="s">
        <v>83</v>
      </c>
    </row>
    <row r="225" s="16" customFormat="1">
      <c r="A225" s="16"/>
      <c r="B225" s="277"/>
      <c r="C225" s="278"/>
      <c r="D225" s="235" t="s">
        <v>175</v>
      </c>
      <c r="E225" s="279" t="s">
        <v>19</v>
      </c>
      <c r="F225" s="280" t="s">
        <v>281</v>
      </c>
      <c r="G225" s="278"/>
      <c r="H225" s="279" t="s">
        <v>19</v>
      </c>
      <c r="I225" s="281"/>
      <c r="J225" s="278"/>
      <c r="K225" s="278"/>
      <c r="L225" s="282"/>
      <c r="M225" s="283"/>
      <c r="N225" s="284"/>
      <c r="O225" s="284"/>
      <c r="P225" s="284"/>
      <c r="Q225" s="284"/>
      <c r="R225" s="284"/>
      <c r="S225" s="284"/>
      <c r="T225" s="285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T225" s="286" t="s">
        <v>175</v>
      </c>
      <c r="AU225" s="286" t="s">
        <v>83</v>
      </c>
      <c r="AV225" s="16" t="s">
        <v>77</v>
      </c>
      <c r="AW225" s="16" t="s">
        <v>32</v>
      </c>
      <c r="AX225" s="16" t="s">
        <v>70</v>
      </c>
      <c r="AY225" s="286" t="s">
        <v>163</v>
      </c>
    </row>
    <row r="226" s="13" customFormat="1">
      <c r="A226" s="13"/>
      <c r="B226" s="233"/>
      <c r="C226" s="234"/>
      <c r="D226" s="235" t="s">
        <v>175</v>
      </c>
      <c r="E226" s="236" t="s">
        <v>19</v>
      </c>
      <c r="F226" s="237" t="s">
        <v>202</v>
      </c>
      <c r="G226" s="234"/>
      <c r="H226" s="238">
        <v>0.76100000000000001</v>
      </c>
      <c r="I226" s="239"/>
      <c r="J226" s="234"/>
      <c r="K226" s="234"/>
      <c r="L226" s="240"/>
      <c r="M226" s="241"/>
      <c r="N226" s="242"/>
      <c r="O226" s="242"/>
      <c r="P226" s="242"/>
      <c r="Q226" s="242"/>
      <c r="R226" s="242"/>
      <c r="S226" s="242"/>
      <c r="T226" s="24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4" t="s">
        <v>175</v>
      </c>
      <c r="AU226" s="244" t="s">
        <v>83</v>
      </c>
      <c r="AV226" s="13" t="s">
        <v>83</v>
      </c>
      <c r="AW226" s="13" t="s">
        <v>32</v>
      </c>
      <c r="AX226" s="13" t="s">
        <v>70</v>
      </c>
      <c r="AY226" s="244" t="s">
        <v>163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202</v>
      </c>
      <c r="G227" s="234"/>
      <c r="H227" s="238">
        <v>0.76100000000000001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203</v>
      </c>
      <c r="G228" s="234"/>
      <c r="H228" s="238">
        <v>0.75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204</v>
      </c>
      <c r="G229" s="234"/>
      <c r="H229" s="238">
        <v>0.34799999999999998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2.6200000000000001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16.5" customHeight="1">
      <c r="A231" s="41"/>
      <c r="B231" s="42"/>
      <c r="C231" s="215" t="s">
        <v>282</v>
      </c>
      <c r="D231" s="215" t="s">
        <v>166</v>
      </c>
      <c r="E231" s="216" t="s">
        <v>283</v>
      </c>
      <c r="F231" s="217" t="s">
        <v>284</v>
      </c>
      <c r="G231" s="218" t="s">
        <v>169</v>
      </c>
      <c r="H231" s="219">
        <v>2.6200000000000001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285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286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6" customFormat="1">
      <c r="A233" s="16"/>
      <c r="B233" s="277"/>
      <c r="C233" s="278"/>
      <c r="D233" s="235" t="s">
        <v>175</v>
      </c>
      <c r="E233" s="279" t="s">
        <v>19</v>
      </c>
      <c r="F233" s="280" t="s">
        <v>281</v>
      </c>
      <c r="G233" s="278"/>
      <c r="H233" s="279" t="s">
        <v>19</v>
      </c>
      <c r="I233" s="281"/>
      <c r="J233" s="278"/>
      <c r="K233" s="278"/>
      <c r="L233" s="282"/>
      <c r="M233" s="283"/>
      <c r="N233" s="284"/>
      <c r="O233" s="284"/>
      <c r="P233" s="284"/>
      <c r="Q233" s="284"/>
      <c r="R233" s="284"/>
      <c r="S233" s="284"/>
      <c r="T233" s="285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86" t="s">
        <v>175</v>
      </c>
      <c r="AU233" s="286" t="s">
        <v>83</v>
      </c>
      <c r="AV233" s="16" t="s">
        <v>77</v>
      </c>
      <c r="AW233" s="16" t="s">
        <v>32</v>
      </c>
      <c r="AX233" s="16" t="s">
        <v>70</v>
      </c>
      <c r="AY233" s="286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202</v>
      </c>
      <c r="G234" s="234"/>
      <c r="H234" s="238">
        <v>0.76100000000000001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202</v>
      </c>
      <c r="G235" s="234"/>
      <c r="H235" s="238">
        <v>0.76100000000000001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203</v>
      </c>
      <c r="G236" s="234"/>
      <c r="H236" s="238">
        <v>0.75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204</v>
      </c>
      <c r="G237" s="234"/>
      <c r="H237" s="238">
        <v>0.34799999999999998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2.6200000000000001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12" customFormat="1" ht="22.8" customHeight="1">
      <c r="A239" s="12"/>
      <c r="B239" s="199"/>
      <c r="C239" s="200"/>
      <c r="D239" s="201" t="s">
        <v>69</v>
      </c>
      <c r="E239" s="213" t="s">
        <v>287</v>
      </c>
      <c r="F239" s="213" t="s">
        <v>288</v>
      </c>
      <c r="G239" s="200"/>
      <c r="H239" s="200"/>
      <c r="I239" s="203"/>
      <c r="J239" s="214">
        <f>BK239</f>
        <v>0</v>
      </c>
      <c r="K239" s="200"/>
      <c r="L239" s="205"/>
      <c r="M239" s="206"/>
      <c r="N239" s="207"/>
      <c r="O239" s="207"/>
      <c r="P239" s="208">
        <f>SUM(P240:P250)</f>
        <v>0</v>
      </c>
      <c r="Q239" s="207"/>
      <c r="R239" s="208">
        <f>SUM(R240:R250)</f>
        <v>0</v>
      </c>
      <c r="S239" s="207"/>
      <c r="T239" s="209">
        <f>SUM(T240:T250)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10" t="s">
        <v>77</v>
      </c>
      <c r="AT239" s="211" t="s">
        <v>69</v>
      </c>
      <c r="AU239" s="211" t="s">
        <v>77</v>
      </c>
      <c r="AY239" s="210" t="s">
        <v>163</v>
      </c>
      <c r="BK239" s="212">
        <f>SUM(BK240:BK250)</f>
        <v>0</v>
      </c>
    </row>
    <row r="240" s="2" customFormat="1" ht="24.15" customHeight="1">
      <c r="A240" s="41"/>
      <c r="B240" s="42"/>
      <c r="C240" s="215" t="s">
        <v>7</v>
      </c>
      <c r="D240" s="215" t="s">
        <v>166</v>
      </c>
      <c r="E240" s="216" t="s">
        <v>289</v>
      </c>
      <c r="F240" s="217" t="s">
        <v>290</v>
      </c>
      <c r="G240" s="218" t="s">
        <v>291</v>
      </c>
      <c r="H240" s="219">
        <v>0.80500000000000005</v>
      </c>
      <c r="I240" s="220"/>
      <c r="J240" s="221">
        <f>ROUND(I240*H240,2)</f>
        <v>0</v>
      </c>
      <c r="K240" s="217" t="s">
        <v>170</v>
      </c>
      <c r="L240" s="47"/>
      <c r="M240" s="222" t="s">
        <v>19</v>
      </c>
      <c r="N240" s="223" t="s">
        <v>42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171</v>
      </c>
      <c r="AT240" s="226" t="s">
        <v>166</v>
      </c>
      <c r="AU240" s="226" t="s">
        <v>83</v>
      </c>
      <c r="AY240" s="20" t="s">
        <v>163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83</v>
      </c>
      <c r="BK240" s="227">
        <f>ROUND(I240*H240,2)</f>
        <v>0</v>
      </c>
      <c r="BL240" s="20" t="s">
        <v>171</v>
      </c>
      <c r="BM240" s="226" t="s">
        <v>292</v>
      </c>
    </row>
    <row r="241" s="2" customFormat="1">
      <c r="A241" s="41"/>
      <c r="B241" s="42"/>
      <c r="C241" s="43"/>
      <c r="D241" s="228" t="s">
        <v>173</v>
      </c>
      <c r="E241" s="43"/>
      <c r="F241" s="229" t="s">
        <v>293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173</v>
      </c>
      <c r="AU241" s="20" t="s">
        <v>83</v>
      </c>
    </row>
    <row r="242" s="2" customFormat="1" ht="21.75" customHeight="1">
      <c r="A242" s="41"/>
      <c r="B242" s="42"/>
      <c r="C242" s="215" t="s">
        <v>294</v>
      </c>
      <c r="D242" s="215" t="s">
        <v>166</v>
      </c>
      <c r="E242" s="216" t="s">
        <v>295</v>
      </c>
      <c r="F242" s="217" t="s">
        <v>296</v>
      </c>
      <c r="G242" s="218" t="s">
        <v>291</v>
      </c>
      <c r="H242" s="219">
        <v>0.80500000000000005</v>
      </c>
      <c r="I242" s="220"/>
      <c r="J242" s="221">
        <f>ROUND(I242*H242,2)</f>
        <v>0</v>
      </c>
      <c r="K242" s="217" t="s">
        <v>170</v>
      </c>
      <c r="L242" s="47"/>
      <c r="M242" s="222" t="s">
        <v>19</v>
      </c>
      <c r="N242" s="223" t="s">
        <v>42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171</v>
      </c>
      <c r="AT242" s="226" t="s">
        <v>166</v>
      </c>
      <c r="AU242" s="226" t="s">
        <v>83</v>
      </c>
      <c r="AY242" s="20" t="s">
        <v>163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83</v>
      </c>
      <c r="BK242" s="227">
        <f>ROUND(I242*H242,2)</f>
        <v>0</v>
      </c>
      <c r="BL242" s="20" t="s">
        <v>171</v>
      </c>
      <c r="BM242" s="226" t="s">
        <v>297</v>
      </c>
    </row>
    <row r="243" s="2" customFormat="1">
      <c r="A243" s="41"/>
      <c r="B243" s="42"/>
      <c r="C243" s="43"/>
      <c r="D243" s="228" t="s">
        <v>173</v>
      </c>
      <c r="E243" s="43"/>
      <c r="F243" s="229" t="s">
        <v>298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173</v>
      </c>
      <c r="AU243" s="20" t="s">
        <v>83</v>
      </c>
    </row>
    <row r="244" s="2" customFormat="1" ht="24.15" customHeight="1">
      <c r="A244" s="41"/>
      <c r="B244" s="42"/>
      <c r="C244" s="215" t="s">
        <v>299</v>
      </c>
      <c r="D244" s="215" t="s">
        <v>166</v>
      </c>
      <c r="E244" s="216" t="s">
        <v>300</v>
      </c>
      <c r="F244" s="217" t="s">
        <v>301</v>
      </c>
      <c r="G244" s="218" t="s">
        <v>291</v>
      </c>
      <c r="H244" s="219">
        <v>7.2450000000000001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42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83</v>
      </c>
      <c r="AY244" s="20" t="s">
        <v>163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83</v>
      </c>
      <c r="BK244" s="227">
        <f>ROUND(I244*H244,2)</f>
        <v>0</v>
      </c>
      <c r="BL244" s="20" t="s">
        <v>171</v>
      </c>
      <c r="BM244" s="226" t="s">
        <v>302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303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83</v>
      </c>
    </row>
    <row r="246" s="16" customFormat="1">
      <c r="A246" s="16"/>
      <c r="B246" s="277"/>
      <c r="C246" s="278"/>
      <c r="D246" s="235" t="s">
        <v>175</v>
      </c>
      <c r="E246" s="279" t="s">
        <v>19</v>
      </c>
      <c r="F246" s="280" t="s">
        <v>304</v>
      </c>
      <c r="G246" s="278"/>
      <c r="H246" s="279" t="s">
        <v>19</v>
      </c>
      <c r="I246" s="281"/>
      <c r="J246" s="278"/>
      <c r="K246" s="278"/>
      <c r="L246" s="282"/>
      <c r="M246" s="283"/>
      <c r="N246" s="284"/>
      <c r="O246" s="284"/>
      <c r="P246" s="284"/>
      <c r="Q246" s="284"/>
      <c r="R246" s="284"/>
      <c r="S246" s="284"/>
      <c r="T246" s="285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86" t="s">
        <v>175</v>
      </c>
      <c r="AU246" s="286" t="s">
        <v>83</v>
      </c>
      <c r="AV246" s="16" t="s">
        <v>77</v>
      </c>
      <c r="AW246" s="16" t="s">
        <v>32</v>
      </c>
      <c r="AX246" s="16" t="s">
        <v>70</v>
      </c>
      <c r="AY246" s="286" t="s">
        <v>163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484</v>
      </c>
      <c r="G247" s="234"/>
      <c r="H247" s="238">
        <v>7.2450000000000001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83</v>
      </c>
      <c r="AV247" s="13" t="s">
        <v>83</v>
      </c>
      <c r="AW247" s="13" t="s">
        <v>32</v>
      </c>
      <c r="AX247" s="13" t="s">
        <v>70</v>
      </c>
      <c r="AY247" s="244" t="s">
        <v>163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179</v>
      </c>
      <c r="G248" s="246"/>
      <c r="H248" s="249">
        <v>7.2450000000000001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83</v>
      </c>
      <c r="AV248" s="14" t="s">
        <v>171</v>
      </c>
      <c r="AW248" s="14" t="s">
        <v>32</v>
      </c>
      <c r="AX248" s="14" t="s">
        <v>77</v>
      </c>
      <c r="AY248" s="255" t="s">
        <v>163</v>
      </c>
    </row>
    <row r="249" s="2" customFormat="1" ht="24.15" customHeight="1">
      <c r="A249" s="41"/>
      <c r="B249" s="42"/>
      <c r="C249" s="215" t="s">
        <v>306</v>
      </c>
      <c r="D249" s="215" t="s">
        <v>166</v>
      </c>
      <c r="E249" s="216" t="s">
        <v>307</v>
      </c>
      <c r="F249" s="217" t="s">
        <v>308</v>
      </c>
      <c r="G249" s="218" t="s">
        <v>291</v>
      </c>
      <c r="H249" s="219">
        <v>0.80500000000000005</v>
      </c>
      <c r="I249" s="220"/>
      <c r="J249" s="221">
        <f>ROUND(I249*H249,2)</f>
        <v>0</v>
      </c>
      <c r="K249" s="217" t="s">
        <v>170</v>
      </c>
      <c r="L249" s="47"/>
      <c r="M249" s="222" t="s">
        <v>19</v>
      </c>
      <c r="N249" s="223" t="s">
        <v>42</v>
      </c>
      <c r="O249" s="87"/>
      <c r="P249" s="224">
        <f>O249*H249</f>
        <v>0</v>
      </c>
      <c r="Q249" s="224">
        <v>0</v>
      </c>
      <c r="R249" s="224">
        <f>Q249*H249</f>
        <v>0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171</v>
      </c>
      <c r="AT249" s="226" t="s">
        <v>166</v>
      </c>
      <c r="AU249" s="226" t="s">
        <v>83</v>
      </c>
      <c r="AY249" s="20" t="s">
        <v>163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83</v>
      </c>
      <c r="BK249" s="227">
        <f>ROUND(I249*H249,2)</f>
        <v>0</v>
      </c>
      <c r="BL249" s="20" t="s">
        <v>171</v>
      </c>
      <c r="BM249" s="226" t="s">
        <v>309</v>
      </c>
    </row>
    <row r="250" s="2" customFormat="1">
      <c r="A250" s="41"/>
      <c r="B250" s="42"/>
      <c r="C250" s="43"/>
      <c r="D250" s="228" t="s">
        <v>173</v>
      </c>
      <c r="E250" s="43"/>
      <c r="F250" s="229" t="s">
        <v>310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173</v>
      </c>
      <c r="AU250" s="20" t="s">
        <v>83</v>
      </c>
    </row>
    <row r="251" s="12" customFormat="1" ht="22.8" customHeight="1">
      <c r="A251" s="12"/>
      <c r="B251" s="199"/>
      <c r="C251" s="200"/>
      <c r="D251" s="201" t="s">
        <v>69</v>
      </c>
      <c r="E251" s="213" t="s">
        <v>311</v>
      </c>
      <c r="F251" s="213" t="s">
        <v>312</v>
      </c>
      <c r="G251" s="200"/>
      <c r="H251" s="200"/>
      <c r="I251" s="203"/>
      <c r="J251" s="214">
        <f>BK251</f>
        <v>0</v>
      </c>
      <c r="K251" s="200"/>
      <c r="L251" s="205"/>
      <c r="M251" s="206"/>
      <c r="N251" s="207"/>
      <c r="O251" s="207"/>
      <c r="P251" s="208">
        <f>SUM(P252:P253)</f>
        <v>0</v>
      </c>
      <c r="Q251" s="207"/>
      <c r="R251" s="208">
        <f>SUM(R252:R253)</f>
        <v>0</v>
      </c>
      <c r="S251" s="207"/>
      <c r="T251" s="209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0" t="s">
        <v>77</v>
      </c>
      <c r="AT251" s="211" t="s">
        <v>69</v>
      </c>
      <c r="AU251" s="211" t="s">
        <v>77</v>
      </c>
      <c r="AY251" s="210" t="s">
        <v>163</v>
      </c>
      <c r="BK251" s="212">
        <f>SUM(BK252:BK253)</f>
        <v>0</v>
      </c>
    </row>
    <row r="252" s="2" customFormat="1" ht="33" customHeight="1">
      <c r="A252" s="41"/>
      <c r="B252" s="42"/>
      <c r="C252" s="215" t="s">
        <v>313</v>
      </c>
      <c r="D252" s="215" t="s">
        <v>166</v>
      </c>
      <c r="E252" s="216" t="s">
        <v>314</v>
      </c>
      <c r="F252" s="217" t="s">
        <v>315</v>
      </c>
      <c r="G252" s="218" t="s">
        <v>291</v>
      </c>
      <c r="H252" s="219">
        <v>0.30599999999999999</v>
      </c>
      <c r="I252" s="220"/>
      <c r="J252" s="221">
        <f>ROUND(I252*H252,2)</f>
        <v>0</v>
      </c>
      <c r="K252" s="217" t="s">
        <v>170</v>
      </c>
      <c r="L252" s="47"/>
      <c r="M252" s="222" t="s">
        <v>19</v>
      </c>
      <c r="N252" s="223" t="s">
        <v>42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171</v>
      </c>
      <c r="AT252" s="226" t="s">
        <v>166</v>
      </c>
      <c r="AU252" s="226" t="s">
        <v>83</v>
      </c>
      <c r="AY252" s="20" t="s">
        <v>163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83</v>
      </c>
      <c r="BK252" s="227">
        <f>ROUND(I252*H252,2)</f>
        <v>0</v>
      </c>
      <c r="BL252" s="20" t="s">
        <v>171</v>
      </c>
      <c r="BM252" s="226" t="s">
        <v>316</v>
      </c>
    </row>
    <row r="253" s="2" customFormat="1">
      <c r="A253" s="41"/>
      <c r="B253" s="42"/>
      <c r="C253" s="43"/>
      <c r="D253" s="228" t="s">
        <v>173</v>
      </c>
      <c r="E253" s="43"/>
      <c r="F253" s="229" t="s">
        <v>317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173</v>
      </c>
      <c r="AU253" s="20" t="s">
        <v>83</v>
      </c>
    </row>
    <row r="254" s="12" customFormat="1" ht="25.92" customHeight="1">
      <c r="A254" s="12"/>
      <c r="B254" s="199"/>
      <c r="C254" s="200"/>
      <c r="D254" s="201" t="s">
        <v>69</v>
      </c>
      <c r="E254" s="202" t="s">
        <v>318</v>
      </c>
      <c r="F254" s="202" t="s">
        <v>319</v>
      </c>
      <c r="G254" s="200"/>
      <c r="H254" s="200"/>
      <c r="I254" s="203"/>
      <c r="J254" s="204">
        <f>BK254</f>
        <v>0</v>
      </c>
      <c r="K254" s="200"/>
      <c r="L254" s="205"/>
      <c r="M254" s="206"/>
      <c r="N254" s="207"/>
      <c r="O254" s="207"/>
      <c r="P254" s="208">
        <f>P255+P269+P312+P336+P348</f>
        <v>0</v>
      </c>
      <c r="Q254" s="207"/>
      <c r="R254" s="208">
        <f>R255+R269+R312+R336+R348</f>
        <v>0.37267092000000007</v>
      </c>
      <c r="S254" s="207"/>
      <c r="T254" s="209">
        <f>T255+T269+T312+T336+T348</f>
        <v>0.010880000000000001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83</v>
      </c>
      <c r="AT254" s="211" t="s">
        <v>69</v>
      </c>
      <c r="AU254" s="211" t="s">
        <v>70</v>
      </c>
      <c r="AY254" s="210" t="s">
        <v>163</v>
      </c>
      <c r="BK254" s="212">
        <f>BK255+BK269+BK312+BK336+BK348</f>
        <v>0</v>
      </c>
    </row>
    <row r="255" s="12" customFormat="1" ht="22.8" customHeight="1">
      <c r="A255" s="12"/>
      <c r="B255" s="199"/>
      <c r="C255" s="200"/>
      <c r="D255" s="201" t="s">
        <v>69</v>
      </c>
      <c r="E255" s="213" t="s">
        <v>320</v>
      </c>
      <c r="F255" s="213" t="s">
        <v>321</v>
      </c>
      <c r="G255" s="200"/>
      <c r="H255" s="200"/>
      <c r="I255" s="203"/>
      <c r="J255" s="214">
        <f>BK255</f>
        <v>0</v>
      </c>
      <c r="K255" s="200"/>
      <c r="L255" s="205"/>
      <c r="M255" s="206"/>
      <c r="N255" s="207"/>
      <c r="O255" s="207"/>
      <c r="P255" s="208">
        <f>SUM(P256:P268)</f>
        <v>0</v>
      </c>
      <c r="Q255" s="207"/>
      <c r="R255" s="208">
        <f>SUM(R256:R268)</f>
        <v>0.0042931800000000006</v>
      </c>
      <c r="S255" s="207"/>
      <c r="T255" s="209">
        <f>SUM(T256:T268)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0" t="s">
        <v>83</v>
      </c>
      <c r="AT255" s="211" t="s">
        <v>69</v>
      </c>
      <c r="AU255" s="211" t="s">
        <v>77</v>
      </c>
      <c r="AY255" s="210" t="s">
        <v>163</v>
      </c>
      <c r="BK255" s="212">
        <f>SUM(BK256:BK268)</f>
        <v>0</v>
      </c>
    </row>
    <row r="256" s="2" customFormat="1" ht="16.5" customHeight="1">
      <c r="A256" s="41"/>
      <c r="B256" s="42"/>
      <c r="C256" s="215" t="s">
        <v>322</v>
      </c>
      <c r="D256" s="215" t="s">
        <v>166</v>
      </c>
      <c r="E256" s="216" t="s">
        <v>323</v>
      </c>
      <c r="F256" s="217" t="s">
        <v>324</v>
      </c>
      <c r="G256" s="218" t="s">
        <v>212</v>
      </c>
      <c r="H256" s="219">
        <v>5.4900000000000002</v>
      </c>
      <c r="I256" s="220"/>
      <c r="J256" s="221">
        <f>ROUND(I256*H256,2)</f>
        <v>0</v>
      </c>
      <c r="K256" s="217" t="s">
        <v>170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260</v>
      </c>
      <c r="AT256" s="226" t="s">
        <v>166</v>
      </c>
      <c r="AU256" s="226" t="s">
        <v>83</v>
      </c>
      <c r="AY256" s="20" t="s">
        <v>163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83</v>
      </c>
      <c r="BK256" s="227">
        <f>ROUND(I256*H256,2)</f>
        <v>0</v>
      </c>
      <c r="BL256" s="20" t="s">
        <v>260</v>
      </c>
      <c r="BM256" s="226" t="s">
        <v>493</v>
      </c>
    </row>
    <row r="257" s="2" customFormat="1">
      <c r="A257" s="41"/>
      <c r="B257" s="42"/>
      <c r="C257" s="43"/>
      <c r="D257" s="228" t="s">
        <v>173</v>
      </c>
      <c r="E257" s="43"/>
      <c r="F257" s="229" t="s">
        <v>326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173</v>
      </c>
      <c r="AU257" s="20" t="s">
        <v>83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327</v>
      </c>
      <c r="G258" s="234"/>
      <c r="H258" s="238">
        <v>2.54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83</v>
      </c>
      <c r="AV258" s="13" t="s">
        <v>83</v>
      </c>
      <c r="AW258" s="13" t="s">
        <v>32</v>
      </c>
      <c r="AX258" s="13" t="s">
        <v>70</v>
      </c>
      <c r="AY258" s="244" t="s">
        <v>163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328</v>
      </c>
      <c r="G259" s="234"/>
      <c r="H259" s="238">
        <v>2.1299999999999999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83</v>
      </c>
      <c r="AV259" s="13" t="s">
        <v>83</v>
      </c>
      <c r="AW259" s="13" t="s">
        <v>32</v>
      </c>
      <c r="AX259" s="13" t="s">
        <v>70</v>
      </c>
      <c r="AY259" s="244" t="s">
        <v>163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329</v>
      </c>
      <c r="G260" s="234"/>
      <c r="H260" s="238">
        <v>0.81999999999999995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83</v>
      </c>
      <c r="AV260" s="13" t="s">
        <v>83</v>
      </c>
      <c r="AW260" s="13" t="s">
        <v>32</v>
      </c>
      <c r="AX260" s="13" t="s">
        <v>70</v>
      </c>
      <c r="AY260" s="244" t="s">
        <v>163</v>
      </c>
    </row>
    <row r="261" s="14" customFormat="1">
      <c r="A261" s="14"/>
      <c r="B261" s="245"/>
      <c r="C261" s="246"/>
      <c r="D261" s="235" t="s">
        <v>175</v>
      </c>
      <c r="E261" s="247" t="s">
        <v>19</v>
      </c>
      <c r="F261" s="248" t="s">
        <v>179</v>
      </c>
      <c r="G261" s="246"/>
      <c r="H261" s="249">
        <v>5.4900000000000002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175</v>
      </c>
      <c r="AU261" s="255" t="s">
        <v>83</v>
      </c>
      <c r="AV261" s="14" t="s">
        <v>171</v>
      </c>
      <c r="AW261" s="14" t="s">
        <v>32</v>
      </c>
      <c r="AX261" s="14" t="s">
        <v>77</v>
      </c>
      <c r="AY261" s="255" t="s">
        <v>163</v>
      </c>
    </row>
    <row r="262" s="2" customFormat="1" ht="16.5" customHeight="1">
      <c r="A262" s="41"/>
      <c r="B262" s="42"/>
      <c r="C262" s="256" t="s">
        <v>330</v>
      </c>
      <c r="D262" s="256" t="s">
        <v>219</v>
      </c>
      <c r="E262" s="257" t="s">
        <v>331</v>
      </c>
      <c r="F262" s="258" t="s">
        <v>332</v>
      </c>
      <c r="G262" s="259" t="s">
        <v>169</v>
      </c>
      <c r="H262" s="260">
        <v>1.0980000000000001</v>
      </c>
      <c r="I262" s="261"/>
      <c r="J262" s="262">
        <f>ROUND(I262*H262,2)</f>
        <v>0</v>
      </c>
      <c r="K262" s="258" t="s">
        <v>170</v>
      </c>
      <c r="L262" s="263"/>
      <c r="M262" s="264" t="s">
        <v>19</v>
      </c>
      <c r="N262" s="265" t="s">
        <v>42</v>
      </c>
      <c r="O262" s="87"/>
      <c r="P262" s="224">
        <f>O262*H262</f>
        <v>0</v>
      </c>
      <c r="Q262" s="224">
        <v>0.0039100000000000003</v>
      </c>
      <c r="R262" s="224">
        <f>Q262*H262</f>
        <v>0.0042931800000000006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333</v>
      </c>
      <c r="AT262" s="226" t="s">
        <v>219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260</v>
      </c>
      <c r="BM262" s="226" t="s">
        <v>334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335</v>
      </c>
      <c r="G263" s="234"/>
      <c r="H263" s="238">
        <v>0.50800000000000001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83</v>
      </c>
      <c r="AV263" s="13" t="s">
        <v>83</v>
      </c>
      <c r="AW263" s="13" t="s">
        <v>32</v>
      </c>
      <c r="AX263" s="13" t="s">
        <v>70</v>
      </c>
      <c r="AY263" s="244" t="s">
        <v>163</v>
      </c>
    </row>
    <row r="264" s="13" customFormat="1">
      <c r="A264" s="13"/>
      <c r="B264" s="233"/>
      <c r="C264" s="234"/>
      <c r="D264" s="235" t="s">
        <v>175</v>
      </c>
      <c r="E264" s="236" t="s">
        <v>19</v>
      </c>
      <c r="F264" s="237" t="s">
        <v>336</v>
      </c>
      <c r="G264" s="234"/>
      <c r="H264" s="238">
        <v>0.42599999999999999</v>
      </c>
      <c r="I264" s="239"/>
      <c r="J264" s="234"/>
      <c r="K264" s="234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175</v>
      </c>
      <c r="AU264" s="244" t="s">
        <v>83</v>
      </c>
      <c r="AV264" s="13" t="s">
        <v>83</v>
      </c>
      <c r="AW264" s="13" t="s">
        <v>32</v>
      </c>
      <c r="AX264" s="13" t="s">
        <v>70</v>
      </c>
      <c r="AY264" s="244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337</v>
      </c>
      <c r="G265" s="234"/>
      <c r="H265" s="238">
        <v>0.16400000000000001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1.0979999999999999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338</v>
      </c>
      <c r="D267" s="215" t="s">
        <v>166</v>
      </c>
      <c r="E267" s="216" t="s">
        <v>339</v>
      </c>
      <c r="F267" s="217" t="s">
        <v>340</v>
      </c>
      <c r="G267" s="218" t="s">
        <v>291</v>
      </c>
      <c r="H267" s="219">
        <v>0.0040000000000000001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260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260</v>
      </c>
      <c r="BM267" s="226" t="s">
        <v>341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342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343</v>
      </c>
      <c r="F269" s="213" t="s">
        <v>344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SUM(P270:P311)</f>
        <v>0</v>
      </c>
      <c r="Q269" s="207"/>
      <c r="R269" s="208">
        <f>SUM(R270:R311)</f>
        <v>0.33194312000000004</v>
      </c>
      <c r="S269" s="207"/>
      <c r="T269" s="209">
        <f>SUM(T270:T311)</f>
        <v>0.010880000000000001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83</v>
      </c>
      <c r="AT269" s="211" t="s">
        <v>69</v>
      </c>
      <c r="AU269" s="211" t="s">
        <v>77</v>
      </c>
      <c r="AY269" s="210" t="s">
        <v>163</v>
      </c>
      <c r="BK269" s="212">
        <f>SUM(BK270:BK311)</f>
        <v>0</v>
      </c>
    </row>
    <row r="270" s="2" customFormat="1" ht="21.75" customHeight="1">
      <c r="A270" s="41"/>
      <c r="B270" s="42"/>
      <c r="C270" s="215" t="s">
        <v>345</v>
      </c>
      <c r="D270" s="215" t="s">
        <v>166</v>
      </c>
      <c r="E270" s="216" t="s">
        <v>346</v>
      </c>
      <c r="F270" s="217" t="s">
        <v>347</v>
      </c>
      <c r="G270" s="218" t="s">
        <v>169</v>
      </c>
      <c r="H270" s="219">
        <v>6.2279999999999998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0.00025999999999999998</v>
      </c>
      <c r="R270" s="224">
        <f>Q270*H270</f>
        <v>0.0016192799999999999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260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260</v>
      </c>
      <c r="BM270" s="226" t="s">
        <v>348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349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194</v>
      </c>
      <c r="G272" s="234"/>
      <c r="H272" s="238">
        <v>3.1139999999999999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83</v>
      </c>
      <c r="AV272" s="13" t="s">
        <v>83</v>
      </c>
      <c r="AW272" s="13" t="s">
        <v>32</v>
      </c>
      <c r="AX272" s="13" t="s">
        <v>70</v>
      </c>
      <c r="AY272" s="244" t="s">
        <v>163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194</v>
      </c>
      <c r="G273" s="234"/>
      <c r="H273" s="238">
        <v>3.1139999999999999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83</v>
      </c>
      <c r="AV273" s="13" t="s">
        <v>83</v>
      </c>
      <c r="AW273" s="13" t="s">
        <v>32</v>
      </c>
      <c r="AX273" s="13" t="s">
        <v>70</v>
      </c>
      <c r="AY273" s="244" t="s">
        <v>163</v>
      </c>
    </row>
    <row r="274" s="14" customFormat="1">
      <c r="A274" s="14"/>
      <c r="B274" s="245"/>
      <c r="C274" s="246"/>
      <c r="D274" s="235" t="s">
        <v>175</v>
      </c>
      <c r="E274" s="247" t="s">
        <v>19</v>
      </c>
      <c r="F274" s="248" t="s">
        <v>179</v>
      </c>
      <c r="G274" s="246"/>
      <c r="H274" s="249">
        <v>6.2279999999999998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175</v>
      </c>
      <c r="AU274" s="255" t="s">
        <v>83</v>
      </c>
      <c r="AV274" s="14" t="s">
        <v>171</v>
      </c>
      <c r="AW274" s="14" t="s">
        <v>32</v>
      </c>
      <c r="AX274" s="14" t="s">
        <v>77</v>
      </c>
      <c r="AY274" s="255" t="s">
        <v>163</v>
      </c>
    </row>
    <row r="275" s="2" customFormat="1" ht="16.5" customHeight="1">
      <c r="A275" s="41"/>
      <c r="B275" s="42"/>
      <c r="C275" s="256" t="s">
        <v>350</v>
      </c>
      <c r="D275" s="256" t="s">
        <v>219</v>
      </c>
      <c r="E275" s="257" t="s">
        <v>351</v>
      </c>
      <c r="F275" s="258" t="s">
        <v>352</v>
      </c>
      <c r="G275" s="259" t="s">
        <v>169</v>
      </c>
      <c r="H275" s="260">
        <v>6.2279999999999998</v>
      </c>
      <c r="I275" s="261"/>
      <c r="J275" s="262">
        <f>ROUND(I275*H275,2)</f>
        <v>0</v>
      </c>
      <c r="K275" s="258" t="s">
        <v>170</v>
      </c>
      <c r="L275" s="263"/>
      <c r="M275" s="264" t="s">
        <v>19</v>
      </c>
      <c r="N275" s="265" t="s">
        <v>42</v>
      </c>
      <c r="O275" s="87"/>
      <c r="P275" s="224">
        <f>O275*H275</f>
        <v>0</v>
      </c>
      <c r="Q275" s="224">
        <v>0.036810000000000002</v>
      </c>
      <c r="R275" s="224">
        <f>Q275*H275</f>
        <v>0.22925268000000001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333</v>
      </c>
      <c r="AT275" s="226" t="s">
        <v>219</v>
      </c>
      <c r="AU275" s="226" t="s">
        <v>83</v>
      </c>
      <c r="AY275" s="20" t="s">
        <v>163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83</v>
      </c>
      <c r="BK275" s="227">
        <f>ROUND(I275*H275,2)</f>
        <v>0</v>
      </c>
      <c r="BL275" s="20" t="s">
        <v>260</v>
      </c>
      <c r="BM275" s="226" t="s">
        <v>353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194</v>
      </c>
      <c r="G276" s="234"/>
      <c r="H276" s="238">
        <v>3.1139999999999999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194</v>
      </c>
      <c r="G277" s="234"/>
      <c r="H277" s="238">
        <v>3.1139999999999999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4" customFormat="1">
      <c r="A278" s="14"/>
      <c r="B278" s="245"/>
      <c r="C278" s="246"/>
      <c r="D278" s="235" t="s">
        <v>175</v>
      </c>
      <c r="E278" s="247" t="s">
        <v>19</v>
      </c>
      <c r="F278" s="248" t="s">
        <v>179</v>
      </c>
      <c r="G278" s="246"/>
      <c r="H278" s="249">
        <v>6.2279999999999998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175</v>
      </c>
      <c r="AU278" s="255" t="s">
        <v>83</v>
      </c>
      <c r="AV278" s="14" t="s">
        <v>171</v>
      </c>
      <c r="AW278" s="14" t="s">
        <v>32</v>
      </c>
      <c r="AX278" s="14" t="s">
        <v>77</v>
      </c>
      <c r="AY278" s="255" t="s">
        <v>163</v>
      </c>
    </row>
    <row r="279" s="2" customFormat="1" ht="16.5" customHeight="1">
      <c r="A279" s="41"/>
      <c r="B279" s="42"/>
      <c r="C279" s="215" t="s">
        <v>354</v>
      </c>
      <c r="D279" s="215" t="s">
        <v>166</v>
      </c>
      <c r="E279" s="216" t="s">
        <v>355</v>
      </c>
      <c r="F279" s="217" t="s">
        <v>356</v>
      </c>
      <c r="G279" s="218" t="s">
        <v>357</v>
      </c>
      <c r="H279" s="219">
        <v>1</v>
      </c>
      <c r="I279" s="220"/>
      <c r="J279" s="221">
        <f>ROUND(I279*H279,2)</f>
        <v>0</v>
      </c>
      <c r="K279" s="217" t="s">
        <v>170</v>
      </c>
      <c r="L279" s="47"/>
      <c r="M279" s="222" t="s">
        <v>19</v>
      </c>
      <c r="N279" s="223" t="s">
        <v>42</v>
      </c>
      <c r="O279" s="87"/>
      <c r="P279" s="224">
        <f>O279*H279</f>
        <v>0</v>
      </c>
      <c r="Q279" s="224">
        <v>0.00025999999999999998</v>
      </c>
      <c r="R279" s="224">
        <f>Q279*H279</f>
        <v>0.00025999999999999998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260</v>
      </c>
      <c r="AT279" s="226" t="s">
        <v>166</v>
      </c>
      <c r="AU279" s="226" t="s">
        <v>83</v>
      </c>
      <c r="AY279" s="20" t="s">
        <v>163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83</v>
      </c>
      <c r="BK279" s="227">
        <f>ROUND(I279*H279,2)</f>
        <v>0</v>
      </c>
      <c r="BL279" s="20" t="s">
        <v>260</v>
      </c>
      <c r="BM279" s="226" t="s">
        <v>358</v>
      </c>
    </row>
    <row r="280" s="2" customFormat="1">
      <c r="A280" s="41"/>
      <c r="B280" s="42"/>
      <c r="C280" s="43"/>
      <c r="D280" s="228" t="s">
        <v>173</v>
      </c>
      <c r="E280" s="43"/>
      <c r="F280" s="229" t="s">
        <v>359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173</v>
      </c>
      <c r="AU280" s="20" t="s">
        <v>83</v>
      </c>
    </row>
    <row r="281" s="13" customFormat="1">
      <c r="A281" s="13"/>
      <c r="B281" s="233"/>
      <c r="C281" s="234"/>
      <c r="D281" s="235" t="s">
        <v>175</v>
      </c>
      <c r="E281" s="236" t="s">
        <v>19</v>
      </c>
      <c r="F281" s="237" t="s">
        <v>77</v>
      </c>
      <c r="G281" s="234"/>
      <c r="H281" s="238">
        <v>1</v>
      </c>
      <c r="I281" s="239"/>
      <c r="J281" s="234"/>
      <c r="K281" s="234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175</v>
      </c>
      <c r="AU281" s="244" t="s">
        <v>83</v>
      </c>
      <c r="AV281" s="13" t="s">
        <v>83</v>
      </c>
      <c r="AW281" s="13" t="s">
        <v>32</v>
      </c>
      <c r="AX281" s="13" t="s">
        <v>70</v>
      </c>
      <c r="AY281" s="244" t="s">
        <v>163</v>
      </c>
    </row>
    <row r="282" s="14" customFormat="1">
      <c r="A282" s="14"/>
      <c r="B282" s="245"/>
      <c r="C282" s="246"/>
      <c r="D282" s="235" t="s">
        <v>175</v>
      </c>
      <c r="E282" s="247" t="s">
        <v>19</v>
      </c>
      <c r="F282" s="248" t="s">
        <v>179</v>
      </c>
      <c r="G282" s="246"/>
      <c r="H282" s="249">
        <v>1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175</v>
      </c>
      <c r="AU282" s="255" t="s">
        <v>83</v>
      </c>
      <c r="AV282" s="14" t="s">
        <v>171</v>
      </c>
      <c r="AW282" s="14" t="s">
        <v>32</v>
      </c>
      <c r="AX282" s="14" t="s">
        <v>77</v>
      </c>
      <c r="AY282" s="255" t="s">
        <v>163</v>
      </c>
    </row>
    <row r="283" s="2" customFormat="1" ht="16.5" customHeight="1">
      <c r="A283" s="41"/>
      <c r="B283" s="42"/>
      <c r="C283" s="256" t="s">
        <v>333</v>
      </c>
      <c r="D283" s="256" t="s">
        <v>219</v>
      </c>
      <c r="E283" s="257" t="s">
        <v>360</v>
      </c>
      <c r="F283" s="258" t="s">
        <v>361</v>
      </c>
      <c r="G283" s="259" t="s">
        <v>169</v>
      </c>
      <c r="H283" s="260">
        <v>0.60099999999999998</v>
      </c>
      <c r="I283" s="261"/>
      <c r="J283" s="262">
        <f>ROUND(I283*H283,2)</f>
        <v>0</v>
      </c>
      <c r="K283" s="258" t="s">
        <v>170</v>
      </c>
      <c r="L283" s="263"/>
      <c r="M283" s="264" t="s">
        <v>19</v>
      </c>
      <c r="N283" s="265" t="s">
        <v>42</v>
      </c>
      <c r="O283" s="87"/>
      <c r="P283" s="224">
        <f>O283*H283</f>
        <v>0</v>
      </c>
      <c r="Q283" s="224">
        <v>0.040280000000000003</v>
      </c>
      <c r="R283" s="224">
        <f>Q283*H283</f>
        <v>0.024208280000000002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333</v>
      </c>
      <c r="AT283" s="226" t="s">
        <v>219</v>
      </c>
      <c r="AU283" s="226" t="s">
        <v>83</v>
      </c>
      <c r="AY283" s="20" t="s">
        <v>163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83</v>
      </c>
      <c r="BK283" s="227">
        <f>ROUND(I283*H283,2)</f>
        <v>0</v>
      </c>
      <c r="BL283" s="20" t="s">
        <v>260</v>
      </c>
      <c r="BM283" s="226" t="s">
        <v>362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196</v>
      </c>
      <c r="G284" s="234"/>
      <c r="H284" s="238">
        <v>0.60099999999999998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4" customFormat="1">
      <c r="A285" s="14"/>
      <c r="B285" s="245"/>
      <c r="C285" s="246"/>
      <c r="D285" s="235" t="s">
        <v>175</v>
      </c>
      <c r="E285" s="247" t="s">
        <v>19</v>
      </c>
      <c r="F285" s="248" t="s">
        <v>179</v>
      </c>
      <c r="G285" s="246"/>
      <c r="H285" s="249">
        <v>0.60099999999999998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175</v>
      </c>
      <c r="AU285" s="255" t="s">
        <v>83</v>
      </c>
      <c r="AV285" s="14" t="s">
        <v>171</v>
      </c>
      <c r="AW285" s="14" t="s">
        <v>32</v>
      </c>
      <c r="AX285" s="14" t="s">
        <v>77</v>
      </c>
      <c r="AY285" s="255" t="s">
        <v>163</v>
      </c>
    </row>
    <row r="286" s="2" customFormat="1" ht="24.15" customHeight="1">
      <c r="A286" s="41"/>
      <c r="B286" s="42"/>
      <c r="C286" s="215" t="s">
        <v>363</v>
      </c>
      <c r="D286" s="215" t="s">
        <v>166</v>
      </c>
      <c r="E286" s="216" t="s">
        <v>364</v>
      </c>
      <c r="F286" s="217" t="s">
        <v>365</v>
      </c>
      <c r="G286" s="218" t="s">
        <v>357</v>
      </c>
      <c r="H286" s="219">
        <v>1</v>
      </c>
      <c r="I286" s="220"/>
      <c r="J286" s="221">
        <f>ROUND(I286*H286,2)</f>
        <v>0</v>
      </c>
      <c r="K286" s="217" t="s">
        <v>170</v>
      </c>
      <c r="L286" s="47"/>
      <c r="M286" s="222" t="s">
        <v>19</v>
      </c>
      <c r="N286" s="223" t="s">
        <v>42</v>
      </c>
      <c r="O286" s="87"/>
      <c r="P286" s="224">
        <f>O286*H286</f>
        <v>0</v>
      </c>
      <c r="Q286" s="224">
        <v>0.00025000000000000001</v>
      </c>
      <c r="R286" s="224">
        <f>Q286*H286</f>
        <v>0.00025000000000000001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260</v>
      </c>
      <c r="AT286" s="226" t="s">
        <v>166</v>
      </c>
      <c r="AU286" s="226" t="s">
        <v>83</v>
      </c>
      <c r="AY286" s="20" t="s">
        <v>163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83</v>
      </c>
      <c r="BK286" s="227">
        <f>ROUND(I286*H286,2)</f>
        <v>0</v>
      </c>
      <c r="BL286" s="20" t="s">
        <v>260</v>
      </c>
      <c r="BM286" s="226" t="s">
        <v>366</v>
      </c>
    </row>
    <row r="287" s="2" customFormat="1">
      <c r="A287" s="41"/>
      <c r="B287" s="42"/>
      <c r="C287" s="43"/>
      <c r="D287" s="228" t="s">
        <v>173</v>
      </c>
      <c r="E287" s="43"/>
      <c r="F287" s="229" t="s">
        <v>367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173</v>
      </c>
      <c r="AU287" s="20" t="s">
        <v>83</v>
      </c>
    </row>
    <row r="288" s="13" customFormat="1">
      <c r="A288" s="13"/>
      <c r="B288" s="233"/>
      <c r="C288" s="234"/>
      <c r="D288" s="235" t="s">
        <v>175</v>
      </c>
      <c r="E288" s="236" t="s">
        <v>19</v>
      </c>
      <c r="F288" s="237" t="s">
        <v>77</v>
      </c>
      <c r="G288" s="234"/>
      <c r="H288" s="238">
        <v>1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83</v>
      </c>
      <c r="AV288" s="13" t="s">
        <v>83</v>
      </c>
      <c r="AW288" s="13" t="s">
        <v>32</v>
      </c>
      <c r="AX288" s="13" t="s">
        <v>70</v>
      </c>
      <c r="AY288" s="244" t="s">
        <v>163</v>
      </c>
    </row>
    <row r="289" s="14" customFormat="1">
      <c r="A289" s="14"/>
      <c r="B289" s="245"/>
      <c r="C289" s="246"/>
      <c r="D289" s="235" t="s">
        <v>175</v>
      </c>
      <c r="E289" s="247" t="s">
        <v>19</v>
      </c>
      <c r="F289" s="248" t="s">
        <v>179</v>
      </c>
      <c r="G289" s="246"/>
      <c r="H289" s="249">
        <v>1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175</v>
      </c>
      <c r="AU289" s="255" t="s">
        <v>83</v>
      </c>
      <c r="AV289" s="14" t="s">
        <v>171</v>
      </c>
      <c r="AW289" s="14" t="s">
        <v>32</v>
      </c>
      <c r="AX289" s="14" t="s">
        <v>77</v>
      </c>
      <c r="AY289" s="255" t="s">
        <v>163</v>
      </c>
    </row>
    <row r="290" s="2" customFormat="1" ht="16.5" customHeight="1">
      <c r="A290" s="41"/>
      <c r="B290" s="42"/>
      <c r="C290" s="256" t="s">
        <v>368</v>
      </c>
      <c r="D290" s="256" t="s">
        <v>219</v>
      </c>
      <c r="E290" s="257" t="s">
        <v>369</v>
      </c>
      <c r="F290" s="258" t="s">
        <v>370</v>
      </c>
      <c r="G290" s="259" t="s">
        <v>169</v>
      </c>
      <c r="H290" s="260">
        <v>1.7969999999999999</v>
      </c>
      <c r="I290" s="261"/>
      <c r="J290" s="262">
        <f>ROUND(I290*H290,2)</f>
        <v>0</v>
      </c>
      <c r="K290" s="258" t="s">
        <v>170</v>
      </c>
      <c r="L290" s="263"/>
      <c r="M290" s="264" t="s">
        <v>19</v>
      </c>
      <c r="N290" s="265" t="s">
        <v>42</v>
      </c>
      <c r="O290" s="87"/>
      <c r="P290" s="224">
        <f>O290*H290</f>
        <v>0</v>
      </c>
      <c r="Q290" s="224">
        <v>0.037039999999999997</v>
      </c>
      <c r="R290" s="224">
        <f>Q290*H290</f>
        <v>0.066560879999999989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333</v>
      </c>
      <c r="AT290" s="226" t="s">
        <v>219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371</v>
      </c>
    </row>
    <row r="291" s="13" customFormat="1">
      <c r="A291" s="13"/>
      <c r="B291" s="233"/>
      <c r="C291" s="234"/>
      <c r="D291" s="235" t="s">
        <v>175</v>
      </c>
      <c r="E291" s="236" t="s">
        <v>19</v>
      </c>
      <c r="F291" s="237" t="s">
        <v>195</v>
      </c>
      <c r="G291" s="234"/>
      <c r="H291" s="238">
        <v>1.7969999999999999</v>
      </c>
      <c r="I291" s="239"/>
      <c r="J291" s="234"/>
      <c r="K291" s="234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175</v>
      </c>
      <c r="AU291" s="244" t="s">
        <v>83</v>
      </c>
      <c r="AV291" s="13" t="s">
        <v>83</v>
      </c>
      <c r="AW291" s="13" t="s">
        <v>32</v>
      </c>
      <c r="AX291" s="13" t="s">
        <v>70</v>
      </c>
      <c r="AY291" s="244" t="s">
        <v>163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179</v>
      </c>
      <c r="G292" s="246"/>
      <c r="H292" s="249">
        <v>1.7969999999999999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83</v>
      </c>
      <c r="AV292" s="14" t="s">
        <v>171</v>
      </c>
      <c r="AW292" s="14" t="s">
        <v>32</v>
      </c>
      <c r="AX292" s="14" t="s">
        <v>77</v>
      </c>
      <c r="AY292" s="255" t="s">
        <v>163</v>
      </c>
    </row>
    <row r="293" s="2" customFormat="1" ht="16.5" customHeight="1">
      <c r="A293" s="41"/>
      <c r="B293" s="42"/>
      <c r="C293" s="215" t="s">
        <v>372</v>
      </c>
      <c r="D293" s="215" t="s">
        <v>166</v>
      </c>
      <c r="E293" s="216" t="s">
        <v>373</v>
      </c>
      <c r="F293" s="217" t="s">
        <v>374</v>
      </c>
      <c r="G293" s="218" t="s">
        <v>212</v>
      </c>
      <c r="H293" s="219">
        <v>5.4400000000000004</v>
      </c>
      <c r="I293" s="220"/>
      <c r="J293" s="221">
        <f>ROUND(I293*H293,2)</f>
        <v>0</v>
      </c>
      <c r="K293" s="217" t="s">
        <v>170</v>
      </c>
      <c r="L293" s="47"/>
      <c r="M293" s="222" t="s">
        <v>19</v>
      </c>
      <c r="N293" s="223" t="s">
        <v>42</v>
      </c>
      <c r="O293" s="87"/>
      <c r="P293" s="224">
        <f>O293*H293</f>
        <v>0</v>
      </c>
      <c r="Q293" s="224">
        <v>0</v>
      </c>
      <c r="R293" s="224">
        <f>Q293*H293</f>
        <v>0</v>
      </c>
      <c r="S293" s="224">
        <v>0.002</v>
      </c>
      <c r="T293" s="225">
        <f>S293*H293</f>
        <v>0.010880000000000001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260</v>
      </c>
      <c r="AT293" s="226" t="s">
        <v>166</v>
      </c>
      <c r="AU293" s="226" t="s">
        <v>83</v>
      </c>
      <c r="AY293" s="20" t="s">
        <v>163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83</v>
      </c>
      <c r="BK293" s="227">
        <f>ROUND(I293*H293,2)</f>
        <v>0</v>
      </c>
      <c r="BL293" s="20" t="s">
        <v>260</v>
      </c>
      <c r="BM293" s="226" t="s">
        <v>375</v>
      </c>
    </row>
    <row r="294" s="2" customFormat="1">
      <c r="A294" s="41"/>
      <c r="B294" s="42"/>
      <c r="C294" s="43"/>
      <c r="D294" s="228" t="s">
        <v>173</v>
      </c>
      <c r="E294" s="43"/>
      <c r="F294" s="229" t="s">
        <v>376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173</v>
      </c>
      <c r="AU294" s="20" t="s">
        <v>83</v>
      </c>
    </row>
    <row r="295" s="13" customFormat="1">
      <c r="A295" s="13"/>
      <c r="B295" s="233"/>
      <c r="C295" s="234"/>
      <c r="D295" s="235" t="s">
        <v>175</v>
      </c>
      <c r="E295" s="236" t="s">
        <v>19</v>
      </c>
      <c r="F295" s="237" t="s">
        <v>377</v>
      </c>
      <c r="G295" s="234"/>
      <c r="H295" s="238">
        <v>2.25</v>
      </c>
      <c r="I295" s="239"/>
      <c r="J295" s="234"/>
      <c r="K295" s="234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175</v>
      </c>
      <c r="AU295" s="244" t="s">
        <v>83</v>
      </c>
      <c r="AV295" s="13" t="s">
        <v>83</v>
      </c>
      <c r="AW295" s="13" t="s">
        <v>32</v>
      </c>
      <c r="AX295" s="13" t="s">
        <v>70</v>
      </c>
      <c r="AY295" s="244" t="s">
        <v>163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377</v>
      </c>
      <c r="G296" s="234"/>
      <c r="H296" s="238">
        <v>2.25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83</v>
      </c>
      <c r="AV296" s="13" t="s">
        <v>83</v>
      </c>
      <c r="AW296" s="13" t="s">
        <v>32</v>
      </c>
      <c r="AX296" s="13" t="s">
        <v>70</v>
      </c>
      <c r="AY296" s="244" t="s">
        <v>163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378</v>
      </c>
      <c r="G297" s="234"/>
      <c r="H297" s="238">
        <v>0.93999999999999995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4" customFormat="1">
      <c r="A298" s="14"/>
      <c r="B298" s="245"/>
      <c r="C298" s="246"/>
      <c r="D298" s="235" t="s">
        <v>175</v>
      </c>
      <c r="E298" s="247" t="s">
        <v>19</v>
      </c>
      <c r="F298" s="248" t="s">
        <v>179</v>
      </c>
      <c r="G298" s="246"/>
      <c r="H298" s="249">
        <v>5.4399999999999995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175</v>
      </c>
      <c r="AU298" s="255" t="s">
        <v>83</v>
      </c>
      <c r="AV298" s="14" t="s">
        <v>171</v>
      </c>
      <c r="AW298" s="14" t="s">
        <v>32</v>
      </c>
      <c r="AX298" s="14" t="s">
        <v>77</v>
      </c>
      <c r="AY298" s="255" t="s">
        <v>163</v>
      </c>
    </row>
    <row r="299" s="2" customFormat="1" ht="21.75" customHeight="1">
      <c r="A299" s="41"/>
      <c r="B299" s="42"/>
      <c r="C299" s="215" t="s">
        <v>380</v>
      </c>
      <c r="D299" s="215" t="s">
        <v>166</v>
      </c>
      <c r="E299" s="216" t="s">
        <v>381</v>
      </c>
      <c r="F299" s="217" t="s">
        <v>382</v>
      </c>
      <c r="G299" s="218" t="s">
        <v>212</v>
      </c>
      <c r="H299" s="219">
        <v>5.4400000000000004</v>
      </c>
      <c r="I299" s="220"/>
      <c r="J299" s="221">
        <f>ROUND(I299*H299,2)</f>
        <v>0</v>
      </c>
      <c r="K299" s="217" t="s">
        <v>170</v>
      </c>
      <c r="L299" s="47"/>
      <c r="M299" s="222" t="s">
        <v>19</v>
      </c>
      <c r="N299" s="223" t="s">
        <v>42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</v>
      </c>
      <c r="T299" s="225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260</v>
      </c>
      <c r="AT299" s="226" t="s">
        <v>166</v>
      </c>
      <c r="AU299" s="226" t="s">
        <v>83</v>
      </c>
      <c r="AY299" s="20" t="s">
        <v>163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83</v>
      </c>
      <c r="BK299" s="227">
        <f>ROUND(I299*H299,2)</f>
        <v>0</v>
      </c>
      <c r="BL299" s="20" t="s">
        <v>260</v>
      </c>
      <c r="BM299" s="226" t="s">
        <v>383</v>
      </c>
    </row>
    <row r="300" s="2" customFormat="1">
      <c r="A300" s="41"/>
      <c r="B300" s="42"/>
      <c r="C300" s="43"/>
      <c r="D300" s="228" t="s">
        <v>173</v>
      </c>
      <c r="E300" s="43"/>
      <c r="F300" s="229" t="s">
        <v>384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173</v>
      </c>
      <c r="AU300" s="20" t="s">
        <v>83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377</v>
      </c>
      <c r="G301" s="234"/>
      <c r="H301" s="238">
        <v>2.25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83</v>
      </c>
      <c r="AV301" s="13" t="s">
        <v>83</v>
      </c>
      <c r="AW301" s="13" t="s">
        <v>32</v>
      </c>
      <c r="AX301" s="13" t="s">
        <v>70</v>
      </c>
      <c r="AY301" s="244" t="s">
        <v>163</v>
      </c>
    </row>
    <row r="302" s="13" customFormat="1">
      <c r="A302" s="13"/>
      <c r="B302" s="233"/>
      <c r="C302" s="234"/>
      <c r="D302" s="235" t="s">
        <v>175</v>
      </c>
      <c r="E302" s="236" t="s">
        <v>19</v>
      </c>
      <c r="F302" s="237" t="s">
        <v>377</v>
      </c>
      <c r="G302" s="234"/>
      <c r="H302" s="238">
        <v>2.25</v>
      </c>
      <c r="I302" s="239"/>
      <c r="J302" s="234"/>
      <c r="K302" s="234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175</v>
      </c>
      <c r="AU302" s="244" t="s">
        <v>83</v>
      </c>
      <c r="AV302" s="13" t="s">
        <v>83</v>
      </c>
      <c r="AW302" s="13" t="s">
        <v>32</v>
      </c>
      <c r="AX302" s="13" t="s">
        <v>70</v>
      </c>
      <c r="AY302" s="244" t="s">
        <v>163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378</v>
      </c>
      <c r="G303" s="234"/>
      <c r="H303" s="238">
        <v>0.93999999999999995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5.4399999999999995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385</v>
      </c>
      <c r="D305" s="256" t="s">
        <v>219</v>
      </c>
      <c r="E305" s="257" t="s">
        <v>386</v>
      </c>
      <c r="F305" s="258" t="s">
        <v>387</v>
      </c>
      <c r="G305" s="259" t="s">
        <v>212</v>
      </c>
      <c r="H305" s="260">
        <v>5.4400000000000004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0.0018</v>
      </c>
      <c r="R305" s="224">
        <f>Q305*H305</f>
        <v>0.0097920000000000004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388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377</v>
      </c>
      <c r="G306" s="234"/>
      <c r="H306" s="238">
        <v>2.25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3" customFormat="1">
      <c r="A307" s="13"/>
      <c r="B307" s="233"/>
      <c r="C307" s="234"/>
      <c r="D307" s="235" t="s">
        <v>175</v>
      </c>
      <c r="E307" s="236" t="s">
        <v>19</v>
      </c>
      <c r="F307" s="237" t="s">
        <v>377</v>
      </c>
      <c r="G307" s="234"/>
      <c r="H307" s="238">
        <v>2.25</v>
      </c>
      <c r="I307" s="239"/>
      <c r="J307" s="234"/>
      <c r="K307" s="234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175</v>
      </c>
      <c r="AU307" s="244" t="s">
        <v>83</v>
      </c>
      <c r="AV307" s="13" t="s">
        <v>83</v>
      </c>
      <c r="AW307" s="13" t="s">
        <v>32</v>
      </c>
      <c r="AX307" s="13" t="s">
        <v>70</v>
      </c>
      <c r="AY307" s="244" t="s">
        <v>163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378</v>
      </c>
      <c r="G308" s="234"/>
      <c r="H308" s="238">
        <v>0.93999999999999995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83</v>
      </c>
      <c r="AV308" s="13" t="s">
        <v>83</v>
      </c>
      <c r="AW308" s="13" t="s">
        <v>32</v>
      </c>
      <c r="AX308" s="13" t="s">
        <v>70</v>
      </c>
      <c r="AY308" s="244" t="s">
        <v>163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179</v>
      </c>
      <c r="G309" s="246"/>
      <c r="H309" s="249">
        <v>5.4399999999999995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83</v>
      </c>
      <c r="AV309" s="14" t="s">
        <v>171</v>
      </c>
      <c r="AW309" s="14" t="s">
        <v>32</v>
      </c>
      <c r="AX309" s="14" t="s">
        <v>77</v>
      </c>
      <c r="AY309" s="255" t="s">
        <v>163</v>
      </c>
    </row>
    <row r="310" s="2" customFormat="1" ht="24.15" customHeight="1">
      <c r="A310" s="41"/>
      <c r="B310" s="42"/>
      <c r="C310" s="215" t="s">
        <v>389</v>
      </c>
      <c r="D310" s="215" t="s">
        <v>166</v>
      </c>
      <c r="E310" s="216" t="s">
        <v>390</v>
      </c>
      <c r="F310" s="217" t="s">
        <v>391</v>
      </c>
      <c r="G310" s="218" t="s">
        <v>291</v>
      </c>
      <c r="H310" s="219">
        <v>0.33200000000000002</v>
      </c>
      <c r="I310" s="220"/>
      <c r="J310" s="221">
        <f>ROUND(I310*H310,2)</f>
        <v>0</v>
      </c>
      <c r="K310" s="217" t="s">
        <v>170</v>
      </c>
      <c r="L310" s="47"/>
      <c r="M310" s="222" t="s">
        <v>19</v>
      </c>
      <c r="N310" s="223" t="s">
        <v>42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260</v>
      </c>
      <c r="AT310" s="226" t="s">
        <v>166</v>
      </c>
      <c r="AU310" s="226" t="s">
        <v>83</v>
      </c>
      <c r="AY310" s="20" t="s">
        <v>163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83</v>
      </c>
      <c r="BK310" s="227">
        <f>ROUND(I310*H310,2)</f>
        <v>0</v>
      </c>
      <c r="BL310" s="20" t="s">
        <v>260</v>
      </c>
      <c r="BM310" s="226" t="s">
        <v>392</v>
      </c>
    </row>
    <row r="311" s="2" customFormat="1">
      <c r="A311" s="41"/>
      <c r="B311" s="42"/>
      <c r="C311" s="43"/>
      <c r="D311" s="228" t="s">
        <v>173</v>
      </c>
      <c r="E311" s="43"/>
      <c r="F311" s="229" t="s">
        <v>393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173</v>
      </c>
      <c r="AU311" s="20" t="s">
        <v>83</v>
      </c>
    </row>
    <row r="312" s="12" customFormat="1" ht="22.8" customHeight="1">
      <c r="A312" s="12"/>
      <c r="B312" s="199"/>
      <c r="C312" s="200"/>
      <c r="D312" s="201" t="s">
        <v>69</v>
      </c>
      <c r="E312" s="213" t="s">
        <v>394</v>
      </c>
      <c r="F312" s="213" t="s">
        <v>395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SUM(P313:P335)</f>
        <v>0</v>
      </c>
      <c r="Q312" s="207"/>
      <c r="R312" s="208">
        <f>SUM(R313:R335)</f>
        <v>0.0097818000000000002</v>
      </c>
      <c r="S312" s="207"/>
      <c r="T312" s="209">
        <f>SUM(T313:T335)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83</v>
      </c>
      <c r="AT312" s="211" t="s">
        <v>69</v>
      </c>
      <c r="AU312" s="211" t="s">
        <v>77</v>
      </c>
      <c r="AY312" s="210" t="s">
        <v>163</v>
      </c>
      <c r="BK312" s="212">
        <f>SUM(BK313:BK335)</f>
        <v>0</v>
      </c>
    </row>
    <row r="313" s="2" customFormat="1" ht="24.15" customHeight="1">
      <c r="A313" s="41"/>
      <c r="B313" s="42"/>
      <c r="C313" s="215" t="s">
        <v>396</v>
      </c>
      <c r="D313" s="215" t="s">
        <v>166</v>
      </c>
      <c r="E313" s="216" t="s">
        <v>397</v>
      </c>
      <c r="F313" s="217" t="s">
        <v>398</v>
      </c>
      <c r="G313" s="218" t="s">
        <v>212</v>
      </c>
      <c r="H313" s="219">
        <v>23.289999999999999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6.0000000000000002E-05</v>
      </c>
      <c r="R313" s="224">
        <f>Q313*H313</f>
        <v>0.0013974</v>
      </c>
      <c r="S313" s="224">
        <v>0</v>
      </c>
      <c r="T313" s="225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260</v>
      </c>
      <c r="AT313" s="226" t="s">
        <v>166</v>
      </c>
      <c r="AU313" s="226" t="s">
        <v>83</v>
      </c>
      <c r="AY313" s="20" t="s">
        <v>163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83</v>
      </c>
      <c r="BK313" s="227">
        <f>ROUND(I313*H313,2)</f>
        <v>0</v>
      </c>
      <c r="BL313" s="20" t="s">
        <v>260</v>
      </c>
      <c r="BM313" s="226" t="s">
        <v>399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400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83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401</v>
      </c>
      <c r="G315" s="234"/>
      <c r="H315" s="238">
        <v>7.1600000000000001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83</v>
      </c>
      <c r="AV315" s="13" t="s">
        <v>83</v>
      </c>
      <c r="AW315" s="13" t="s">
        <v>32</v>
      </c>
      <c r="AX315" s="13" t="s">
        <v>70</v>
      </c>
      <c r="AY315" s="244" t="s">
        <v>163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401</v>
      </c>
      <c r="G316" s="234"/>
      <c r="H316" s="238">
        <v>7.1600000000000001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83</v>
      </c>
      <c r="AV316" s="13" t="s">
        <v>83</v>
      </c>
      <c r="AW316" s="13" t="s">
        <v>32</v>
      </c>
      <c r="AX316" s="13" t="s">
        <v>70</v>
      </c>
      <c r="AY316" s="244" t="s">
        <v>163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402</v>
      </c>
      <c r="G317" s="234"/>
      <c r="H317" s="238">
        <v>5.8700000000000001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403</v>
      </c>
      <c r="G318" s="234"/>
      <c r="H318" s="238">
        <v>3.1000000000000001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4" customFormat="1">
      <c r="A319" s="14"/>
      <c r="B319" s="245"/>
      <c r="C319" s="246"/>
      <c r="D319" s="235" t="s">
        <v>175</v>
      </c>
      <c r="E319" s="247" t="s">
        <v>19</v>
      </c>
      <c r="F319" s="248" t="s">
        <v>179</v>
      </c>
      <c r="G319" s="246"/>
      <c r="H319" s="249">
        <v>23.290000000000003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175</v>
      </c>
      <c r="AU319" s="255" t="s">
        <v>83</v>
      </c>
      <c r="AV319" s="14" t="s">
        <v>171</v>
      </c>
      <c r="AW319" s="14" t="s">
        <v>32</v>
      </c>
      <c r="AX319" s="14" t="s">
        <v>77</v>
      </c>
      <c r="AY319" s="255" t="s">
        <v>163</v>
      </c>
    </row>
    <row r="320" s="2" customFormat="1" ht="24.15" customHeight="1">
      <c r="A320" s="41"/>
      <c r="B320" s="42"/>
      <c r="C320" s="215" t="s">
        <v>404</v>
      </c>
      <c r="D320" s="215" t="s">
        <v>166</v>
      </c>
      <c r="E320" s="216" t="s">
        <v>405</v>
      </c>
      <c r="F320" s="217" t="s">
        <v>406</v>
      </c>
      <c r="G320" s="218" t="s">
        <v>212</v>
      </c>
      <c r="H320" s="219">
        <v>23.289999999999999</v>
      </c>
      <c r="I320" s="220"/>
      <c r="J320" s="221">
        <f>ROUND(I320*H320,2)</f>
        <v>0</v>
      </c>
      <c r="K320" s="217" t="s">
        <v>170</v>
      </c>
      <c r="L320" s="47"/>
      <c r="M320" s="222" t="s">
        <v>19</v>
      </c>
      <c r="N320" s="223" t="s">
        <v>42</v>
      </c>
      <c r="O320" s="87"/>
      <c r="P320" s="224">
        <f>O320*H320</f>
        <v>0</v>
      </c>
      <c r="Q320" s="224">
        <v>6.9999999999999994E-05</v>
      </c>
      <c r="R320" s="224">
        <f>Q320*H320</f>
        <v>0.0016302999999999999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260</v>
      </c>
      <c r="AT320" s="226" t="s">
        <v>166</v>
      </c>
      <c r="AU320" s="226" t="s">
        <v>83</v>
      </c>
      <c r="AY320" s="20" t="s">
        <v>163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83</v>
      </c>
      <c r="BK320" s="227">
        <f>ROUND(I320*H320,2)</f>
        <v>0</v>
      </c>
      <c r="BL320" s="20" t="s">
        <v>260</v>
      </c>
      <c r="BM320" s="226" t="s">
        <v>407</v>
      </c>
    </row>
    <row r="321" s="2" customFormat="1">
      <c r="A321" s="41"/>
      <c r="B321" s="42"/>
      <c r="C321" s="43"/>
      <c r="D321" s="228" t="s">
        <v>173</v>
      </c>
      <c r="E321" s="43"/>
      <c r="F321" s="229" t="s">
        <v>408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173</v>
      </c>
      <c r="AU321" s="20" t="s">
        <v>83</v>
      </c>
    </row>
    <row r="322" s="13" customFormat="1">
      <c r="A322" s="13"/>
      <c r="B322" s="233"/>
      <c r="C322" s="234"/>
      <c r="D322" s="235" t="s">
        <v>175</v>
      </c>
      <c r="E322" s="236" t="s">
        <v>19</v>
      </c>
      <c r="F322" s="237" t="s">
        <v>401</v>
      </c>
      <c r="G322" s="234"/>
      <c r="H322" s="238">
        <v>7.1600000000000001</v>
      </c>
      <c r="I322" s="239"/>
      <c r="J322" s="234"/>
      <c r="K322" s="234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175</v>
      </c>
      <c r="AU322" s="244" t="s">
        <v>83</v>
      </c>
      <c r="AV322" s="13" t="s">
        <v>83</v>
      </c>
      <c r="AW322" s="13" t="s">
        <v>32</v>
      </c>
      <c r="AX322" s="13" t="s">
        <v>70</v>
      </c>
      <c r="AY322" s="244" t="s">
        <v>163</v>
      </c>
    </row>
    <row r="323" s="13" customFormat="1">
      <c r="A323" s="13"/>
      <c r="B323" s="233"/>
      <c r="C323" s="234"/>
      <c r="D323" s="235" t="s">
        <v>175</v>
      </c>
      <c r="E323" s="236" t="s">
        <v>19</v>
      </c>
      <c r="F323" s="237" t="s">
        <v>401</v>
      </c>
      <c r="G323" s="234"/>
      <c r="H323" s="238">
        <v>7.1600000000000001</v>
      </c>
      <c r="I323" s="239"/>
      <c r="J323" s="234"/>
      <c r="K323" s="234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175</v>
      </c>
      <c r="AU323" s="244" t="s">
        <v>83</v>
      </c>
      <c r="AV323" s="13" t="s">
        <v>83</v>
      </c>
      <c r="AW323" s="13" t="s">
        <v>32</v>
      </c>
      <c r="AX323" s="13" t="s">
        <v>70</v>
      </c>
      <c r="AY323" s="244" t="s">
        <v>163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402</v>
      </c>
      <c r="G324" s="234"/>
      <c r="H324" s="238">
        <v>5.8700000000000001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403</v>
      </c>
      <c r="G325" s="234"/>
      <c r="H325" s="238">
        <v>3.1000000000000001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4" customFormat="1">
      <c r="A326" s="14"/>
      <c r="B326" s="245"/>
      <c r="C326" s="246"/>
      <c r="D326" s="235" t="s">
        <v>175</v>
      </c>
      <c r="E326" s="247" t="s">
        <v>19</v>
      </c>
      <c r="F326" s="248" t="s">
        <v>179</v>
      </c>
      <c r="G326" s="246"/>
      <c r="H326" s="249">
        <v>23.290000000000003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175</v>
      </c>
      <c r="AU326" s="255" t="s">
        <v>83</v>
      </c>
      <c r="AV326" s="14" t="s">
        <v>171</v>
      </c>
      <c r="AW326" s="14" t="s">
        <v>32</v>
      </c>
      <c r="AX326" s="14" t="s">
        <v>77</v>
      </c>
      <c r="AY326" s="255" t="s">
        <v>163</v>
      </c>
    </row>
    <row r="327" s="2" customFormat="1" ht="24.15" customHeight="1">
      <c r="A327" s="41"/>
      <c r="B327" s="42"/>
      <c r="C327" s="215" t="s">
        <v>409</v>
      </c>
      <c r="D327" s="215" t="s">
        <v>166</v>
      </c>
      <c r="E327" s="216" t="s">
        <v>410</v>
      </c>
      <c r="F327" s="217" t="s">
        <v>411</v>
      </c>
      <c r="G327" s="218" t="s">
        <v>212</v>
      </c>
      <c r="H327" s="219">
        <v>23.289999999999999</v>
      </c>
      <c r="I327" s="220"/>
      <c r="J327" s="221">
        <f>ROUND(I327*H327,2)</f>
        <v>0</v>
      </c>
      <c r="K327" s="217" t="s">
        <v>170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0.00029</v>
      </c>
      <c r="R327" s="224">
        <f>Q327*H327</f>
        <v>0.0067540999999999999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260</v>
      </c>
      <c r="AT327" s="226" t="s">
        <v>166</v>
      </c>
      <c r="AU327" s="226" t="s">
        <v>83</v>
      </c>
      <c r="AY327" s="20" t="s">
        <v>163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83</v>
      </c>
      <c r="BK327" s="227">
        <f>ROUND(I327*H327,2)</f>
        <v>0</v>
      </c>
      <c r="BL327" s="20" t="s">
        <v>260</v>
      </c>
      <c r="BM327" s="226" t="s">
        <v>412</v>
      </c>
    </row>
    <row r="328" s="2" customFormat="1">
      <c r="A328" s="41"/>
      <c r="B328" s="42"/>
      <c r="C328" s="43"/>
      <c r="D328" s="228" t="s">
        <v>173</v>
      </c>
      <c r="E328" s="43"/>
      <c r="F328" s="229" t="s">
        <v>413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173</v>
      </c>
      <c r="AU328" s="20" t="s">
        <v>83</v>
      </c>
    </row>
    <row r="329" s="13" customFormat="1">
      <c r="A329" s="13"/>
      <c r="B329" s="233"/>
      <c r="C329" s="234"/>
      <c r="D329" s="235" t="s">
        <v>175</v>
      </c>
      <c r="E329" s="236" t="s">
        <v>19</v>
      </c>
      <c r="F329" s="237" t="s">
        <v>401</v>
      </c>
      <c r="G329" s="234"/>
      <c r="H329" s="238">
        <v>7.1600000000000001</v>
      </c>
      <c r="I329" s="239"/>
      <c r="J329" s="234"/>
      <c r="K329" s="234"/>
      <c r="L329" s="240"/>
      <c r="M329" s="241"/>
      <c r="N329" s="242"/>
      <c r="O329" s="242"/>
      <c r="P329" s="242"/>
      <c r="Q329" s="242"/>
      <c r="R329" s="242"/>
      <c r="S329" s="242"/>
      <c r="T329" s="24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4" t="s">
        <v>175</v>
      </c>
      <c r="AU329" s="244" t="s">
        <v>83</v>
      </c>
      <c r="AV329" s="13" t="s">
        <v>83</v>
      </c>
      <c r="AW329" s="13" t="s">
        <v>32</v>
      </c>
      <c r="AX329" s="13" t="s">
        <v>70</v>
      </c>
      <c r="AY329" s="244" t="s">
        <v>163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401</v>
      </c>
      <c r="G330" s="234"/>
      <c r="H330" s="238">
        <v>7.1600000000000001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402</v>
      </c>
      <c r="G331" s="234"/>
      <c r="H331" s="238">
        <v>5.8700000000000001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403</v>
      </c>
      <c r="G332" s="234"/>
      <c r="H332" s="238">
        <v>3.1000000000000001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4" customFormat="1">
      <c r="A333" s="14"/>
      <c r="B333" s="245"/>
      <c r="C333" s="246"/>
      <c r="D333" s="235" t="s">
        <v>175</v>
      </c>
      <c r="E333" s="247" t="s">
        <v>19</v>
      </c>
      <c r="F333" s="248" t="s">
        <v>179</v>
      </c>
      <c r="G333" s="246"/>
      <c r="H333" s="249">
        <v>23.290000000000003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175</v>
      </c>
      <c r="AU333" s="255" t="s">
        <v>83</v>
      </c>
      <c r="AV333" s="14" t="s">
        <v>171</v>
      </c>
      <c r="AW333" s="14" t="s">
        <v>32</v>
      </c>
      <c r="AX333" s="14" t="s">
        <v>77</v>
      </c>
      <c r="AY333" s="255" t="s">
        <v>163</v>
      </c>
    </row>
    <row r="334" s="2" customFormat="1" ht="33" customHeight="1">
      <c r="A334" s="41"/>
      <c r="B334" s="42"/>
      <c r="C334" s="215" t="s">
        <v>414</v>
      </c>
      <c r="D334" s="215" t="s">
        <v>166</v>
      </c>
      <c r="E334" s="216" t="s">
        <v>415</v>
      </c>
      <c r="F334" s="217" t="s">
        <v>416</v>
      </c>
      <c r="G334" s="218" t="s">
        <v>291</v>
      </c>
      <c r="H334" s="219">
        <v>0.01</v>
      </c>
      <c r="I334" s="220"/>
      <c r="J334" s="221">
        <f>ROUND(I334*H334,2)</f>
        <v>0</v>
      </c>
      <c r="K334" s="217" t="s">
        <v>170</v>
      </c>
      <c r="L334" s="47"/>
      <c r="M334" s="222" t="s">
        <v>19</v>
      </c>
      <c r="N334" s="223" t="s">
        <v>42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260</v>
      </c>
      <c r="AT334" s="226" t="s">
        <v>166</v>
      </c>
      <c r="AU334" s="226" t="s">
        <v>83</v>
      </c>
      <c r="AY334" s="20" t="s">
        <v>163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83</v>
      </c>
      <c r="BK334" s="227">
        <f>ROUND(I334*H334,2)</f>
        <v>0</v>
      </c>
      <c r="BL334" s="20" t="s">
        <v>260</v>
      </c>
      <c r="BM334" s="226" t="s">
        <v>417</v>
      </c>
    </row>
    <row r="335" s="2" customFormat="1">
      <c r="A335" s="41"/>
      <c r="B335" s="42"/>
      <c r="C335" s="43"/>
      <c r="D335" s="228" t="s">
        <v>173</v>
      </c>
      <c r="E335" s="43"/>
      <c r="F335" s="229" t="s">
        <v>418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173</v>
      </c>
      <c r="AU335" s="20" t="s">
        <v>83</v>
      </c>
    </row>
    <row r="336" s="12" customFormat="1" ht="22.8" customHeight="1">
      <c r="A336" s="12"/>
      <c r="B336" s="199"/>
      <c r="C336" s="200"/>
      <c r="D336" s="201" t="s">
        <v>69</v>
      </c>
      <c r="E336" s="213" t="s">
        <v>419</v>
      </c>
      <c r="F336" s="213" t="s">
        <v>420</v>
      </c>
      <c r="G336" s="200"/>
      <c r="H336" s="200"/>
      <c r="I336" s="203"/>
      <c r="J336" s="214">
        <f>BK336</f>
        <v>0</v>
      </c>
      <c r="K336" s="200"/>
      <c r="L336" s="205"/>
      <c r="M336" s="206"/>
      <c r="N336" s="207"/>
      <c r="O336" s="207"/>
      <c r="P336" s="208">
        <f>SUM(P337:P347)</f>
        <v>0</v>
      </c>
      <c r="Q336" s="207"/>
      <c r="R336" s="208">
        <f>SUM(R337:R347)</f>
        <v>0.01543902</v>
      </c>
      <c r="S336" s="207"/>
      <c r="T336" s="209">
        <f>SUM(T337:T347)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10" t="s">
        <v>83</v>
      </c>
      <c r="AT336" s="211" t="s">
        <v>69</v>
      </c>
      <c r="AU336" s="211" t="s">
        <v>77</v>
      </c>
      <c r="AY336" s="210" t="s">
        <v>163</v>
      </c>
      <c r="BK336" s="212">
        <f>SUM(BK337:BK347)</f>
        <v>0</v>
      </c>
    </row>
    <row r="337" s="2" customFormat="1" ht="24.15" customHeight="1">
      <c r="A337" s="41"/>
      <c r="B337" s="42"/>
      <c r="C337" s="215" t="s">
        <v>421</v>
      </c>
      <c r="D337" s="215" t="s">
        <v>166</v>
      </c>
      <c r="E337" s="216" t="s">
        <v>422</v>
      </c>
      <c r="F337" s="217" t="s">
        <v>423</v>
      </c>
      <c r="G337" s="218" t="s">
        <v>169</v>
      </c>
      <c r="H337" s="219">
        <v>53.238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42</v>
      </c>
      <c r="O337" s="87"/>
      <c r="P337" s="224">
        <f>O337*H337</f>
        <v>0</v>
      </c>
      <c r="Q337" s="224">
        <v>0.00029</v>
      </c>
      <c r="R337" s="224">
        <f>Q337*H337</f>
        <v>0.01543902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260</v>
      </c>
      <c r="AT337" s="226" t="s">
        <v>166</v>
      </c>
      <c r="AU337" s="226" t="s">
        <v>83</v>
      </c>
      <c r="AY337" s="20" t="s">
        <v>163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83</v>
      </c>
      <c r="BK337" s="227">
        <f>ROUND(I337*H337,2)</f>
        <v>0</v>
      </c>
      <c r="BL337" s="20" t="s">
        <v>260</v>
      </c>
      <c r="BM337" s="226" t="s">
        <v>424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425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83</v>
      </c>
    </row>
    <row r="339" s="13" customFormat="1">
      <c r="A339" s="13"/>
      <c r="B339" s="233"/>
      <c r="C339" s="234"/>
      <c r="D339" s="235" t="s">
        <v>175</v>
      </c>
      <c r="E339" s="236" t="s">
        <v>19</v>
      </c>
      <c r="F339" s="237" t="s">
        <v>8</v>
      </c>
      <c r="G339" s="234"/>
      <c r="H339" s="238">
        <v>12</v>
      </c>
      <c r="I339" s="239"/>
      <c r="J339" s="234"/>
      <c r="K339" s="234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175</v>
      </c>
      <c r="AU339" s="244" t="s">
        <v>83</v>
      </c>
      <c r="AV339" s="13" t="s">
        <v>83</v>
      </c>
      <c r="AW339" s="13" t="s">
        <v>32</v>
      </c>
      <c r="AX339" s="13" t="s">
        <v>70</v>
      </c>
      <c r="AY339" s="244" t="s">
        <v>163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426</v>
      </c>
      <c r="G340" s="234"/>
      <c r="H340" s="238">
        <v>1.5209999999999999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8</v>
      </c>
      <c r="G341" s="234"/>
      <c r="H341" s="238">
        <v>12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426</v>
      </c>
      <c r="G342" s="234"/>
      <c r="H342" s="238">
        <v>1.5209999999999999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8</v>
      </c>
      <c r="G343" s="234"/>
      <c r="H343" s="238">
        <v>12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427</v>
      </c>
      <c r="G344" s="234"/>
      <c r="H344" s="238">
        <v>1.5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3" customFormat="1">
      <c r="A345" s="13"/>
      <c r="B345" s="233"/>
      <c r="C345" s="234"/>
      <c r="D345" s="235" t="s">
        <v>175</v>
      </c>
      <c r="E345" s="236" t="s">
        <v>19</v>
      </c>
      <c r="F345" s="237" t="s">
        <v>8</v>
      </c>
      <c r="G345" s="234"/>
      <c r="H345" s="238">
        <v>12</v>
      </c>
      <c r="I345" s="239"/>
      <c r="J345" s="234"/>
      <c r="K345" s="234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175</v>
      </c>
      <c r="AU345" s="244" t="s">
        <v>83</v>
      </c>
      <c r="AV345" s="13" t="s">
        <v>83</v>
      </c>
      <c r="AW345" s="13" t="s">
        <v>32</v>
      </c>
      <c r="AX345" s="13" t="s">
        <v>70</v>
      </c>
      <c r="AY345" s="244" t="s">
        <v>163</v>
      </c>
    </row>
    <row r="346" s="13" customFormat="1">
      <c r="A346" s="13"/>
      <c r="B346" s="233"/>
      <c r="C346" s="234"/>
      <c r="D346" s="235" t="s">
        <v>175</v>
      </c>
      <c r="E346" s="236" t="s">
        <v>19</v>
      </c>
      <c r="F346" s="237" t="s">
        <v>428</v>
      </c>
      <c r="G346" s="234"/>
      <c r="H346" s="238">
        <v>0.69599999999999995</v>
      </c>
      <c r="I346" s="239"/>
      <c r="J346" s="234"/>
      <c r="K346" s="234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175</v>
      </c>
      <c r="AU346" s="244" t="s">
        <v>83</v>
      </c>
      <c r="AV346" s="13" t="s">
        <v>83</v>
      </c>
      <c r="AW346" s="13" t="s">
        <v>32</v>
      </c>
      <c r="AX346" s="13" t="s">
        <v>70</v>
      </c>
      <c r="AY346" s="244" t="s">
        <v>163</v>
      </c>
    </row>
    <row r="347" s="14" customFormat="1">
      <c r="A347" s="14"/>
      <c r="B347" s="245"/>
      <c r="C347" s="246"/>
      <c r="D347" s="235" t="s">
        <v>175</v>
      </c>
      <c r="E347" s="247" t="s">
        <v>19</v>
      </c>
      <c r="F347" s="248" t="s">
        <v>179</v>
      </c>
      <c r="G347" s="246"/>
      <c r="H347" s="249">
        <v>53.238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175</v>
      </c>
      <c r="AU347" s="255" t="s">
        <v>83</v>
      </c>
      <c r="AV347" s="14" t="s">
        <v>171</v>
      </c>
      <c r="AW347" s="14" t="s">
        <v>32</v>
      </c>
      <c r="AX347" s="14" t="s">
        <v>77</v>
      </c>
      <c r="AY347" s="255" t="s">
        <v>163</v>
      </c>
    </row>
    <row r="348" s="12" customFormat="1" ht="22.8" customHeight="1">
      <c r="A348" s="12"/>
      <c r="B348" s="199"/>
      <c r="C348" s="200"/>
      <c r="D348" s="201" t="s">
        <v>69</v>
      </c>
      <c r="E348" s="213" t="s">
        <v>429</v>
      </c>
      <c r="F348" s="213" t="s">
        <v>430</v>
      </c>
      <c r="G348" s="200"/>
      <c r="H348" s="200"/>
      <c r="I348" s="203"/>
      <c r="J348" s="214">
        <f>BK348</f>
        <v>0</v>
      </c>
      <c r="K348" s="200"/>
      <c r="L348" s="205"/>
      <c r="M348" s="206"/>
      <c r="N348" s="207"/>
      <c r="O348" s="207"/>
      <c r="P348" s="208">
        <f>SUM(P349:P362)</f>
        <v>0</v>
      </c>
      <c r="Q348" s="207"/>
      <c r="R348" s="208">
        <f>SUM(R349:R362)</f>
        <v>0.0112138</v>
      </c>
      <c r="S348" s="207"/>
      <c r="T348" s="209">
        <f>SUM(T349:T362)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10" t="s">
        <v>83</v>
      </c>
      <c r="AT348" s="211" t="s">
        <v>69</v>
      </c>
      <c r="AU348" s="211" t="s">
        <v>77</v>
      </c>
      <c r="AY348" s="210" t="s">
        <v>163</v>
      </c>
      <c r="BK348" s="212">
        <f>SUM(BK349:BK362)</f>
        <v>0</v>
      </c>
    </row>
    <row r="349" s="2" customFormat="1" ht="16.5" customHeight="1">
      <c r="A349" s="41"/>
      <c r="B349" s="42"/>
      <c r="C349" s="215" t="s">
        <v>431</v>
      </c>
      <c r="D349" s="215" t="s">
        <v>166</v>
      </c>
      <c r="E349" s="216" t="s">
        <v>432</v>
      </c>
      <c r="F349" s="217" t="s">
        <v>433</v>
      </c>
      <c r="G349" s="218" t="s">
        <v>169</v>
      </c>
      <c r="H349" s="219">
        <v>8.6259999999999994</v>
      </c>
      <c r="I349" s="220"/>
      <c r="J349" s="221">
        <f>ROUND(I349*H349,2)</f>
        <v>0</v>
      </c>
      <c r="K349" s="217" t="s">
        <v>434</v>
      </c>
      <c r="L349" s="47"/>
      <c r="M349" s="222" t="s">
        <v>19</v>
      </c>
      <c r="N349" s="223" t="s">
        <v>42</v>
      </c>
      <c r="O349" s="87"/>
      <c r="P349" s="224">
        <f>O349*H349</f>
        <v>0</v>
      </c>
      <c r="Q349" s="224">
        <v>0</v>
      </c>
      <c r="R349" s="224">
        <f>Q349*H349</f>
        <v>0</v>
      </c>
      <c r="S349" s="224">
        <v>0</v>
      </c>
      <c r="T349" s="225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6" t="s">
        <v>260</v>
      </c>
      <c r="AT349" s="226" t="s">
        <v>166</v>
      </c>
      <c r="AU349" s="226" t="s">
        <v>83</v>
      </c>
      <c r="AY349" s="20" t="s">
        <v>163</v>
      </c>
      <c r="BE349" s="227">
        <f>IF(N349="základní",J349,0)</f>
        <v>0</v>
      </c>
      <c r="BF349" s="227">
        <f>IF(N349="snížená",J349,0)</f>
        <v>0</v>
      </c>
      <c r="BG349" s="227">
        <f>IF(N349="zákl. přenesená",J349,0)</f>
        <v>0</v>
      </c>
      <c r="BH349" s="227">
        <f>IF(N349="sníž. přenesená",J349,0)</f>
        <v>0</v>
      </c>
      <c r="BI349" s="227">
        <f>IF(N349="nulová",J349,0)</f>
        <v>0</v>
      </c>
      <c r="BJ349" s="20" t="s">
        <v>83</v>
      </c>
      <c r="BK349" s="227">
        <f>ROUND(I349*H349,2)</f>
        <v>0</v>
      </c>
      <c r="BL349" s="20" t="s">
        <v>260</v>
      </c>
      <c r="BM349" s="226" t="s">
        <v>435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436</v>
      </c>
      <c r="G350" s="234"/>
      <c r="H350" s="238">
        <v>3.1139999999999999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436</v>
      </c>
      <c r="G351" s="234"/>
      <c r="H351" s="238">
        <v>3.1139999999999999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195</v>
      </c>
      <c r="G352" s="234"/>
      <c r="H352" s="238">
        <v>1.7969999999999999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3" customFormat="1">
      <c r="A353" s="13"/>
      <c r="B353" s="233"/>
      <c r="C353" s="234"/>
      <c r="D353" s="235" t="s">
        <v>175</v>
      </c>
      <c r="E353" s="236" t="s">
        <v>19</v>
      </c>
      <c r="F353" s="237" t="s">
        <v>196</v>
      </c>
      <c r="G353" s="234"/>
      <c r="H353" s="238">
        <v>0.60099999999999998</v>
      </c>
      <c r="I353" s="239"/>
      <c r="J353" s="234"/>
      <c r="K353" s="234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175</v>
      </c>
      <c r="AU353" s="244" t="s">
        <v>83</v>
      </c>
      <c r="AV353" s="13" t="s">
        <v>83</v>
      </c>
      <c r="AW353" s="13" t="s">
        <v>32</v>
      </c>
      <c r="AX353" s="13" t="s">
        <v>70</v>
      </c>
      <c r="AY353" s="244" t="s">
        <v>163</v>
      </c>
    </row>
    <row r="354" s="14" customFormat="1">
      <c r="A354" s="14"/>
      <c r="B354" s="245"/>
      <c r="C354" s="246"/>
      <c r="D354" s="235" t="s">
        <v>175</v>
      </c>
      <c r="E354" s="247" t="s">
        <v>19</v>
      </c>
      <c r="F354" s="248" t="s">
        <v>179</v>
      </c>
      <c r="G354" s="246"/>
      <c r="H354" s="249">
        <v>8.6260000000000012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175</v>
      </c>
      <c r="AU354" s="255" t="s">
        <v>83</v>
      </c>
      <c r="AV354" s="14" t="s">
        <v>171</v>
      </c>
      <c r="AW354" s="14" t="s">
        <v>32</v>
      </c>
      <c r="AX354" s="14" t="s">
        <v>77</v>
      </c>
      <c r="AY354" s="255" t="s">
        <v>163</v>
      </c>
    </row>
    <row r="355" s="2" customFormat="1" ht="16.5" customHeight="1">
      <c r="A355" s="41"/>
      <c r="B355" s="42"/>
      <c r="C355" s="256" t="s">
        <v>437</v>
      </c>
      <c r="D355" s="256" t="s">
        <v>219</v>
      </c>
      <c r="E355" s="257" t="s">
        <v>438</v>
      </c>
      <c r="F355" s="258" t="s">
        <v>439</v>
      </c>
      <c r="G355" s="259" t="s">
        <v>169</v>
      </c>
      <c r="H355" s="260">
        <v>8.6259999999999994</v>
      </c>
      <c r="I355" s="261"/>
      <c r="J355" s="262">
        <f>ROUND(I355*H355,2)</f>
        <v>0</v>
      </c>
      <c r="K355" s="258" t="s">
        <v>170</v>
      </c>
      <c r="L355" s="263"/>
      <c r="M355" s="264" t="s">
        <v>19</v>
      </c>
      <c r="N355" s="265" t="s">
        <v>42</v>
      </c>
      <c r="O355" s="87"/>
      <c r="P355" s="224">
        <f>O355*H355</f>
        <v>0</v>
      </c>
      <c r="Q355" s="224">
        <v>0.0012999999999999999</v>
      </c>
      <c r="R355" s="224">
        <f>Q355*H355</f>
        <v>0.0112138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333</v>
      </c>
      <c r="AT355" s="226" t="s">
        <v>219</v>
      </c>
      <c r="AU355" s="226" t="s">
        <v>83</v>
      </c>
      <c r="AY355" s="20" t="s">
        <v>163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83</v>
      </c>
      <c r="BK355" s="227">
        <f>ROUND(I355*H355,2)</f>
        <v>0</v>
      </c>
      <c r="BL355" s="20" t="s">
        <v>260</v>
      </c>
      <c r="BM355" s="226" t="s">
        <v>440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436</v>
      </c>
      <c r="G356" s="234"/>
      <c r="H356" s="238">
        <v>3.1139999999999999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436</v>
      </c>
      <c r="G357" s="234"/>
      <c r="H357" s="238">
        <v>3.1139999999999999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195</v>
      </c>
      <c r="G358" s="234"/>
      <c r="H358" s="238">
        <v>1.7969999999999999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196</v>
      </c>
      <c r="G359" s="234"/>
      <c r="H359" s="238">
        <v>0.60099999999999998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4" customFormat="1">
      <c r="A360" s="14"/>
      <c r="B360" s="245"/>
      <c r="C360" s="246"/>
      <c r="D360" s="235" t="s">
        <v>175</v>
      </c>
      <c r="E360" s="247" t="s">
        <v>19</v>
      </c>
      <c r="F360" s="248" t="s">
        <v>179</v>
      </c>
      <c r="G360" s="246"/>
      <c r="H360" s="249">
        <v>8.6260000000000012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175</v>
      </c>
      <c r="AU360" s="255" t="s">
        <v>83</v>
      </c>
      <c r="AV360" s="14" t="s">
        <v>171</v>
      </c>
      <c r="AW360" s="14" t="s">
        <v>32</v>
      </c>
      <c r="AX360" s="14" t="s">
        <v>77</v>
      </c>
      <c r="AY360" s="255" t="s">
        <v>163</v>
      </c>
    </row>
    <row r="361" s="2" customFormat="1" ht="33" customHeight="1">
      <c r="A361" s="41"/>
      <c r="B361" s="42"/>
      <c r="C361" s="215" t="s">
        <v>441</v>
      </c>
      <c r="D361" s="215" t="s">
        <v>166</v>
      </c>
      <c r="E361" s="216" t="s">
        <v>442</v>
      </c>
      <c r="F361" s="217" t="s">
        <v>443</v>
      </c>
      <c r="G361" s="218" t="s">
        <v>291</v>
      </c>
      <c r="H361" s="219">
        <v>0.010999999999999999</v>
      </c>
      <c r="I361" s="220"/>
      <c r="J361" s="221">
        <f>ROUND(I361*H361,2)</f>
        <v>0</v>
      </c>
      <c r="K361" s="217" t="s">
        <v>170</v>
      </c>
      <c r="L361" s="47"/>
      <c r="M361" s="222" t="s">
        <v>19</v>
      </c>
      <c r="N361" s="223" t="s">
        <v>42</v>
      </c>
      <c r="O361" s="87"/>
      <c r="P361" s="224">
        <f>O361*H361</f>
        <v>0</v>
      </c>
      <c r="Q361" s="224">
        <v>0</v>
      </c>
      <c r="R361" s="224">
        <f>Q361*H361</f>
        <v>0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260</v>
      </c>
      <c r="AT361" s="226" t="s">
        <v>166</v>
      </c>
      <c r="AU361" s="226" t="s">
        <v>83</v>
      </c>
      <c r="AY361" s="20" t="s">
        <v>163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83</v>
      </c>
      <c r="BK361" s="227">
        <f>ROUND(I361*H361,2)</f>
        <v>0</v>
      </c>
      <c r="BL361" s="20" t="s">
        <v>260</v>
      </c>
      <c r="BM361" s="226" t="s">
        <v>444</v>
      </c>
    </row>
    <row r="362" s="2" customFormat="1">
      <c r="A362" s="41"/>
      <c r="B362" s="42"/>
      <c r="C362" s="43"/>
      <c r="D362" s="228" t="s">
        <v>173</v>
      </c>
      <c r="E362" s="43"/>
      <c r="F362" s="229" t="s">
        <v>445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173</v>
      </c>
      <c r="AU362" s="20" t="s">
        <v>83</v>
      </c>
    </row>
    <row r="363" s="12" customFormat="1" ht="25.92" customHeight="1">
      <c r="A363" s="12"/>
      <c r="B363" s="199"/>
      <c r="C363" s="200"/>
      <c r="D363" s="201" t="s">
        <v>69</v>
      </c>
      <c r="E363" s="202" t="s">
        <v>446</v>
      </c>
      <c r="F363" s="202" t="s">
        <v>447</v>
      </c>
      <c r="G363" s="200"/>
      <c r="H363" s="200"/>
      <c r="I363" s="203"/>
      <c r="J363" s="204">
        <f>BK363</f>
        <v>0</v>
      </c>
      <c r="K363" s="200"/>
      <c r="L363" s="205"/>
      <c r="M363" s="206"/>
      <c r="N363" s="207"/>
      <c r="O363" s="207"/>
      <c r="P363" s="208">
        <f>SUM(P364:P371)</f>
        <v>0</v>
      </c>
      <c r="Q363" s="207"/>
      <c r="R363" s="208">
        <f>SUM(R364:R371)</f>
        <v>0</v>
      </c>
      <c r="S363" s="207"/>
      <c r="T363" s="209">
        <f>SUM(T364:T371)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10" t="s">
        <v>197</v>
      </c>
      <c r="AT363" s="211" t="s">
        <v>69</v>
      </c>
      <c r="AU363" s="211" t="s">
        <v>70</v>
      </c>
      <c r="AY363" s="210" t="s">
        <v>163</v>
      </c>
      <c r="BK363" s="212">
        <f>SUM(BK364:BK371)</f>
        <v>0</v>
      </c>
    </row>
    <row r="364" s="2" customFormat="1" ht="16.5" customHeight="1">
      <c r="A364" s="41"/>
      <c r="B364" s="42"/>
      <c r="C364" s="215" t="s">
        <v>448</v>
      </c>
      <c r="D364" s="215" t="s">
        <v>166</v>
      </c>
      <c r="E364" s="216" t="s">
        <v>449</v>
      </c>
      <c r="F364" s="217" t="s">
        <v>450</v>
      </c>
      <c r="G364" s="218" t="s">
        <v>451</v>
      </c>
      <c r="H364" s="219">
        <v>1</v>
      </c>
      <c r="I364" s="220"/>
      <c r="J364" s="221">
        <f>ROUND(I364*H364,2)</f>
        <v>0</v>
      </c>
      <c r="K364" s="217" t="s">
        <v>19</v>
      </c>
      <c r="L364" s="47"/>
      <c r="M364" s="222" t="s">
        <v>19</v>
      </c>
      <c r="N364" s="223" t="s">
        <v>42</v>
      </c>
      <c r="O364" s="87"/>
      <c r="P364" s="224">
        <f>O364*H364</f>
        <v>0</v>
      </c>
      <c r="Q364" s="224">
        <v>0</v>
      </c>
      <c r="R364" s="224">
        <f>Q364*H364</f>
        <v>0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171</v>
      </c>
      <c r="AT364" s="226" t="s">
        <v>166</v>
      </c>
      <c r="AU364" s="226" t="s">
        <v>77</v>
      </c>
      <c r="AY364" s="20" t="s">
        <v>163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83</v>
      </c>
      <c r="BK364" s="227">
        <f>ROUND(I364*H364,2)</f>
        <v>0</v>
      </c>
      <c r="BL364" s="20" t="s">
        <v>171</v>
      </c>
      <c r="BM364" s="226" t="s">
        <v>452</v>
      </c>
    </row>
    <row r="365" s="2" customFormat="1" ht="16.5" customHeight="1">
      <c r="A365" s="41"/>
      <c r="B365" s="42"/>
      <c r="C365" s="215" t="s">
        <v>453</v>
      </c>
      <c r="D365" s="215" t="s">
        <v>166</v>
      </c>
      <c r="E365" s="216" t="s">
        <v>454</v>
      </c>
      <c r="F365" s="217" t="s">
        <v>455</v>
      </c>
      <c r="G365" s="218" t="s">
        <v>451</v>
      </c>
      <c r="H365" s="219">
        <v>1</v>
      </c>
      <c r="I365" s="220"/>
      <c r="J365" s="221">
        <f>ROUND(I365*H365,2)</f>
        <v>0</v>
      </c>
      <c r="K365" s="217" t="s">
        <v>19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</v>
      </c>
      <c r="R365" s="224">
        <f>Q365*H365</f>
        <v>0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171</v>
      </c>
      <c r="AT365" s="226" t="s">
        <v>166</v>
      </c>
      <c r="AU365" s="226" t="s">
        <v>77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171</v>
      </c>
      <c r="BM365" s="226" t="s">
        <v>456</v>
      </c>
    </row>
    <row r="366" s="2" customFormat="1" ht="24.15" customHeight="1">
      <c r="A366" s="41"/>
      <c r="B366" s="42"/>
      <c r="C366" s="215" t="s">
        <v>457</v>
      </c>
      <c r="D366" s="215" t="s">
        <v>166</v>
      </c>
      <c r="E366" s="216" t="s">
        <v>458</v>
      </c>
      <c r="F366" s="217" t="s">
        <v>459</v>
      </c>
      <c r="G366" s="218" t="s">
        <v>451</v>
      </c>
      <c r="H366" s="219">
        <v>1</v>
      </c>
      <c r="I366" s="220"/>
      <c r="J366" s="221">
        <f>ROUND(I366*H366,2)</f>
        <v>0</v>
      </c>
      <c r="K366" s="217" t="s">
        <v>19</v>
      </c>
      <c r="L366" s="47"/>
      <c r="M366" s="222" t="s">
        <v>19</v>
      </c>
      <c r="N366" s="223" t="s">
        <v>42</v>
      </c>
      <c r="O366" s="87"/>
      <c r="P366" s="224">
        <f>O366*H366</f>
        <v>0</v>
      </c>
      <c r="Q366" s="224">
        <v>0</v>
      </c>
      <c r="R366" s="224">
        <f>Q366*H366</f>
        <v>0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171</v>
      </c>
      <c r="AT366" s="226" t="s">
        <v>166</v>
      </c>
      <c r="AU366" s="226" t="s">
        <v>77</v>
      </c>
      <c r="AY366" s="20" t="s">
        <v>163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83</v>
      </c>
      <c r="BK366" s="227">
        <f>ROUND(I366*H366,2)</f>
        <v>0</v>
      </c>
      <c r="BL366" s="20" t="s">
        <v>171</v>
      </c>
      <c r="BM366" s="226" t="s">
        <v>460</v>
      </c>
    </row>
    <row r="367" s="2" customFormat="1" ht="16.5" customHeight="1">
      <c r="A367" s="41"/>
      <c r="B367" s="42"/>
      <c r="C367" s="215" t="s">
        <v>461</v>
      </c>
      <c r="D367" s="215" t="s">
        <v>166</v>
      </c>
      <c r="E367" s="216" t="s">
        <v>462</v>
      </c>
      <c r="F367" s="217" t="s">
        <v>463</v>
      </c>
      <c r="G367" s="218" t="s">
        <v>451</v>
      </c>
      <c r="H367" s="219">
        <v>1</v>
      </c>
      <c r="I367" s="220"/>
      <c r="J367" s="221">
        <f>ROUND(I367*H367,2)</f>
        <v>0</v>
      </c>
      <c r="K367" s="217" t="s">
        <v>19</v>
      </c>
      <c r="L367" s="47"/>
      <c r="M367" s="222" t="s">
        <v>19</v>
      </c>
      <c r="N367" s="223" t="s">
        <v>42</v>
      </c>
      <c r="O367" s="87"/>
      <c r="P367" s="224">
        <f>O367*H367</f>
        <v>0</v>
      </c>
      <c r="Q367" s="224">
        <v>0</v>
      </c>
      <c r="R367" s="224">
        <f>Q367*H367</f>
        <v>0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171</v>
      </c>
      <c r="AT367" s="226" t="s">
        <v>166</v>
      </c>
      <c r="AU367" s="226" t="s">
        <v>77</v>
      </c>
      <c r="AY367" s="20" t="s">
        <v>163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83</v>
      </c>
      <c r="BK367" s="227">
        <f>ROUND(I367*H367,2)</f>
        <v>0</v>
      </c>
      <c r="BL367" s="20" t="s">
        <v>171</v>
      </c>
      <c r="BM367" s="226" t="s">
        <v>464</v>
      </c>
    </row>
    <row r="368" s="2" customFormat="1" ht="16.5" customHeight="1">
      <c r="A368" s="41"/>
      <c r="B368" s="42"/>
      <c r="C368" s="215" t="s">
        <v>465</v>
      </c>
      <c r="D368" s="215" t="s">
        <v>166</v>
      </c>
      <c r="E368" s="216" t="s">
        <v>466</v>
      </c>
      <c r="F368" s="217" t="s">
        <v>467</v>
      </c>
      <c r="G368" s="218" t="s">
        <v>451</v>
      </c>
      <c r="H368" s="219">
        <v>1</v>
      </c>
      <c r="I368" s="220"/>
      <c r="J368" s="221">
        <f>ROUND(I368*H368,2)</f>
        <v>0</v>
      </c>
      <c r="K368" s="217" t="s">
        <v>19</v>
      </c>
      <c r="L368" s="47"/>
      <c r="M368" s="222" t="s">
        <v>19</v>
      </c>
      <c r="N368" s="223" t="s">
        <v>42</v>
      </c>
      <c r="O368" s="87"/>
      <c r="P368" s="224">
        <f>O368*H368</f>
        <v>0</v>
      </c>
      <c r="Q368" s="224">
        <v>0</v>
      </c>
      <c r="R368" s="224">
        <f>Q368*H368</f>
        <v>0</v>
      </c>
      <c r="S368" s="224">
        <v>0</v>
      </c>
      <c r="T368" s="225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226" t="s">
        <v>171</v>
      </c>
      <c r="AT368" s="226" t="s">
        <v>166</v>
      </c>
      <c r="AU368" s="226" t="s">
        <v>77</v>
      </c>
      <c r="AY368" s="20" t="s">
        <v>163</v>
      </c>
      <c r="BE368" s="227">
        <f>IF(N368="základní",J368,0)</f>
        <v>0</v>
      </c>
      <c r="BF368" s="227">
        <f>IF(N368="snížená",J368,0)</f>
        <v>0</v>
      </c>
      <c r="BG368" s="227">
        <f>IF(N368="zákl. přenesená",J368,0)</f>
        <v>0</v>
      </c>
      <c r="BH368" s="227">
        <f>IF(N368="sníž. přenesená",J368,0)</f>
        <v>0</v>
      </c>
      <c r="BI368" s="227">
        <f>IF(N368="nulová",J368,0)</f>
        <v>0</v>
      </c>
      <c r="BJ368" s="20" t="s">
        <v>83</v>
      </c>
      <c r="BK368" s="227">
        <f>ROUND(I368*H368,2)</f>
        <v>0</v>
      </c>
      <c r="BL368" s="20" t="s">
        <v>171</v>
      </c>
      <c r="BM368" s="226" t="s">
        <v>468</v>
      </c>
    </row>
    <row r="369" s="2" customFormat="1" ht="24.15" customHeight="1">
      <c r="A369" s="41"/>
      <c r="B369" s="42"/>
      <c r="C369" s="215" t="s">
        <v>469</v>
      </c>
      <c r="D369" s="215" t="s">
        <v>166</v>
      </c>
      <c r="E369" s="216" t="s">
        <v>470</v>
      </c>
      <c r="F369" s="217" t="s">
        <v>471</v>
      </c>
      <c r="G369" s="218" t="s">
        <v>451</v>
      </c>
      <c r="H369" s="219">
        <v>1</v>
      </c>
      <c r="I369" s="220"/>
      <c r="J369" s="221">
        <f>ROUND(I369*H369,2)</f>
        <v>0</v>
      </c>
      <c r="K369" s="217" t="s">
        <v>19</v>
      </c>
      <c r="L369" s="47"/>
      <c r="M369" s="222" t="s">
        <v>19</v>
      </c>
      <c r="N369" s="223" t="s">
        <v>42</v>
      </c>
      <c r="O369" s="87"/>
      <c r="P369" s="224">
        <f>O369*H369</f>
        <v>0</v>
      </c>
      <c r="Q369" s="224">
        <v>0</v>
      </c>
      <c r="R369" s="224">
        <f>Q369*H369</f>
        <v>0</v>
      </c>
      <c r="S369" s="224">
        <v>0</v>
      </c>
      <c r="T369" s="225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6" t="s">
        <v>171</v>
      </c>
      <c r="AT369" s="226" t="s">
        <v>166</v>
      </c>
      <c r="AU369" s="226" t="s">
        <v>77</v>
      </c>
      <c r="AY369" s="20" t="s">
        <v>163</v>
      </c>
      <c r="BE369" s="227">
        <f>IF(N369="základní",J369,0)</f>
        <v>0</v>
      </c>
      <c r="BF369" s="227">
        <f>IF(N369="snížená",J369,0)</f>
        <v>0</v>
      </c>
      <c r="BG369" s="227">
        <f>IF(N369="zákl. přenesená",J369,0)</f>
        <v>0</v>
      </c>
      <c r="BH369" s="227">
        <f>IF(N369="sníž. přenesená",J369,0)</f>
        <v>0</v>
      </c>
      <c r="BI369" s="227">
        <f>IF(N369="nulová",J369,0)</f>
        <v>0</v>
      </c>
      <c r="BJ369" s="20" t="s">
        <v>83</v>
      </c>
      <c r="BK369" s="227">
        <f>ROUND(I369*H369,2)</f>
        <v>0</v>
      </c>
      <c r="BL369" s="20" t="s">
        <v>171</v>
      </c>
      <c r="BM369" s="226" t="s">
        <v>472</v>
      </c>
    </row>
    <row r="370" s="2" customFormat="1" ht="33" customHeight="1">
      <c r="A370" s="41"/>
      <c r="B370" s="42"/>
      <c r="C370" s="215" t="s">
        <v>473</v>
      </c>
      <c r="D370" s="215" t="s">
        <v>166</v>
      </c>
      <c r="E370" s="216" t="s">
        <v>474</v>
      </c>
      <c r="F370" s="217" t="s">
        <v>475</v>
      </c>
      <c r="G370" s="218" t="s">
        <v>451</v>
      </c>
      <c r="H370" s="219">
        <v>1</v>
      </c>
      <c r="I370" s="220"/>
      <c r="J370" s="221">
        <f>ROUND(I370*H370,2)</f>
        <v>0</v>
      </c>
      <c r="K370" s="217" t="s">
        <v>19</v>
      </c>
      <c r="L370" s="47"/>
      <c r="M370" s="222" t="s">
        <v>19</v>
      </c>
      <c r="N370" s="223" t="s">
        <v>42</v>
      </c>
      <c r="O370" s="87"/>
      <c r="P370" s="224">
        <f>O370*H370</f>
        <v>0</v>
      </c>
      <c r="Q370" s="224">
        <v>0</v>
      </c>
      <c r="R370" s="224">
        <f>Q370*H370</f>
        <v>0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171</v>
      </c>
      <c r="AT370" s="226" t="s">
        <v>166</v>
      </c>
      <c r="AU370" s="226" t="s">
        <v>77</v>
      </c>
      <c r="AY370" s="20" t="s">
        <v>163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83</v>
      </c>
      <c r="BK370" s="227">
        <f>ROUND(I370*H370,2)</f>
        <v>0</v>
      </c>
      <c r="BL370" s="20" t="s">
        <v>171</v>
      </c>
      <c r="BM370" s="226" t="s">
        <v>476</v>
      </c>
    </row>
    <row r="371" s="2" customFormat="1" ht="16.5" customHeight="1">
      <c r="A371" s="41"/>
      <c r="B371" s="42"/>
      <c r="C371" s="215" t="s">
        <v>477</v>
      </c>
      <c r="D371" s="215" t="s">
        <v>166</v>
      </c>
      <c r="E371" s="216" t="s">
        <v>478</v>
      </c>
      <c r="F371" s="217" t="s">
        <v>479</v>
      </c>
      <c r="G371" s="218" t="s">
        <v>451</v>
      </c>
      <c r="H371" s="219">
        <v>1</v>
      </c>
      <c r="I371" s="220"/>
      <c r="J371" s="221">
        <f>ROUND(I371*H371,2)</f>
        <v>0</v>
      </c>
      <c r="K371" s="217" t="s">
        <v>19</v>
      </c>
      <c r="L371" s="47"/>
      <c r="M371" s="287" t="s">
        <v>19</v>
      </c>
      <c r="N371" s="288" t="s">
        <v>42</v>
      </c>
      <c r="O371" s="289"/>
      <c r="P371" s="290">
        <f>O371*H371</f>
        <v>0</v>
      </c>
      <c r="Q371" s="290">
        <v>0</v>
      </c>
      <c r="R371" s="290">
        <f>Q371*H371</f>
        <v>0</v>
      </c>
      <c r="S371" s="290">
        <v>0</v>
      </c>
      <c r="T371" s="291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6" t="s">
        <v>171</v>
      </c>
      <c r="AT371" s="226" t="s">
        <v>166</v>
      </c>
      <c r="AU371" s="226" t="s">
        <v>77</v>
      </c>
      <c r="AY371" s="20" t="s">
        <v>163</v>
      </c>
      <c r="BE371" s="227">
        <f>IF(N371="základní",J371,0)</f>
        <v>0</v>
      </c>
      <c r="BF371" s="227">
        <f>IF(N371="snížená",J371,0)</f>
        <v>0</v>
      </c>
      <c r="BG371" s="227">
        <f>IF(N371="zákl. přenesená",J371,0)</f>
        <v>0</v>
      </c>
      <c r="BH371" s="227">
        <f>IF(N371="sníž. přenesená",J371,0)</f>
        <v>0</v>
      </c>
      <c r="BI371" s="227">
        <f>IF(N371="nulová",J371,0)</f>
        <v>0</v>
      </c>
      <c r="BJ371" s="20" t="s">
        <v>83</v>
      </c>
      <c r="BK371" s="227">
        <f>ROUND(I371*H371,2)</f>
        <v>0</v>
      </c>
      <c r="BL371" s="20" t="s">
        <v>171</v>
      </c>
      <c r="BM371" s="226" t="s">
        <v>480</v>
      </c>
    </row>
    <row r="372" s="2" customFormat="1" ht="6.96" customHeight="1">
      <c r="A372" s="41"/>
      <c r="B372" s="62"/>
      <c r="C372" s="63"/>
      <c r="D372" s="63"/>
      <c r="E372" s="63"/>
      <c r="F372" s="63"/>
      <c r="G372" s="63"/>
      <c r="H372" s="63"/>
      <c r="I372" s="63"/>
      <c r="J372" s="63"/>
      <c r="K372" s="63"/>
      <c r="L372" s="47"/>
      <c r="M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</row>
  </sheetData>
  <sheetProtection sheet="1" autoFilter="0" formatColumns="0" formatRows="0" objects="1" scenarios="1" spinCount="100000" saltValue="JkGsH7ibWSaFv/YssHLTaeKljDfXKqqj0Yy4lAUQKz5TV9Z+hgyPT8Kk7Lo7xJuYSZcOsXd0ppMQU2nlU1/B+A==" hashValue="6j8HdrD/tAPnoO99EL/MPp49wAVF5QCsK3S92WN+/Xhh8Y6JJpXsG+rIqw/9EbYx9ET7bEImfoDzFas6HUxoyA==" algorithmName="SHA-512" password="CC35"/>
  <autoFilter ref="C96:K37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8" r:id="rId2" display="https://podminky.urs.cz/item/CS_URS_2025_01/612325302"/>
    <hyperlink ref="F115" r:id="rId3" display="https://podminky.urs.cz/item/CS_URS_2025_01/619991001"/>
    <hyperlink ref="F119" r:id="rId4" display="https://podminky.urs.cz/item/CS_URS_2025_01/619991005"/>
    <hyperlink ref="F126" r:id="rId5" display="https://podminky.urs.cz/item/CS_URS_2025_01/622131121"/>
    <hyperlink ref="F133" r:id="rId6" display="https://podminky.urs.cz/item/CS_URS_2025_01/622142001"/>
    <hyperlink ref="F140" r:id="rId7" display="https://podminky.urs.cz/item/CS_URS_2025_01/622143003"/>
    <hyperlink ref="F154" r:id="rId8" display="https://podminky.urs.cz/item/CS_URS_2025_01/622143004"/>
    <hyperlink ref="F181" r:id="rId9" display="https://podminky.urs.cz/item/CS_URS_2025_01/622151031"/>
    <hyperlink ref="F188" r:id="rId10" display="https://podminky.urs.cz/item/CS_URS_2025_01/622531022"/>
    <hyperlink ref="F196" r:id="rId11" display="https://podminky.urs.cz/item/CS_URS_2025_01/949101111"/>
    <hyperlink ref="F203" r:id="rId12" display="https://podminky.urs.cz/item/CS_URS_2025_01/968082015"/>
    <hyperlink ref="F207" r:id="rId13" display="https://podminky.urs.cz/item/CS_URS_2025_01/968082016"/>
    <hyperlink ref="F212" r:id="rId14" display="https://podminky.urs.cz/item/CS_URS_2025_01/968082017"/>
    <hyperlink ref="F217" r:id="rId15" display="https://podminky.urs.cz/item/CS_URS_2025_01/978013191"/>
    <hyperlink ref="F224" r:id="rId16" display="https://podminky.urs.cz/item/CS_URS_2025_01/985131311"/>
    <hyperlink ref="F232" r:id="rId17" display="https://podminky.urs.cz/item/CS_URS_2025_01/985139112"/>
    <hyperlink ref="F241" r:id="rId18" display="https://podminky.urs.cz/item/CS_URS_2025_01/997013212"/>
    <hyperlink ref="F243" r:id="rId19" display="https://podminky.urs.cz/item/CS_URS_2025_01/997013501"/>
    <hyperlink ref="F245" r:id="rId20" display="https://podminky.urs.cz/item/CS_URS_2025_01/997013509"/>
    <hyperlink ref="F250" r:id="rId21" display="https://podminky.urs.cz/item/CS_URS_2025_01/997013631"/>
    <hyperlink ref="F253" r:id="rId22" display="https://podminky.urs.cz/item/CS_URS_2025_01/998018002"/>
    <hyperlink ref="F257" r:id="rId23" display="https://podminky.urs.cz/item/CS_URS_2025_01/764001911"/>
    <hyperlink ref="F268" r:id="rId24" display="https://podminky.urs.cz/item/CS_URS_2025_01/998764102"/>
    <hyperlink ref="F271" r:id="rId25" display="https://podminky.urs.cz/item/CS_URS_2025_01/766622131"/>
    <hyperlink ref="F280" r:id="rId26" display="https://podminky.urs.cz/item/CS_URS_2025_01/766622216"/>
    <hyperlink ref="F287" r:id="rId27" display="https://podminky.urs.cz/item/CS_URS_2025_01/766642131"/>
    <hyperlink ref="F294" r:id="rId28" display="https://podminky.urs.cz/item/CS_URS_2025_01/766691811"/>
    <hyperlink ref="F300" r:id="rId29" display="https://podminky.urs.cz/item/CS_URS_2025_01/766694116"/>
    <hyperlink ref="F311" r:id="rId30" display="https://podminky.urs.cz/item/CS_URS_2025_01/998766122"/>
    <hyperlink ref="F314" r:id="rId31" display="https://podminky.urs.cz/item/CS_URS_2025_01/767627306"/>
    <hyperlink ref="F321" r:id="rId32" display="https://podminky.urs.cz/item/CS_URS_2025_01/767627307"/>
    <hyperlink ref="F328" r:id="rId33" display="https://podminky.urs.cz/item/CS_URS_2025_01/767627310"/>
    <hyperlink ref="F335" r:id="rId34" display="https://podminky.urs.cz/item/CS_URS_2025_01/998767122"/>
    <hyperlink ref="F338" r:id="rId35" display="https://podminky.urs.cz/item/CS_URS_2025_01/784211101"/>
    <hyperlink ref="F362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129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494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ROUND((SUM(BE96:BE378)),  2)</f>
        <v>0</v>
      </c>
      <c r="G35" s="41"/>
      <c r="H35" s="41"/>
      <c r="I35" s="160">
        <v>0.20999999999999999</v>
      </c>
      <c r="J35" s="159">
        <f>ROUND(((SUM(BE96:BE378))*I35),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ROUND((SUM(BF96:BF378)),  2)</f>
        <v>0</v>
      </c>
      <c r="G36" s="41"/>
      <c r="H36" s="41"/>
      <c r="I36" s="160">
        <v>0.12</v>
      </c>
      <c r="J36" s="159">
        <f>ROUND(((SUM(BF96:BF378))*I36),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ROUND((SUM(BG96:BG378)),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ROUND((SUM(BH96:BH378)),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ROUND((SUM(BI96:BI378)),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129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047 - Společné prostory 820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J98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J206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J253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J265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J268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J269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J279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J329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J356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7"/>
      <c r="C74" s="178"/>
      <c r="D74" s="179" t="s">
        <v>147</v>
      </c>
      <c r="E74" s="180"/>
      <c r="F74" s="180"/>
      <c r="G74" s="180"/>
      <c r="H74" s="180"/>
      <c r="I74" s="180"/>
      <c r="J74" s="181">
        <f>J370</f>
        <v>0</v>
      </c>
      <c r="K74" s="178"/>
      <c r="L74" s="18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148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172" t="str">
        <f>E7</f>
        <v>Výměna oken Václavkova 820 - 821, Valašské Meziříčí</v>
      </c>
      <c r="F84" s="35"/>
      <c r="G84" s="35"/>
      <c r="H84" s="35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128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2" customFormat="1" ht="16.5" customHeight="1">
      <c r="A86" s="41"/>
      <c r="B86" s="42"/>
      <c r="C86" s="43"/>
      <c r="D86" s="43"/>
      <c r="E86" s="172" t="s">
        <v>129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130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E11</f>
        <v>047 - Společné prostory 820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F14</f>
        <v xml:space="preserve"> </v>
      </c>
      <c r="G90" s="43"/>
      <c r="H90" s="43"/>
      <c r="I90" s="35" t="s">
        <v>23</v>
      </c>
      <c r="J90" s="75" t="str">
        <f>IF(J14="","",J14)</f>
        <v>22. 4. 2025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3"/>
      <c r="E92" s="43"/>
      <c r="F92" s="30" t="str">
        <f>E17</f>
        <v>Město Valašské Meziříčí</v>
      </c>
      <c r="G92" s="43"/>
      <c r="H92" s="43"/>
      <c r="I92" s="35" t="s">
        <v>31</v>
      </c>
      <c r="J92" s="39" t="str">
        <f>E23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IF(E20="","",E20)</f>
        <v>Vyplň údaj</v>
      </c>
      <c r="G93" s="43"/>
      <c r="H93" s="43"/>
      <c r="I93" s="35" t="s">
        <v>33</v>
      </c>
      <c r="J93" s="39" t="str">
        <f>E26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8"/>
      <c r="B95" s="189"/>
      <c r="C95" s="190" t="s">
        <v>149</v>
      </c>
      <c r="D95" s="191" t="s">
        <v>55</v>
      </c>
      <c r="E95" s="191" t="s">
        <v>51</v>
      </c>
      <c r="F95" s="191" t="s">
        <v>52</v>
      </c>
      <c r="G95" s="191" t="s">
        <v>150</v>
      </c>
      <c r="H95" s="191" t="s">
        <v>151</v>
      </c>
      <c r="I95" s="191" t="s">
        <v>152</v>
      </c>
      <c r="J95" s="191" t="s">
        <v>134</v>
      </c>
      <c r="K95" s="192" t="s">
        <v>153</v>
      </c>
      <c r="L95" s="193"/>
      <c r="M95" s="95" t="s">
        <v>19</v>
      </c>
      <c r="N95" s="96" t="s">
        <v>40</v>
      </c>
      <c r="O95" s="96" t="s">
        <v>154</v>
      </c>
      <c r="P95" s="96" t="s">
        <v>155</v>
      </c>
      <c r="Q95" s="96" t="s">
        <v>156</v>
      </c>
      <c r="R95" s="96" t="s">
        <v>157</v>
      </c>
      <c r="S95" s="96" t="s">
        <v>158</v>
      </c>
      <c r="T95" s="97" t="s">
        <v>159</v>
      </c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1"/>
      <c r="B96" s="42"/>
      <c r="C96" s="102" t="s">
        <v>160</v>
      </c>
      <c r="D96" s="43"/>
      <c r="E96" s="43"/>
      <c r="F96" s="43"/>
      <c r="G96" s="43"/>
      <c r="H96" s="43"/>
      <c r="I96" s="43"/>
      <c r="J96" s="194">
        <f>BK96</f>
        <v>0</v>
      </c>
      <c r="K96" s="43"/>
      <c r="L96" s="47"/>
      <c r="M96" s="98"/>
      <c r="N96" s="195"/>
      <c r="O96" s="99"/>
      <c r="P96" s="196">
        <f>P97+P268+P370</f>
        <v>0</v>
      </c>
      <c r="Q96" s="99"/>
      <c r="R96" s="196">
        <f>R97+R268+R370</f>
        <v>0.9994672200000001</v>
      </c>
      <c r="S96" s="99"/>
      <c r="T96" s="197">
        <f>T97+T268+T370</f>
        <v>1.5197520799999997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69</v>
      </c>
      <c r="AU96" s="20" t="s">
        <v>135</v>
      </c>
      <c r="BK96" s="198">
        <f>BK97+BK268+BK370</f>
        <v>0</v>
      </c>
    </row>
    <row r="97" s="12" customFormat="1" ht="25.92" customHeight="1">
      <c r="A97" s="12"/>
      <c r="B97" s="199"/>
      <c r="C97" s="200"/>
      <c r="D97" s="201" t="s">
        <v>69</v>
      </c>
      <c r="E97" s="202" t="s">
        <v>161</v>
      </c>
      <c r="F97" s="202" t="s">
        <v>162</v>
      </c>
      <c r="G97" s="200"/>
      <c r="H97" s="200"/>
      <c r="I97" s="203"/>
      <c r="J97" s="204">
        <f>BK97</f>
        <v>0</v>
      </c>
      <c r="K97" s="200"/>
      <c r="L97" s="205"/>
      <c r="M97" s="206"/>
      <c r="N97" s="207"/>
      <c r="O97" s="207"/>
      <c r="P97" s="208">
        <f>P98+P206+P253+P265</f>
        <v>0</v>
      </c>
      <c r="Q97" s="207"/>
      <c r="R97" s="208">
        <f>R98+R206+R253+R265</f>
        <v>0.42351628000000008</v>
      </c>
      <c r="S97" s="207"/>
      <c r="T97" s="209">
        <f>T98+T206+T253+T265</f>
        <v>1.5143920799999997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77</v>
      </c>
      <c r="AT97" s="211" t="s">
        <v>69</v>
      </c>
      <c r="AU97" s="211" t="s">
        <v>70</v>
      </c>
      <c r="AY97" s="210" t="s">
        <v>163</v>
      </c>
      <c r="BK97" s="212">
        <f>BK98+BK206+BK253+BK265</f>
        <v>0</v>
      </c>
    </row>
    <row r="98" s="12" customFormat="1" ht="22.8" customHeight="1">
      <c r="A98" s="12"/>
      <c r="B98" s="199"/>
      <c r="C98" s="200"/>
      <c r="D98" s="201" t="s">
        <v>69</v>
      </c>
      <c r="E98" s="213" t="s">
        <v>164</v>
      </c>
      <c r="F98" s="213" t="s">
        <v>165</v>
      </c>
      <c r="G98" s="200"/>
      <c r="H98" s="200"/>
      <c r="I98" s="203"/>
      <c r="J98" s="214">
        <f>BK98</f>
        <v>0</v>
      </c>
      <c r="K98" s="200"/>
      <c r="L98" s="205"/>
      <c r="M98" s="206"/>
      <c r="N98" s="207"/>
      <c r="O98" s="207"/>
      <c r="P98" s="208">
        <f>SUM(P99:P205)</f>
        <v>0</v>
      </c>
      <c r="Q98" s="207"/>
      <c r="R98" s="208">
        <f>SUM(R99:R205)</f>
        <v>0.42351628000000008</v>
      </c>
      <c r="S98" s="207"/>
      <c r="T98" s="209">
        <f>SUM(T99:T205)</f>
        <v>0.0068560800000000005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77</v>
      </c>
      <c r="AY98" s="210" t="s">
        <v>163</v>
      </c>
      <c r="BK98" s="212">
        <f>SUM(BK99:BK205)</f>
        <v>0</v>
      </c>
    </row>
    <row r="99" s="2" customFormat="1" ht="24.15" customHeight="1">
      <c r="A99" s="41"/>
      <c r="B99" s="42"/>
      <c r="C99" s="215" t="s">
        <v>77</v>
      </c>
      <c r="D99" s="215" t="s">
        <v>166</v>
      </c>
      <c r="E99" s="216" t="s">
        <v>167</v>
      </c>
      <c r="F99" s="217" t="s">
        <v>168</v>
      </c>
      <c r="G99" s="218" t="s">
        <v>169</v>
      </c>
      <c r="H99" s="219">
        <v>9.6600000000000001</v>
      </c>
      <c r="I99" s="220"/>
      <c r="J99" s="221">
        <f>ROUND(I99*H99,2)</f>
        <v>0</v>
      </c>
      <c r="K99" s="217" t="s">
        <v>170</v>
      </c>
      <c r="L99" s="47"/>
      <c r="M99" s="222" t="s">
        <v>19</v>
      </c>
      <c r="N99" s="223" t="s">
        <v>42</v>
      </c>
      <c r="O99" s="87"/>
      <c r="P99" s="224">
        <f>O99*H99</f>
        <v>0</v>
      </c>
      <c r="Q99" s="224">
        <v>0.0043800000000000002</v>
      </c>
      <c r="R99" s="224">
        <f>Q99*H99</f>
        <v>0.042310800000000003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171</v>
      </c>
      <c r="AT99" s="226" t="s">
        <v>166</v>
      </c>
      <c r="AU99" s="226" t="s">
        <v>83</v>
      </c>
      <c r="AY99" s="20" t="s">
        <v>163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83</v>
      </c>
      <c r="BK99" s="227">
        <f>ROUND(I99*H99,2)</f>
        <v>0</v>
      </c>
      <c r="BL99" s="20" t="s">
        <v>171</v>
      </c>
      <c r="BM99" s="226" t="s">
        <v>172</v>
      </c>
    </row>
    <row r="100" s="2" customFormat="1">
      <c r="A100" s="41"/>
      <c r="B100" s="42"/>
      <c r="C100" s="43"/>
      <c r="D100" s="228" t="s">
        <v>173</v>
      </c>
      <c r="E100" s="43"/>
      <c r="F100" s="229" t="s">
        <v>174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173</v>
      </c>
      <c r="AU100" s="20" t="s">
        <v>83</v>
      </c>
    </row>
    <row r="101" s="13" customFormat="1">
      <c r="A101" s="13"/>
      <c r="B101" s="233"/>
      <c r="C101" s="234"/>
      <c r="D101" s="235" t="s">
        <v>175</v>
      </c>
      <c r="E101" s="236" t="s">
        <v>19</v>
      </c>
      <c r="F101" s="237" t="s">
        <v>495</v>
      </c>
      <c r="G101" s="234"/>
      <c r="H101" s="238">
        <v>2.496</v>
      </c>
      <c r="I101" s="239"/>
      <c r="J101" s="234"/>
      <c r="K101" s="234"/>
      <c r="L101" s="240"/>
      <c r="M101" s="241"/>
      <c r="N101" s="242"/>
      <c r="O101" s="242"/>
      <c r="P101" s="242"/>
      <c r="Q101" s="242"/>
      <c r="R101" s="242"/>
      <c r="S101" s="242"/>
      <c r="T101" s="24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4" t="s">
        <v>175</v>
      </c>
      <c r="AU101" s="244" t="s">
        <v>83</v>
      </c>
      <c r="AV101" s="13" t="s">
        <v>83</v>
      </c>
      <c r="AW101" s="13" t="s">
        <v>32</v>
      </c>
      <c r="AX101" s="13" t="s">
        <v>70</v>
      </c>
      <c r="AY101" s="244" t="s">
        <v>163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495</v>
      </c>
      <c r="G102" s="234"/>
      <c r="H102" s="238">
        <v>2.496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496</v>
      </c>
      <c r="G103" s="234"/>
      <c r="H103" s="238">
        <v>1.0680000000000001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496</v>
      </c>
      <c r="G104" s="234"/>
      <c r="H104" s="238">
        <v>1.0680000000000001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497</v>
      </c>
      <c r="G105" s="234"/>
      <c r="H105" s="238">
        <v>2.532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4" customFormat="1">
      <c r="A106" s="14"/>
      <c r="B106" s="245"/>
      <c r="C106" s="246"/>
      <c r="D106" s="235" t="s">
        <v>175</v>
      </c>
      <c r="E106" s="247" t="s">
        <v>19</v>
      </c>
      <c r="F106" s="248" t="s">
        <v>179</v>
      </c>
      <c r="G106" s="246"/>
      <c r="H106" s="249">
        <v>9.6600000000000001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175</v>
      </c>
      <c r="AU106" s="255" t="s">
        <v>83</v>
      </c>
      <c r="AV106" s="14" t="s">
        <v>171</v>
      </c>
      <c r="AW106" s="14" t="s">
        <v>32</v>
      </c>
      <c r="AX106" s="14" t="s">
        <v>77</v>
      </c>
      <c r="AY106" s="255" t="s">
        <v>163</v>
      </c>
    </row>
    <row r="107" s="2" customFormat="1" ht="16.5" customHeight="1">
      <c r="A107" s="41"/>
      <c r="B107" s="42"/>
      <c r="C107" s="215" t="s">
        <v>83</v>
      </c>
      <c r="D107" s="215" t="s">
        <v>166</v>
      </c>
      <c r="E107" s="216" t="s">
        <v>180</v>
      </c>
      <c r="F107" s="217" t="s">
        <v>181</v>
      </c>
      <c r="G107" s="218" t="s">
        <v>169</v>
      </c>
      <c r="H107" s="219">
        <v>9.6600000000000001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0.034680000000000002</v>
      </c>
      <c r="R107" s="224">
        <f>Q107*H107</f>
        <v>0.33500880000000005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83</v>
      </c>
      <c r="AY107" s="20" t="s">
        <v>163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83</v>
      </c>
      <c r="BK107" s="227">
        <f>ROUND(I107*H107,2)</f>
        <v>0</v>
      </c>
      <c r="BL107" s="20" t="s">
        <v>171</v>
      </c>
      <c r="BM107" s="226" t="s">
        <v>182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183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83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495</v>
      </c>
      <c r="G109" s="234"/>
      <c r="H109" s="238">
        <v>2.496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83</v>
      </c>
      <c r="AV109" s="13" t="s">
        <v>83</v>
      </c>
      <c r="AW109" s="13" t="s">
        <v>32</v>
      </c>
      <c r="AX109" s="13" t="s">
        <v>70</v>
      </c>
      <c r="AY109" s="244" t="s">
        <v>163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495</v>
      </c>
      <c r="G110" s="234"/>
      <c r="H110" s="238">
        <v>2.496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496</v>
      </c>
      <c r="G111" s="234"/>
      <c r="H111" s="238">
        <v>1.0680000000000001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496</v>
      </c>
      <c r="G112" s="234"/>
      <c r="H112" s="238">
        <v>1.0680000000000001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3" customFormat="1">
      <c r="A113" s="13"/>
      <c r="B113" s="233"/>
      <c r="C113" s="234"/>
      <c r="D113" s="235" t="s">
        <v>175</v>
      </c>
      <c r="E113" s="236" t="s">
        <v>19</v>
      </c>
      <c r="F113" s="237" t="s">
        <v>497</v>
      </c>
      <c r="G113" s="234"/>
      <c r="H113" s="238">
        <v>2.532</v>
      </c>
      <c r="I113" s="239"/>
      <c r="J113" s="234"/>
      <c r="K113" s="234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175</v>
      </c>
      <c r="AU113" s="244" t="s">
        <v>83</v>
      </c>
      <c r="AV113" s="13" t="s">
        <v>83</v>
      </c>
      <c r="AW113" s="13" t="s">
        <v>32</v>
      </c>
      <c r="AX113" s="13" t="s">
        <v>70</v>
      </c>
      <c r="AY113" s="244" t="s">
        <v>163</v>
      </c>
    </row>
    <row r="114" s="14" customFormat="1">
      <c r="A114" s="14"/>
      <c r="B114" s="245"/>
      <c r="C114" s="246"/>
      <c r="D114" s="235" t="s">
        <v>175</v>
      </c>
      <c r="E114" s="247" t="s">
        <v>19</v>
      </c>
      <c r="F114" s="248" t="s">
        <v>179</v>
      </c>
      <c r="G114" s="246"/>
      <c r="H114" s="249">
        <v>9.6600000000000001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175</v>
      </c>
      <c r="AU114" s="255" t="s">
        <v>83</v>
      </c>
      <c r="AV114" s="14" t="s">
        <v>171</v>
      </c>
      <c r="AW114" s="14" t="s">
        <v>32</v>
      </c>
      <c r="AX114" s="14" t="s">
        <v>77</v>
      </c>
      <c r="AY114" s="255" t="s">
        <v>163</v>
      </c>
    </row>
    <row r="115" s="2" customFormat="1" ht="16.5" customHeight="1">
      <c r="A115" s="41"/>
      <c r="B115" s="42"/>
      <c r="C115" s="215" t="s">
        <v>184</v>
      </c>
      <c r="D115" s="215" t="s">
        <v>166</v>
      </c>
      <c r="E115" s="216" t="s">
        <v>185</v>
      </c>
      <c r="F115" s="217" t="s">
        <v>186</v>
      </c>
      <c r="G115" s="218" t="s">
        <v>169</v>
      </c>
      <c r="H115" s="219">
        <v>100</v>
      </c>
      <c r="I115" s="220"/>
      <c r="J115" s="221">
        <f>ROUND(I115*H115,2)</f>
        <v>0</v>
      </c>
      <c r="K115" s="217" t="s">
        <v>170</v>
      </c>
      <c r="L115" s="47"/>
      <c r="M115" s="222" t="s">
        <v>19</v>
      </c>
      <c r="N115" s="223" t="s">
        <v>42</v>
      </c>
      <c r="O115" s="87"/>
      <c r="P115" s="224">
        <f>O115*H115</f>
        <v>0</v>
      </c>
      <c r="Q115" s="224">
        <v>4.0000000000000003E-05</v>
      </c>
      <c r="R115" s="224">
        <f>Q115*H115</f>
        <v>0.0040000000000000001</v>
      </c>
      <c r="S115" s="224">
        <v>6.0000000000000002E-05</v>
      </c>
      <c r="T115" s="225">
        <f>S115*H115</f>
        <v>0.0060000000000000001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171</v>
      </c>
      <c r="AT115" s="226" t="s">
        <v>166</v>
      </c>
      <c r="AU115" s="226" t="s">
        <v>83</v>
      </c>
      <c r="AY115" s="20" t="s">
        <v>163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83</v>
      </c>
      <c r="BK115" s="227">
        <f>ROUND(I115*H115,2)</f>
        <v>0</v>
      </c>
      <c r="BL115" s="20" t="s">
        <v>171</v>
      </c>
      <c r="BM115" s="226" t="s">
        <v>187</v>
      </c>
    </row>
    <row r="116" s="2" customFormat="1">
      <c r="A116" s="41"/>
      <c r="B116" s="42"/>
      <c r="C116" s="43"/>
      <c r="D116" s="228" t="s">
        <v>173</v>
      </c>
      <c r="E116" s="43"/>
      <c r="F116" s="229" t="s">
        <v>188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173</v>
      </c>
      <c r="AU116" s="20" t="s">
        <v>83</v>
      </c>
    </row>
    <row r="117" s="13" customFormat="1">
      <c r="A117" s="13"/>
      <c r="B117" s="233"/>
      <c r="C117" s="234"/>
      <c r="D117" s="235" t="s">
        <v>175</v>
      </c>
      <c r="E117" s="236" t="s">
        <v>19</v>
      </c>
      <c r="F117" s="237" t="s">
        <v>189</v>
      </c>
      <c r="G117" s="234"/>
      <c r="H117" s="238">
        <v>100</v>
      </c>
      <c r="I117" s="239"/>
      <c r="J117" s="234"/>
      <c r="K117" s="234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175</v>
      </c>
      <c r="AU117" s="244" t="s">
        <v>83</v>
      </c>
      <c r="AV117" s="13" t="s">
        <v>83</v>
      </c>
      <c r="AW117" s="13" t="s">
        <v>32</v>
      </c>
      <c r="AX117" s="13" t="s">
        <v>70</v>
      </c>
      <c r="AY117" s="244" t="s">
        <v>163</v>
      </c>
    </row>
    <row r="118" s="14" customFormat="1">
      <c r="A118" s="14"/>
      <c r="B118" s="245"/>
      <c r="C118" s="246"/>
      <c r="D118" s="235" t="s">
        <v>175</v>
      </c>
      <c r="E118" s="247" t="s">
        <v>19</v>
      </c>
      <c r="F118" s="248" t="s">
        <v>179</v>
      </c>
      <c r="G118" s="246"/>
      <c r="H118" s="249">
        <v>100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175</v>
      </c>
      <c r="AU118" s="255" t="s">
        <v>83</v>
      </c>
      <c r="AV118" s="14" t="s">
        <v>171</v>
      </c>
      <c r="AW118" s="14" t="s">
        <v>32</v>
      </c>
      <c r="AX118" s="14" t="s">
        <v>77</v>
      </c>
      <c r="AY118" s="255" t="s">
        <v>163</v>
      </c>
    </row>
    <row r="119" s="2" customFormat="1" ht="21.75" customHeight="1">
      <c r="A119" s="41"/>
      <c r="B119" s="42"/>
      <c r="C119" s="215" t="s">
        <v>171</v>
      </c>
      <c r="D119" s="215" t="s">
        <v>166</v>
      </c>
      <c r="E119" s="216" t="s">
        <v>190</v>
      </c>
      <c r="F119" s="217" t="s">
        <v>191</v>
      </c>
      <c r="G119" s="218" t="s">
        <v>169</v>
      </c>
      <c r="H119" s="219">
        <v>14.268000000000001</v>
      </c>
      <c r="I119" s="220"/>
      <c r="J119" s="221">
        <f>ROUND(I119*H119,2)</f>
        <v>0</v>
      </c>
      <c r="K119" s="217" t="s">
        <v>170</v>
      </c>
      <c r="L119" s="47"/>
      <c r="M119" s="222" t="s">
        <v>19</v>
      </c>
      <c r="N119" s="223" t="s">
        <v>42</v>
      </c>
      <c r="O119" s="87"/>
      <c r="P119" s="224">
        <f>O119*H119</f>
        <v>0</v>
      </c>
      <c r="Q119" s="224">
        <v>9.0000000000000006E-05</v>
      </c>
      <c r="R119" s="224">
        <f>Q119*H119</f>
        <v>0.0012841200000000001</v>
      </c>
      <c r="S119" s="224">
        <v>6.0000000000000002E-05</v>
      </c>
      <c r="T119" s="225">
        <f>S119*H119</f>
        <v>0.00085608000000000006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171</v>
      </c>
      <c r="AT119" s="226" t="s">
        <v>166</v>
      </c>
      <c r="AU119" s="226" t="s">
        <v>83</v>
      </c>
      <c r="AY119" s="20" t="s">
        <v>163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83</v>
      </c>
      <c r="BK119" s="227">
        <f>ROUND(I119*H119,2)</f>
        <v>0</v>
      </c>
      <c r="BL119" s="20" t="s">
        <v>171</v>
      </c>
      <c r="BM119" s="226" t="s">
        <v>192</v>
      </c>
    </row>
    <row r="120" s="2" customFormat="1">
      <c r="A120" s="41"/>
      <c r="B120" s="42"/>
      <c r="C120" s="43"/>
      <c r="D120" s="228" t="s">
        <v>173</v>
      </c>
      <c r="E120" s="43"/>
      <c r="F120" s="229" t="s">
        <v>193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173</v>
      </c>
      <c r="AU120" s="20" t="s">
        <v>83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498</v>
      </c>
      <c r="G121" s="234"/>
      <c r="H121" s="238">
        <v>4.2480000000000002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83</v>
      </c>
      <c r="AV121" s="13" t="s">
        <v>83</v>
      </c>
      <c r="AW121" s="13" t="s">
        <v>32</v>
      </c>
      <c r="AX121" s="13" t="s">
        <v>70</v>
      </c>
      <c r="AY121" s="244" t="s">
        <v>163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498</v>
      </c>
      <c r="G122" s="234"/>
      <c r="H122" s="238">
        <v>4.2480000000000002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499</v>
      </c>
      <c r="G123" s="234"/>
      <c r="H123" s="238">
        <v>0.70799999999999996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3" customFormat="1">
      <c r="A124" s="13"/>
      <c r="B124" s="233"/>
      <c r="C124" s="234"/>
      <c r="D124" s="235" t="s">
        <v>175</v>
      </c>
      <c r="E124" s="236" t="s">
        <v>19</v>
      </c>
      <c r="F124" s="237" t="s">
        <v>499</v>
      </c>
      <c r="G124" s="234"/>
      <c r="H124" s="238">
        <v>0.70799999999999996</v>
      </c>
      <c r="I124" s="239"/>
      <c r="J124" s="234"/>
      <c r="K124" s="234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175</v>
      </c>
      <c r="AU124" s="244" t="s">
        <v>83</v>
      </c>
      <c r="AV124" s="13" t="s">
        <v>83</v>
      </c>
      <c r="AW124" s="13" t="s">
        <v>32</v>
      </c>
      <c r="AX124" s="13" t="s">
        <v>70</v>
      </c>
      <c r="AY124" s="244" t="s">
        <v>163</v>
      </c>
    </row>
    <row r="125" s="13" customFormat="1">
      <c r="A125" s="13"/>
      <c r="B125" s="233"/>
      <c r="C125" s="234"/>
      <c r="D125" s="235" t="s">
        <v>175</v>
      </c>
      <c r="E125" s="236" t="s">
        <v>19</v>
      </c>
      <c r="F125" s="237" t="s">
        <v>500</v>
      </c>
      <c r="G125" s="234"/>
      <c r="H125" s="238">
        <v>4.3559999999999999</v>
      </c>
      <c r="I125" s="239"/>
      <c r="J125" s="234"/>
      <c r="K125" s="234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175</v>
      </c>
      <c r="AU125" s="244" t="s">
        <v>83</v>
      </c>
      <c r="AV125" s="13" t="s">
        <v>83</v>
      </c>
      <c r="AW125" s="13" t="s">
        <v>32</v>
      </c>
      <c r="AX125" s="13" t="s">
        <v>70</v>
      </c>
      <c r="AY125" s="244" t="s">
        <v>163</v>
      </c>
    </row>
    <row r="126" s="14" customFormat="1">
      <c r="A126" s="14"/>
      <c r="B126" s="245"/>
      <c r="C126" s="246"/>
      <c r="D126" s="235" t="s">
        <v>175</v>
      </c>
      <c r="E126" s="247" t="s">
        <v>19</v>
      </c>
      <c r="F126" s="248" t="s">
        <v>179</v>
      </c>
      <c r="G126" s="246"/>
      <c r="H126" s="249">
        <v>14.268000000000001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175</v>
      </c>
      <c r="AU126" s="255" t="s">
        <v>83</v>
      </c>
      <c r="AV126" s="14" t="s">
        <v>171</v>
      </c>
      <c r="AW126" s="14" t="s">
        <v>32</v>
      </c>
      <c r="AX126" s="14" t="s">
        <v>77</v>
      </c>
      <c r="AY126" s="255" t="s">
        <v>163</v>
      </c>
    </row>
    <row r="127" s="2" customFormat="1" ht="16.5" customHeight="1">
      <c r="A127" s="41"/>
      <c r="B127" s="42"/>
      <c r="C127" s="215" t="s">
        <v>197</v>
      </c>
      <c r="D127" s="215" t="s">
        <v>166</v>
      </c>
      <c r="E127" s="216" t="s">
        <v>198</v>
      </c>
      <c r="F127" s="217" t="s">
        <v>199</v>
      </c>
      <c r="G127" s="218" t="s">
        <v>169</v>
      </c>
      <c r="H127" s="219">
        <v>3.6659999999999999</v>
      </c>
      <c r="I127" s="220"/>
      <c r="J127" s="221">
        <f>ROUND(I127*H127,2)</f>
        <v>0</v>
      </c>
      <c r="K127" s="217" t="s">
        <v>170</v>
      </c>
      <c r="L127" s="47"/>
      <c r="M127" s="222" t="s">
        <v>19</v>
      </c>
      <c r="N127" s="223" t="s">
        <v>42</v>
      </c>
      <c r="O127" s="87"/>
      <c r="P127" s="224">
        <f>O127*H127</f>
        <v>0</v>
      </c>
      <c r="Q127" s="224">
        <v>0.00025999999999999998</v>
      </c>
      <c r="R127" s="224">
        <f>Q127*H127</f>
        <v>0.00095315999999999988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171</v>
      </c>
      <c r="AT127" s="226" t="s">
        <v>166</v>
      </c>
      <c r="AU127" s="226" t="s">
        <v>83</v>
      </c>
      <c r="AY127" s="20" t="s">
        <v>163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83</v>
      </c>
      <c r="BK127" s="227">
        <f>ROUND(I127*H127,2)</f>
        <v>0</v>
      </c>
      <c r="BL127" s="20" t="s">
        <v>171</v>
      </c>
      <c r="BM127" s="226" t="s">
        <v>200</v>
      </c>
    </row>
    <row r="128" s="2" customFormat="1">
      <c r="A128" s="41"/>
      <c r="B128" s="42"/>
      <c r="C128" s="43"/>
      <c r="D128" s="228" t="s">
        <v>173</v>
      </c>
      <c r="E128" s="43"/>
      <c r="F128" s="229" t="s">
        <v>201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173</v>
      </c>
      <c r="AU128" s="20" t="s">
        <v>83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501</v>
      </c>
      <c r="G129" s="234"/>
      <c r="H129" s="238">
        <v>0.97799999999999998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83</v>
      </c>
      <c r="AV129" s="13" t="s">
        <v>83</v>
      </c>
      <c r="AW129" s="13" t="s">
        <v>32</v>
      </c>
      <c r="AX129" s="13" t="s">
        <v>70</v>
      </c>
      <c r="AY129" s="244" t="s">
        <v>163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501</v>
      </c>
      <c r="G130" s="234"/>
      <c r="H130" s="238">
        <v>0.97799999999999998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3" customFormat="1">
      <c r="A131" s="13"/>
      <c r="B131" s="233"/>
      <c r="C131" s="234"/>
      <c r="D131" s="235" t="s">
        <v>175</v>
      </c>
      <c r="E131" s="236" t="s">
        <v>19</v>
      </c>
      <c r="F131" s="237" t="s">
        <v>502</v>
      </c>
      <c r="G131" s="234"/>
      <c r="H131" s="238">
        <v>0.35699999999999998</v>
      </c>
      <c r="I131" s="239"/>
      <c r="J131" s="234"/>
      <c r="K131" s="234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175</v>
      </c>
      <c r="AU131" s="244" t="s">
        <v>83</v>
      </c>
      <c r="AV131" s="13" t="s">
        <v>83</v>
      </c>
      <c r="AW131" s="13" t="s">
        <v>32</v>
      </c>
      <c r="AX131" s="13" t="s">
        <v>70</v>
      </c>
      <c r="AY131" s="244" t="s">
        <v>163</v>
      </c>
    </row>
    <row r="132" s="13" customFormat="1">
      <c r="A132" s="13"/>
      <c r="B132" s="233"/>
      <c r="C132" s="234"/>
      <c r="D132" s="235" t="s">
        <v>175</v>
      </c>
      <c r="E132" s="236" t="s">
        <v>19</v>
      </c>
      <c r="F132" s="237" t="s">
        <v>502</v>
      </c>
      <c r="G132" s="234"/>
      <c r="H132" s="238">
        <v>0.35699999999999998</v>
      </c>
      <c r="I132" s="239"/>
      <c r="J132" s="234"/>
      <c r="K132" s="234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175</v>
      </c>
      <c r="AU132" s="244" t="s">
        <v>83</v>
      </c>
      <c r="AV132" s="13" t="s">
        <v>83</v>
      </c>
      <c r="AW132" s="13" t="s">
        <v>32</v>
      </c>
      <c r="AX132" s="13" t="s">
        <v>70</v>
      </c>
      <c r="AY132" s="244" t="s">
        <v>163</v>
      </c>
    </row>
    <row r="133" s="13" customFormat="1">
      <c r="A133" s="13"/>
      <c r="B133" s="233"/>
      <c r="C133" s="234"/>
      <c r="D133" s="235" t="s">
        <v>175</v>
      </c>
      <c r="E133" s="236" t="s">
        <v>19</v>
      </c>
      <c r="F133" s="237" t="s">
        <v>503</v>
      </c>
      <c r="G133" s="234"/>
      <c r="H133" s="238">
        <v>0.996</v>
      </c>
      <c r="I133" s="239"/>
      <c r="J133" s="234"/>
      <c r="K133" s="234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175</v>
      </c>
      <c r="AU133" s="244" t="s">
        <v>83</v>
      </c>
      <c r="AV133" s="13" t="s">
        <v>83</v>
      </c>
      <c r="AW133" s="13" t="s">
        <v>32</v>
      </c>
      <c r="AX133" s="13" t="s">
        <v>70</v>
      </c>
      <c r="AY133" s="244" t="s">
        <v>163</v>
      </c>
    </row>
    <row r="134" s="14" customFormat="1">
      <c r="A134" s="14"/>
      <c r="B134" s="245"/>
      <c r="C134" s="246"/>
      <c r="D134" s="235" t="s">
        <v>175</v>
      </c>
      <c r="E134" s="247" t="s">
        <v>19</v>
      </c>
      <c r="F134" s="248" t="s">
        <v>179</v>
      </c>
      <c r="G134" s="246"/>
      <c r="H134" s="249">
        <v>3.6659999999999999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175</v>
      </c>
      <c r="AU134" s="255" t="s">
        <v>83</v>
      </c>
      <c r="AV134" s="14" t="s">
        <v>171</v>
      </c>
      <c r="AW134" s="14" t="s">
        <v>32</v>
      </c>
      <c r="AX134" s="14" t="s">
        <v>77</v>
      </c>
      <c r="AY134" s="255" t="s">
        <v>163</v>
      </c>
    </row>
    <row r="135" s="2" customFormat="1" ht="21.75" customHeight="1">
      <c r="A135" s="41"/>
      <c r="B135" s="42"/>
      <c r="C135" s="215" t="s">
        <v>164</v>
      </c>
      <c r="D135" s="215" t="s">
        <v>166</v>
      </c>
      <c r="E135" s="216" t="s">
        <v>205</v>
      </c>
      <c r="F135" s="217" t="s">
        <v>206</v>
      </c>
      <c r="G135" s="218" t="s">
        <v>169</v>
      </c>
      <c r="H135" s="219">
        <v>3.6659999999999999</v>
      </c>
      <c r="I135" s="220"/>
      <c r="J135" s="221">
        <f>ROUND(I135*H135,2)</f>
        <v>0</v>
      </c>
      <c r="K135" s="217" t="s">
        <v>170</v>
      </c>
      <c r="L135" s="47"/>
      <c r="M135" s="222" t="s">
        <v>19</v>
      </c>
      <c r="N135" s="223" t="s">
        <v>42</v>
      </c>
      <c r="O135" s="87"/>
      <c r="P135" s="224">
        <f>O135*H135</f>
        <v>0</v>
      </c>
      <c r="Q135" s="224">
        <v>0.0043800000000000002</v>
      </c>
      <c r="R135" s="224">
        <f>Q135*H135</f>
        <v>0.016057080000000001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171</v>
      </c>
      <c r="AT135" s="226" t="s">
        <v>166</v>
      </c>
      <c r="AU135" s="226" t="s">
        <v>83</v>
      </c>
      <c r="AY135" s="20" t="s">
        <v>163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83</v>
      </c>
      <c r="BK135" s="227">
        <f>ROUND(I135*H135,2)</f>
        <v>0</v>
      </c>
      <c r="BL135" s="20" t="s">
        <v>171</v>
      </c>
      <c r="BM135" s="226" t="s">
        <v>207</v>
      </c>
    </row>
    <row r="136" s="2" customFormat="1">
      <c r="A136" s="41"/>
      <c r="B136" s="42"/>
      <c r="C136" s="43"/>
      <c r="D136" s="228" t="s">
        <v>173</v>
      </c>
      <c r="E136" s="43"/>
      <c r="F136" s="229" t="s">
        <v>208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173</v>
      </c>
      <c r="AU136" s="20" t="s">
        <v>83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501</v>
      </c>
      <c r="G137" s="234"/>
      <c r="H137" s="238">
        <v>0.97799999999999998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83</v>
      </c>
      <c r="AV137" s="13" t="s">
        <v>83</v>
      </c>
      <c r="AW137" s="13" t="s">
        <v>32</v>
      </c>
      <c r="AX137" s="13" t="s">
        <v>70</v>
      </c>
      <c r="AY137" s="244" t="s">
        <v>163</v>
      </c>
    </row>
    <row r="138" s="13" customFormat="1">
      <c r="A138" s="13"/>
      <c r="B138" s="233"/>
      <c r="C138" s="234"/>
      <c r="D138" s="235" t="s">
        <v>175</v>
      </c>
      <c r="E138" s="236" t="s">
        <v>19</v>
      </c>
      <c r="F138" s="237" t="s">
        <v>501</v>
      </c>
      <c r="G138" s="234"/>
      <c r="H138" s="238">
        <v>0.97799999999999998</v>
      </c>
      <c r="I138" s="239"/>
      <c r="J138" s="234"/>
      <c r="K138" s="234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175</v>
      </c>
      <c r="AU138" s="244" t="s">
        <v>83</v>
      </c>
      <c r="AV138" s="13" t="s">
        <v>83</v>
      </c>
      <c r="AW138" s="13" t="s">
        <v>32</v>
      </c>
      <c r="AX138" s="13" t="s">
        <v>70</v>
      </c>
      <c r="AY138" s="244" t="s">
        <v>163</v>
      </c>
    </row>
    <row r="139" s="13" customFormat="1">
      <c r="A139" s="13"/>
      <c r="B139" s="233"/>
      <c r="C139" s="234"/>
      <c r="D139" s="235" t="s">
        <v>175</v>
      </c>
      <c r="E139" s="236" t="s">
        <v>19</v>
      </c>
      <c r="F139" s="237" t="s">
        <v>502</v>
      </c>
      <c r="G139" s="234"/>
      <c r="H139" s="238">
        <v>0.35699999999999998</v>
      </c>
      <c r="I139" s="239"/>
      <c r="J139" s="234"/>
      <c r="K139" s="234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175</v>
      </c>
      <c r="AU139" s="244" t="s">
        <v>83</v>
      </c>
      <c r="AV139" s="13" t="s">
        <v>83</v>
      </c>
      <c r="AW139" s="13" t="s">
        <v>32</v>
      </c>
      <c r="AX139" s="13" t="s">
        <v>70</v>
      </c>
      <c r="AY139" s="244" t="s">
        <v>163</v>
      </c>
    </row>
    <row r="140" s="13" customFormat="1">
      <c r="A140" s="13"/>
      <c r="B140" s="233"/>
      <c r="C140" s="234"/>
      <c r="D140" s="235" t="s">
        <v>175</v>
      </c>
      <c r="E140" s="236" t="s">
        <v>19</v>
      </c>
      <c r="F140" s="237" t="s">
        <v>502</v>
      </c>
      <c r="G140" s="234"/>
      <c r="H140" s="238">
        <v>0.35699999999999998</v>
      </c>
      <c r="I140" s="239"/>
      <c r="J140" s="234"/>
      <c r="K140" s="234"/>
      <c r="L140" s="240"/>
      <c r="M140" s="241"/>
      <c r="N140" s="242"/>
      <c r="O140" s="242"/>
      <c r="P140" s="242"/>
      <c r="Q140" s="242"/>
      <c r="R140" s="242"/>
      <c r="S140" s="242"/>
      <c r="T140" s="24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4" t="s">
        <v>175</v>
      </c>
      <c r="AU140" s="244" t="s">
        <v>83</v>
      </c>
      <c r="AV140" s="13" t="s">
        <v>83</v>
      </c>
      <c r="AW140" s="13" t="s">
        <v>32</v>
      </c>
      <c r="AX140" s="13" t="s">
        <v>70</v>
      </c>
      <c r="AY140" s="244" t="s">
        <v>163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503</v>
      </c>
      <c r="G141" s="234"/>
      <c r="H141" s="238">
        <v>0.996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4" customFormat="1">
      <c r="A142" s="14"/>
      <c r="B142" s="245"/>
      <c r="C142" s="246"/>
      <c r="D142" s="235" t="s">
        <v>175</v>
      </c>
      <c r="E142" s="247" t="s">
        <v>19</v>
      </c>
      <c r="F142" s="248" t="s">
        <v>179</v>
      </c>
      <c r="G142" s="246"/>
      <c r="H142" s="249">
        <v>3.6659999999999999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175</v>
      </c>
      <c r="AU142" s="255" t="s">
        <v>83</v>
      </c>
      <c r="AV142" s="14" t="s">
        <v>171</v>
      </c>
      <c r="AW142" s="14" t="s">
        <v>32</v>
      </c>
      <c r="AX142" s="14" t="s">
        <v>77</v>
      </c>
      <c r="AY142" s="255" t="s">
        <v>163</v>
      </c>
    </row>
    <row r="143" s="2" customFormat="1" ht="24.15" customHeight="1">
      <c r="A143" s="41"/>
      <c r="B143" s="42"/>
      <c r="C143" s="215" t="s">
        <v>209</v>
      </c>
      <c r="D143" s="215" t="s">
        <v>166</v>
      </c>
      <c r="E143" s="216" t="s">
        <v>210</v>
      </c>
      <c r="F143" s="217" t="s">
        <v>211</v>
      </c>
      <c r="G143" s="218" t="s">
        <v>212</v>
      </c>
      <c r="H143" s="219">
        <v>24.440000000000001</v>
      </c>
      <c r="I143" s="220"/>
      <c r="J143" s="221">
        <f>ROUND(I143*H143,2)</f>
        <v>0</v>
      </c>
      <c r="K143" s="217" t="s">
        <v>170</v>
      </c>
      <c r="L143" s="47"/>
      <c r="M143" s="222" t="s">
        <v>19</v>
      </c>
      <c r="N143" s="223" t="s">
        <v>42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171</v>
      </c>
      <c r="AT143" s="226" t="s">
        <v>166</v>
      </c>
      <c r="AU143" s="226" t="s">
        <v>83</v>
      </c>
      <c r="AY143" s="20" t="s">
        <v>163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83</v>
      </c>
      <c r="BK143" s="227">
        <f>ROUND(I143*H143,2)</f>
        <v>0</v>
      </c>
      <c r="BL143" s="20" t="s">
        <v>171</v>
      </c>
      <c r="BM143" s="226" t="s">
        <v>213</v>
      </c>
    </row>
    <row r="144" s="2" customFormat="1">
      <c r="A144" s="41"/>
      <c r="B144" s="42"/>
      <c r="C144" s="43"/>
      <c r="D144" s="228" t="s">
        <v>173</v>
      </c>
      <c r="E144" s="43"/>
      <c r="F144" s="229" t="s">
        <v>214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173</v>
      </c>
      <c r="AU144" s="20" t="s">
        <v>83</v>
      </c>
    </row>
    <row r="145" s="13" customFormat="1">
      <c r="A145" s="13"/>
      <c r="B145" s="233"/>
      <c r="C145" s="234"/>
      <c r="D145" s="235" t="s">
        <v>175</v>
      </c>
      <c r="E145" s="236" t="s">
        <v>19</v>
      </c>
      <c r="F145" s="237" t="s">
        <v>504</v>
      </c>
      <c r="G145" s="234"/>
      <c r="H145" s="238">
        <v>6.5199999999999996</v>
      </c>
      <c r="I145" s="239"/>
      <c r="J145" s="234"/>
      <c r="K145" s="234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175</v>
      </c>
      <c r="AU145" s="244" t="s">
        <v>83</v>
      </c>
      <c r="AV145" s="13" t="s">
        <v>83</v>
      </c>
      <c r="AW145" s="13" t="s">
        <v>32</v>
      </c>
      <c r="AX145" s="13" t="s">
        <v>70</v>
      </c>
      <c r="AY145" s="244" t="s">
        <v>163</v>
      </c>
    </row>
    <row r="146" s="13" customFormat="1">
      <c r="A146" s="13"/>
      <c r="B146" s="233"/>
      <c r="C146" s="234"/>
      <c r="D146" s="235" t="s">
        <v>175</v>
      </c>
      <c r="E146" s="236" t="s">
        <v>19</v>
      </c>
      <c r="F146" s="237" t="s">
        <v>504</v>
      </c>
      <c r="G146" s="234"/>
      <c r="H146" s="238">
        <v>6.5199999999999996</v>
      </c>
      <c r="I146" s="239"/>
      <c r="J146" s="234"/>
      <c r="K146" s="234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175</v>
      </c>
      <c r="AU146" s="244" t="s">
        <v>83</v>
      </c>
      <c r="AV146" s="13" t="s">
        <v>83</v>
      </c>
      <c r="AW146" s="13" t="s">
        <v>32</v>
      </c>
      <c r="AX146" s="13" t="s">
        <v>70</v>
      </c>
      <c r="AY146" s="244" t="s">
        <v>163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505</v>
      </c>
      <c r="G147" s="234"/>
      <c r="H147" s="238">
        <v>2.3799999999999999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505</v>
      </c>
      <c r="G148" s="234"/>
      <c r="H148" s="238">
        <v>2.3799999999999999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506</v>
      </c>
      <c r="G149" s="234"/>
      <c r="H149" s="238">
        <v>6.6399999999999997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4" customFormat="1">
      <c r="A150" s="14"/>
      <c r="B150" s="245"/>
      <c r="C150" s="246"/>
      <c r="D150" s="235" t="s">
        <v>175</v>
      </c>
      <c r="E150" s="247" t="s">
        <v>19</v>
      </c>
      <c r="F150" s="248" t="s">
        <v>179</v>
      </c>
      <c r="G150" s="246"/>
      <c r="H150" s="249">
        <v>24.439999999999998</v>
      </c>
      <c r="I150" s="250"/>
      <c r="J150" s="246"/>
      <c r="K150" s="246"/>
      <c r="L150" s="251"/>
      <c r="M150" s="252"/>
      <c r="N150" s="253"/>
      <c r="O150" s="253"/>
      <c r="P150" s="253"/>
      <c r="Q150" s="253"/>
      <c r="R150" s="253"/>
      <c r="S150" s="253"/>
      <c r="T150" s="25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5" t="s">
        <v>175</v>
      </c>
      <c r="AU150" s="255" t="s">
        <v>83</v>
      </c>
      <c r="AV150" s="14" t="s">
        <v>171</v>
      </c>
      <c r="AW150" s="14" t="s">
        <v>32</v>
      </c>
      <c r="AX150" s="14" t="s">
        <v>77</v>
      </c>
      <c r="AY150" s="255" t="s">
        <v>163</v>
      </c>
    </row>
    <row r="151" s="2" customFormat="1" ht="16.5" customHeight="1">
      <c r="A151" s="41"/>
      <c r="B151" s="42"/>
      <c r="C151" s="256" t="s">
        <v>218</v>
      </c>
      <c r="D151" s="256" t="s">
        <v>219</v>
      </c>
      <c r="E151" s="257" t="s">
        <v>220</v>
      </c>
      <c r="F151" s="258" t="s">
        <v>221</v>
      </c>
      <c r="G151" s="259" t="s">
        <v>212</v>
      </c>
      <c r="H151" s="260">
        <v>25.661999999999999</v>
      </c>
      <c r="I151" s="261"/>
      <c r="J151" s="262">
        <f>ROUND(I151*H151,2)</f>
        <v>0</v>
      </c>
      <c r="K151" s="258" t="s">
        <v>170</v>
      </c>
      <c r="L151" s="263"/>
      <c r="M151" s="264" t="s">
        <v>19</v>
      </c>
      <c r="N151" s="265" t="s">
        <v>42</v>
      </c>
      <c r="O151" s="87"/>
      <c r="P151" s="224">
        <f>O151*H151</f>
        <v>0</v>
      </c>
      <c r="Q151" s="224">
        <v>0.00010000000000000001</v>
      </c>
      <c r="R151" s="224">
        <f>Q151*H151</f>
        <v>0.0025661999999999998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218</v>
      </c>
      <c r="AT151" s="226" t="s">
        <v>219</v>
      </c>
      <c r="AU151" s="226" t="s">
        <v>83</v>
      </c>
      <c r="AY151" s="20" t="s">
        <v>163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83</v>
      </c>
      <c r="BK151" s="227">
        <f>ROUND(I151*H151,2)</f>
        <v>0</v>
      </c>
      <c r="BL151" s="20" t="s">
        <v>171</v>
      </c>
      <c r="BM151" s="226" t="s">
        <v>222</v>
      </c>
    </row>
    <row r="152" s="13" customFormat="1">
      <c r="A152" s="13"/>
      <c r="B152" s="233"/>
      <c r="C152" s="234"/>
      <c r="D152" s="235" t="s">
        <v>175</v>
      </c>
      <c r="E152" s="236" t="s">
        <v>19</v>
      </c>
      <c r="F152" s="237" t="s">
        <v>504</v>
      </c>
      <c r="G152" s="234"/>
      <c r="H152" s="238">
        <v>6.5199999999999996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83</v>
      </c>
      <c r="AV152" s="13" t="s">
        <v>83</v>
      </c>
      <c r="AW152" s="13" t="s">
        <v>32</v>
      </c>
      <c r="AX152" s="13" t="s">
        <v>70</v>
      </c>
      <c r="AY152" s="244" t="s">
        <v>163</v>
      </c>
    </row>
    <row r="153" s="13" customFormat="1">
      <c r="A153" s="13"/>
      <c r="B153" s="233"/>
      <c r="C153" s="234"/>
      <c r="D153" s="235" t="s">
        <v>175</v>
      </c>
      <c r="E153" s="236" t="s">
        <v>19</v>
      </c>
      <c r="F153" s="237" t="s">
        <v>504</v>
      </c>
      <c r="G153" s="234"/>
      <c r="H153" s="238">
        <v>6.5199999999999996</v>
      </c>
      <c r="I153" s="239"/>
      <c r="J153" s="234"/>
      <c r="K153" s="234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175</v>
      </c>
      <c r="AU153" s="244" t="s">
        <v>83</v>
      </c>
      <c r="AV153" s="13" t="s">
        <v>83</v>
      </c>
      <c r="AW153" s="13" t="s">
        <v>32</v>
      </c>
      <c r="AX153" s="13" t="s">
        <v>70</v>
      </c>
      <c r="AY153" s="244" t="s">
        <v>163</v>
      </c>
    </row>
    <row r="154" s="13" customFormat="1">
      <c r="A154" s="13"/>
      <c r="B154" s="233"/>
      <c r="C154" s="234"/>
      <c r="D154" s="235" t="s">
        <v>175</v>
      </c>
      <c r="E154" s="236" t="s">
        <v>19</v>
      </c>
      <c r="F154" s="237" t="s">
        <v>505</v>
      </c>
      <c r="G154" s="234"/>
      <c r="H154" s="238">
        <v>2.3799999999999999</v>
      </c>
      <c r="I154" s="239"/>
      <c r="J154" s="234"/>
      <c r="K154" s="234"/>
      <c r="L154" s="240"/>
      <c r="M154" s="241"/>
      <c r="N154" s="242"/>
      <c r="O154" s="242"/>
      <c r="P154" s="242"/>
      <c r="Q154" s="242"/>
      <c r="R154" s="242"/>
      <c r="S154" s="242"/>
      <c r="T154" s="24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4" t="s">
        <v>175</v>
      </c>
      <c r="AU154" s="244" t="s">
        <v>83</v>
      </c>
      <c r="AV154" s="13" t="s">
        <v>83</v>
      </c>
      <c r="AW154" s="13" t="s">
        <v>32</v>
      </c>
      <c r="AX154" s="13" t="s">
        <v>70</v>
      </c>
      <c r="AY154" s="244" t="s">
        <v>163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505</v>
      </c>
      <c r="G155" s="234"/>
      <c r="H155" s="238">
        <v>2.3799999999999999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506</v>
      </c>
      <c r="G156" s="234"/>
      <c r="H156" s="238">
        <v>6.6399999999999997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4" customFormat="1">
      <c r="A157" s="14"/>
      <c r="B157" s="245"/>
      <c r="C157" s="246"/>
      <c r="D157" s="235" t="s">
        <v>175</v>
      </c>
      <c r="E157" s="247" t="s">
        <v>19</v>
      </c>
      <c r="F157" s="248" t="s">
        <v>179</v>
      </c>
      <c r="G157" s="246"/>
      <c r="H157" s="249">
        <v>24.439999999999998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175</v>
      </c>
      <c r="AU157" s="255" t="s">
        <v>83</v>
      </c>
      <c r="AV157" s="14" t="s">
        <v>171</v>
      </c>
      <c r="AW157" s="14" t="s">
        <v>32</v>
      </c>
      <c r="AX157" s="14" t="s">
        <v>77</v>
      </c>
      <c r="AY157" s="255" t="s">
        <v>163</v>
      </c>
    </row>
    <row r="158" s="13" customFormat="1">
      <c r="A158" s="13"/>
      <c r="B158" s="233"/>
      <c r="C158" s="234"/>
      <c r="D158" s="235" t="s">
        <v>175</v>
      </c>
      <c r="E158" s="234"/>
      <c r="F158" s="237" t="s">
        <v>507</v>
      </c>
      <c r="G158" s="234"/>
      <c r="H158" s="238">
        <v>25.661999999999999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83</v>
      </c>
      <c r="AV158" s="13" t="s">
        <v>83</v>
      </c>
      <c r="AW158" s="13" t="s">
        <v>4</v>
      </c>
      <c r="AX158" s="13" t="s">
        <v>77</v>
      </c>
      <c r="AY158" s="244" t="s">
        <v>163</v>
      </c>
    </row>
    <row r="159" s="2" customFormat="1" ht="33" customHeight="1">
      <c r="A159" s="41"/>
      <c r="B159" s="42"/>
      <c r="C159" s="215" t="s">
        <v>224</v>
      </c>
      <c r="D159" s="215" t="s">
        <v>166</v>
      </c>
      <c r="E159" s="216" t="s">
        <v>225</v>
      </c>
      <c r="F159" s="217" t="s">
        <v>226</v>
      </c>
      <c r="G159" s="218" t="s">
        <v>212</v>
      </c>
      <c r="H159" s="219">
        <v>48.880000000000003</v>
      </c>
      <c r="I159" s="220"/>
      <c r="J159" s="221">
        <f>ROUND(I159*H159,2)</f>
        <v>0</v>
      </c>
      <c r="K159" s="217" t="s">
        <v>170</v>
      </c>
      <c r="L159" s="47"/>
      <c r="M159" s="222" t="s">
        <v>19</v>
      </c>
      <c r="N159" s="223" t="s">
        <v>42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171</v>
      </c>
      <c r="AT159" s="226" t="s">
        <v>166</v>
      </c>
      <c r="AU159" s="226" t="s">
        <v>83</v>
      </c>
      <c r="AY159" s="20" t="s">
        <v>163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83</v>
      </c>
      <c r="BK159" s="227">
        <f>ROUND(I159*H159,2)</f>
        <v>0</v>
      </c>
      <c r="BL159" s="20" t="s">
        <v>171</v>
      </c>
      <c r="BM159" s="226" t="s">
        <v>227</v>
      </c>
    </row>
    <row r="160" s="2" customFormat="1">
      <c r="A160" s="41"/>
      <c r="B160" s="42"/>
      <c r="C160" s="43"/>
      <c r="D160" s="228" t="s">
        <v>173</v>
      </c>
      <c r="E160" s="43"/>
      <c r="F160" s="229" t="s">
        <v>228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173</v>
      </c>
      <c r="AU160" s="20" t="s">
        <v>83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504</v>
      </c>
      <c r="G161" s="234"/>
      <c r="H161" s="238">
        <v>6.5199999999999996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83</v>
      </c>
      <c r="AV161" s="13" t="s">
        <v>83</v>
      </c>
      <c r="AW161" s="13" t="s">
        <v>32</v>
      </c>
      <c r="AX161" s="13" t="s">
        <v>70</v>
      </c>
      <c r="AY161" s="244" t="s">
        <v>163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504</v>
      </c>
      <c r="G162" s="234"/>
      <c r="H162" s="238">
        <v>6.5199999999999996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505</v>
      </c>
      <c r="G163" s="234"/>
      <c r="H163" s="238">
        <v>2.3799999999999999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3" customFormat="1">
      <c r="A164" s="13"/>
      <c r="B164" s="233"/>
      <c r="C164" s="234"/>
      <c r="D164" s="235" t="s">
        <v>175</v>
      </c>
      <c r="E164" s="236" t="s">
        <v>19</v>
      </c>
      <c r="F164" s="237" t="s">
        <v>505</v>
      </c>
      <c r="G164" s="234"/>
      <c r="H164" s="238">
        <v>2.3799999999999999</v>
      </c>
      <c r="I164" s="239"/>
      <c r="J164" s="234"/>
      <c r="K164" s="234"/>
      <c r="L164" s="240"/>
      <c r="M164" s="241"/>
      <c r="N164" s="242"/>
      <c r="O164" s="242"/>
      <c r="P164" s="242"/>
      <c r="Q164" s="242"/>
      <c r="R164" s="242"/>
      <c r="S164" s="242"/>
      <c r="T164" s="24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4" t="s">
        <v>175</v>
      </c>
      <c r="AU164" s="244" t="s">
        <v>83</v>
      </c>
      <c r="AV164" s="13" t="s">
        <v>83</v>
      </c>
      <c r="AW164" s="13" t="s">
        <v>32</v>
      </c>
      <c r="AX164" s="13" t="s">
        <v>70</v>
      </c>
      <c r="AY164" s="244" t="s">
        <v>163</v>
      </c>
    </row>
    <row r="165" s="13" customFormat="1">
      <c r="A165" s="13"/>
      <c r="B165" s="233"/>
      <c r="C165" s="234"/>
      <c r="D165" s="235" t="s">
        <v>175</v>
      </c>
      <c r="E165" s="236" t="s">
        <v>19</v>
      </c>
      <c r="F165" s="237" t="s">
        <v>506</v>
      </c>
      <c r="G165" s="234"/>
      <c r="H165" s="238">
        <v>6.6399999999999997</v>
      </c>
      <c r="I165" s="239"/>
      <c r="J165" s="234"/>
      <c r="K165" s="234"/>
      <c r="L165" s="240"/>
      <c r="M165" s="241"/>
      <c r="N165" s="242"/>
      <c r="O165" s="242"/>
      <c r="P165" s="242"/>
      <c r="Q165" s="242"/>
      <c r="R165" s="242"/>
      <c r="S165" s="242"/>
      <c r="T165" s="24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4" t="s">
        <v>175</v>
      </c>
      <c r="AU165" s="244" t="s">
        <v>83</v>
      </c>
      <c r="AV165" s="13" t="s">
        <v>83</v>
      </c>
      <c r="AW165" s="13" t="s">
        <v>32</v>
      </c>
      <c r="AX165" s="13" t="s">
        <v>70</v>
      </c>
      <c r="AY165" s="244" t="s">
        <v>163</v>
      </c>
    </row>
    <row r="166" s="15" customFormat="1">
      <c r="A166" s="15"/>
      <c r="B166" s="266"/>
      <c r="C166" s="267"/>
      <c r="D166" s="235" t="s">
        <v>175</v>
      </c>
      <c r="E166" s="268" t="s">
        <v>19</v>
      </c>
      <c r="F166" s="269" t="s">
        <v>229</v>
      </c>
      <c r="G166" s="267"/>
      <c r="H166" s="270">
        <v>24.439999999999998</v>
      </c>
      <c r="I166" s="271"/>
      <c r="J166" s="267"/>
      <c r="K166" s="267"/>
      <c r="L166" s="272"/>
      <c r="M166" s="273"/>
      <c r="N166" s="274"/>
      <c r="O166" s="274"/>
      <c r="P166" s="274"/>
      <c r="Q166" s="274"/>
      <c r="R166" s="274"/>
      <c r="S166" s="274"/>
      <c r="T166" s="27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6" t="s">
        <v>175</v>
      </c>
      <c r="AU166" s="276" t="s">
        <v>83</v>
      </c>
      <c r="AV166" s="15" t="s">
        <v>184</v>
      </c>
      <c r="AW166" s="15" t="s">
        <v>32</v>
      </c>
      <c r="AX166" s="15" t="s">
        <v>70</v>
      </c>
      <c r="AY166" s="276" t="s">
        <v>163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504</v>
      </c>
      <c r="G167" s="234"/>
      <c r="H167" s="238">
        <v>6.5199999999999996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83</v>
      </c>
      <c r="AV167" s="13" t="s">
        <v>83</v>
      </c>
      <c r="AW167" s="13" t="s">
        <v>32</v>
      </c>
      <c r="AX167" s="13" t="s">
        <v>70</v>
      </c>
      <c r="AY167" s="244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504</v>
      </c>
      <c r="G168" s="234"/>
      <c r="H168" s="238">
        <v>6.5199999999999996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505</v>
      </c>
      <c r="G169" s="234"/>
      <c r="H169" s="238">
        <v>2.3799999999999999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505</v>
      </c>
      <c r="G170" s="234"/>
      <c r="H170" s="238">
        <v>2.3799999999999999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3" customFormat="1">
      <c r="A171" s="13"/>
      <c r="B171" s="233"/>
      <c r="C171" s="234"/>
      <c r="D171" s="235" t="s">
        <v>175</v>
      </c>
      <c r="E171" s="236" t="s">
        <v>19</v>
      </c>
      <c r="F171" s="237" t="s">
        <v>506</v>
      </c>
      <c r="G171" s="234"/>
      <c r="H171" s="238">
        <v>6.6399999999999997</v>
      </c>
      <c r="I171" s="239"/>
      <c r="J171" s="234"/>
      <c r="K171" s="234"/>
      <c r="L171" s="240"/>
      <c r="M171" s="241"/>
      <c r="N171" s="242"/>
      <c r="O171" s="242"/>
      <c r="P171" s="242"/>
      <c r="Q171" s="242"/>
      <c r="R171" s="242"/>
      <c r="S171" s="242"/>
      <c r="T171" s="24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4" t="s">
        <v>175</v>
      </c>
      <c r="AU171" s="244" t="s">
        <v>83</v>
      </c>
      <c r="AV171" s="13" t="s">
        <v>83</v>
      </c>
      <c r="AW171" s="13" t="s">
        <v>32</v>
      </c>
      <c r="AX171" s="13" t="s">
        <v>70</v>
      </c>
      <c r="AY171" s="244" t="s">
        <v>163</v>
      </c>
    </row>
    <row r="172" s="15" customFormat="1">
      <c r="A172" s="15"/>
      <c r="B172" s="266"/>
      <c r="C172" s="267"/>
      <c r="D172" s="235" t="s">
        <v>175</v>
      </c>
      <c r="E172" s="268" t="s">
        <v>19</v>
      </c>
      <c r="F172" s="269" t="s">
        <v>229</v>
      </c>
      <c r="G172" s="267"/>
      <c r="H172" s="270">
        <v>24.439999999999998</v>
      </c>
      <c r="I172" s="271"/>
      <c r="J172" s="267"/>
      <c r="K172" s="267"/>
      <c r="L172" s="272"/>
      <c r="M172" s="273"/>
      <c r="N172" s="274"/>
      <c r="O172" s="274"/>
      <c r="P172" s="274"/>
      <c r="Q172" s="274"/>
      <c r="R172" s="274"/>
      <c r="S172" s="274"/>
      <c r="T172" s="27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76" t="s">
        <v>175</v>
      </c>
      <c r="AU172" s="276" t="s">
        <v>83</v>
      </c>
      <c r="AV172" s="15" t="s">
        <v>184</v>
      </c>
      <c r="AW172" s="15" t="s">
        <v>32</v>
      </c>
      <c r="AX172" s="15" t="s">
        <v>70</v>
      </c>
      <c r="AY172" s="276" t="s">
        <v>163</v>
      </c>
    </row>
    <row r="173" s="14" customFormat="1">
      <c r="A173" s="14"/>
      <c r="B173" s="245"/>
      <c r="C173" s="246"/>
      <c r="D173" s="235" t="s">
        <v>175</v>
      </c>
      <c r="E173" s="247" t="s">
        <v>19</v>
      </c>
      <c r="F173" s="248" t="s">
        <v>179</v>
      </c>
      <c r="G173" s="246"/>
      <c r="H173" s="249">
        <v>48.880000000000003</v>
      </c>
      <c r="I173" s="250"/>
      <c r="J173" s="246"/>
      <c r="K173" s="246"/>
      <c r="L173" s="251"/>
      <c r="M173" s="252"/>
      <c r="N173" s="253"/>
      <c r="O173" s="253"/>
      <c r="P173" s="253"/>
      <c r="Q173" s="253"/>
      <c r="R173" s="253"/>
      <c r="S173" s="253"/>
      <c r="T173" s="25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5" t="s">
        <v>175</v>
      </c>
      <c r="AU173" s="255" t="s">
        <v>83</v>
      </c>
      <c r="AV173" s="14" t="s">
        <v>171</v>
      </c>
      <c r="AW173" s="14" t="s">
        <v>32</v>
      </c>
      <c r="AX173" s="14" t="s">
        <v>77</v>
      </c>
      <c r="AY173" s="255" t="s">
        <v>163</v>
      </c>
    </row>
    <row r="174" s="2" customFormat="1" ht="16.5" customHeight="1">
      <c r="A174" s="41"/>
      <c r="B174" s="42"/>
      <c r="C174" s="256" t="s">
        <v>230</v>
      </c>
      <c r="D174" s="256" t="s">
        <v>219</v>
      </c>
      <c r="E174" s="257" t="s">
        <v>231</v>
      </c>
      <c r="F174" s="258" t="s">
        <v>232</v>
      </c>
      <c r="G174" s="259" t="s">
        <v>212</v>
      </c>
      <c r="H174" s="260">
        <v>25.661999999999999</v>
      </c>
      <c r="I174" s="261"/>
      <c r="J174" s="262">
        <f>ROUND(I174*H174,2)</f>
        <v>0</v>
      </c>
      <c r="K174" s="258" t="s">
        <v>170</v>
      </c>
      <c r="L174" s="263"/>
      <c r="M174" s="264" t="s">
        <v>19</v>
      </c>
      <c r="N174" s="265" t="s">
        <v>42</v>
      </c>
      <c r="O174" s="87"/>
      <c r="P174" s="224">
        <f>O174*H174</f>
        <v>0</v>
      </c>
      <c r="Q174" s="224">
        <v>4.0000000000000003E-05</v>
      </c>
      <c r="R174" s="224">
        <f>Q174*H174</f>
        <v>0.00102648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218</v>
      </c>
      <c r="AT174" s="226" t="s">
        <v>219</v>
      </c>
      <c r="AU174" s="226" t="s">
        <v>83</v>
      </c>
      <c r="AY174" s="20" t="s">
        <v>163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83</v>
      </c>
      <c r="BK174" s="227">
        <f>ROUND(I174*H174,2)</f>
        <v>0</v>
      </c>
      <c r="BL174" s="20" t="s">
        <v>171</v>
      </c>
      <c r="BM174" s="226" t="s">
        <v>233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504</v>
      </c>
      <c r="G175" s="234"/>
      <c r="H175" s="238">
        <v>6.5199999999999996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83</v>
      </c>
      <c r="AV175" s="13" t="s">
        <v>83</v>
      </c>
      <c r="AW175" s="13" t="s">
        <v>32</v>
      </c>
      <c r="AX175" s="13" t="s">
        <v>70</v>
      </c>
      <c r="AY175" s="244" t="s">
        <v>163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504</v>
      </c>
      <c r="G176" s="234"/>
      <c r="H176" s="238">
        <v>6.5199999999999996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505</v>
      </c>
      <c r="G177" s="234"/>
      <c r="H177" s="238">
        <v>2.3799999999999999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3" customFormat="1">
      <c r="A178" s="13"/>
      <c r="B178" s="233"/>
      <c r="C178" s="234"/>
      <c r="D178" s="235" t="s">
        <v>175</v>
      </c>
      <c r="E178" s="236" t="s">
        <v>19</v>
      </c>
      <c r="F178" s="237" t="s">
        <v>505</v>
      </c>
      <c r="G178" s="234"/>
      <c r="H178" s="238">
        <v>2.3799999999999999</v>
      </c>
      <c r="I178" s="239"/>
      <c r="J178" s="234"/>
      <c r="K178" s="234"/>
      <c r="L178" s="240"/>
      <c r="M178" s="241"/>
      <c r="N178" s="242"/>
      <c r="O178" s="242"/>
      <c r="P178" s="242"/>
      <c r="Q178" s="242"/>
      <c r="R178" s="242"/>
      <c r="S178" s="242"/>
      <c r="T178" s="24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4" t="s">
        <v>175</v>
      </c>
      <c r="AU178" s="244" t="s">
        <v>83</v>
      </c>
      <c r="AV178" s="13" t="s">
        <v>83</v>
      </c>
      <c r="AW178" s="13" t="s">
        <v>32</v>
      </c>
      <c r="AX178" s="13" t="s">
        <v>70</v>
      </c>
      <c r="AY178" s="244" t="s">
        <v>163</v>
      </c>
    </row>
    <row r="179" s="13" customFormat="1">
      <c r="A179" s="13"/>
      <c r="B179" s="233"/>
      <c r="C179" s="234"/>
      <c r="D179" s="235" t="s">
        <v>175</v>
      </c>
      <c r="E179" s="236" t="s">
        <v>19</v>
      </c>
      <c r="F179" s="237" t="s">
        <v>506</v>
      </c>
      <c r="G179" s="234"/>
      <c r="H179" s="238">
        <v>6.6399999999999997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32</v>
      </c>
      <c r="AX179" s="13" t="s">
        <v>70</v>
      </c>
      <c r="AY179" s="244" t="s">
        <v>163</v>
      </c>
    </row>
    <row r="180" s="14" customFormat="1">
      <c r="A180" s="14"/>
      <c r="B180" s="245"/>
      <c r="C180" s="246"/>
      <c r="D180" s="235" t="s">
        <v>175</v>
      </c>
      <c r="E180" s="247" t="s">
        <v>19</v>
      </c>
      <c r="F180" s="248" t="s">
        <v>179</v>
      </c>
      <c r="G180" s="246"/>
      <c r="H180" s="249">
        <v>24.439999999999998</v>
      </c>
      <c r="I180" s="250"/>
      <c r="J180" s="246"/>
      <c r="K180" s="246"/>
      <c r="L180" s="251"/>
      <c r="M180" s="252"/>
      <c r="N180" s="253"/>
      <c r="O180" s="253"/>
      <c r="P180" s="253"/>
      <c r="Q180" s="253"/>
      <c r="R180" s="253"/>
      <c r="S180" s="253"/>
      <c r="T180" s="25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5" t="s">
        <v>175</v>
      </c>
      <c r="AU180" s="255" t="s">
        <v>83</v>
      </c>
      <c r="AV180" s="14" t="s">
        <v>171</v>
      </c>
      <c r="AW180" s="14" t="s">
        <v>32</v>
      </c>
      <c r="AX180" s="14" t="s">
        <v>77</v>
      </c>
      <c r="AY180" s="255" t="s">
        <v>163</v>
      </c>
    </row>
    <row r="181" s="13" customFormat="1">
      <c r="A181" s="13"/>
      <c r="B181" s="233"/>
      <c r="C181" s="234"/>
      <c r="D181" s="235" t="s">
        <v>175</v>
      </c>
      <c r="E181" s="234"/>
      <c r="F181" s="237" t="s">
        <v>507</v>
      </c>
      <c r="G181" s="234"/>
      <c r="H181" s="238">
        <v>25.661999999999999</v>
      </c>
      <c r="I181" s="239"/>
      <c r="J181" s="234"/>
      <c r="K181" s="234"/>
      <c r="L181" s="240"/>
      <c r="M181" s="241"/>
      <c r="N181" s="242"/>
      <c r="O181" s="242"/>
      <c r="P181" s="242"/>
      <c r="Q181" s="242"/>
      <c r="R181" s="242"/>
      <c r="S181" s="242"/>
      <c r="T181" s="24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4" t="s">
        <v>175</v>
      </c>
      <c r="AU181" s="244" t="s">
        <v>83</v>
      </c>
      <c r="AV181" s="13" t="s">
        <v>83</v>
      </c>
      <c r="AW181" s="13" t="s">
        <v>4</v>
      </c>
      <c r="AX181" s="13" t="s">
        <v>77</v>
      </c>
      <c r="AY181" s="244" t="s">
        <v>163</v>
      </c>
    </row>
    <row r="182" s="2" customFormat="1" ht="16.5" customHeight="1">
      <c r="A182" s="41"/>
      <c r="B182" s="42"/>
      <c r="C182" s="256" t="s">
        <v>234</v>
      </c>
      <c r="D182" s="256" t="s">
        <v>219</v>
      </c>
      <c r="E182" s="257" t="s">
        <v>235</v>
      </c>
      <c r="F182" s="258" t="s">
        <v>236</v>
      </c>
      <c r="G182" s="259" t="s">
        <v>212</v>
      </c>
      <c r="H182" s="260">
        <v>25.661999999999999</v>
      </c>
      <c r="I182" s="261"/>
      <c r="J182" s="262">
        <f>ROUND(I182*H182,2)</f>
        <v>0</v>
      </c>
      <c r="K182" s="258" t="s">
        <v>170</v>
      </c>
      <c r="L182" s="263"/>
      <c r="M182" s="264" t="s">
        <v>19</v>
      </c>
      <c r="N182" s="265" t="s">
        <v>42</v>
      </c>
      <c r="O182" s="87"/>
      <c r="P182" s="224">
        <f>O182*H182</f>
        <v>0</v>
      </c>
      <c r="Q182" s="224">
        <v>0.00029999999999999997</v>
      </c>
      <c r="R182" s="224">
        <f>Q182*H182</f>
        <v>0.007698599999999999</v>
      </c>
      <c r="S182" s="224">
        <v>0</v>
      </c>
      <c r="T182" s="225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6" t="s">
        <v>218</v>
      </c>
      <c r="AT182" s="226" t="s">
        <v>219</v>
      </c>
      <c r="AU182" s="226" t="s">
        <v>83</v>
      </c>
      <c r="AY182" s="20" t="s">
        <v>163</v>
      </c>
      <c r="BE182" s="227">
        <f>IF(N182="základní",J182,0)</f>
        <v>0</v>
      </c>
      <c r="BF182" s="227">
        <f>IF(N182="snížená",J182,0)</f>
        <v>0</v>
      </c>
      <c r="BG182" s="227">
        <f>IF(N182="zákl. přenesená",J182,0)</f>
        <v>0</v>
      </c>
      <c r="BH182" s="227">
        <f>IF(N182="sníž. přenesená",J182,0)</f>
        <v>0</v>
      </c>
      <c r="BI182" s="227">
        <f>IF(N182="nulová",J182,0)</f>
        <v>0</v>
      </c>
      <c r="BJ182" s="20" t="s">
        <v>83</v>
      </c>
      <c r="BK182" s="227">
        <f>ROUND(I182*H182,2)</f>
        <v>0</v>
      </c>
      <c r="BL182" s="20" t="s">
        <v>171</v>
      </c>
      <c r="BM182" s="226" t="s">
        <v>237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504</v>
      </c>
      <c r="G183" s="234"/>
      <c r="H183" s="238">
        <v>6.5199999999999996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83</v>
      </c>
      <c r="AV183" s="13" t="s">
        <v>83</v>
      </c>
      <c r="AW183" s="13" t="s">
        <v>32</v>
      </c>
      <c r="AX183" s="13" t="s">
        <v>70</v>
      </c>
      <c r="AY183" s="244" t="s">
        <v>163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504</v>
      </c>
      <c r="G184" s="234"/>
      <c r="H184" s="238">
        <v>6.5199999999999996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505</v>
      </c>
      <c r="G185" s="234"/>
      <c r="H185" s="238">
        <v>2.3799999999999999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3" customFormat="1">
      <c r="A186" s="13"/>
      <c r="B186" s="233"/>
      <c r="C186" s="234"/>
      <c r="D186" s="235" t="s">
        <v>175</v>
      </c>
      <c r="E186" s="236" t="s">
        <v>19</v>
      </c>
      <c r="F186" s="237" t="s">
        <v>505</v>
      </c>
      <c r="G186" s="234"/>
      <c r="H186" s="238">
        <v>2.3799999999999999</v>
      </c>
      <c r="I186" s="239"/>
      <c r="J186" s="234"/>
      <c r="K186" s="234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175</v>
      </c>
      <c r="AU186" s="244" t="s">
        <v>83</v>
      </c>
      <c r="AV186" s="13" t="s">
        <v>83</v>
      </c>
      <c r="AW186" s="13" t="s">
        <v>32</v>
      </c>
      <c r="AX186" s="13" t="s">
        <v>70</v>
      </c>
      <c r="AY186" s="244" t="s">
        <v>163</v>
      </c>
    </row>
    <row r="187" s="13" customFormat="1">
      <c r="A187" s="13"/>
      <c r="B187" s="233"/>
      <c r="C187" s="234"/>
      <c r="D187" s="235" t="s">
        <v>175</v>
      </c>
      <c r="E187" s="236" t="s">
        <v>19</v>
      </c>
      <c r="F187" s="237" t="s">
        <v>506</v>
      </c>
      <c r="G187" s="234"/>
      <c r="H187" s="238">
        <v>6.6399999999999997</v>
      </c>
      <c r="I187" s="239"/>
      <c r="J187" s="234"/>
      <c r="K187" s="234"/>
      <c r="L187" s="240"/>
      <c r="M187" s="241"/>
      <c r="N187" s="242"/>
      <c r="O187" s="242"/>
      <c r="P187" s="242"/>
      <c r="Q187" s="242"/>
      <c r="R187" s="242"/>
      <c r="S187" s="242"/>
      <c r="T187" s="24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4" t="s">
        <v>175</v>
      </c>
      <c r="AU187" s="244" t="s">
        <v>83</v>
      </c>
      <c r="AV187" s="13" t="s">
        <v>83</v>
      </c>
      <c r="AW187" s="13" t="s">
        <v>32</v>
      </c>
      <c r="AX187" s="13" t="s">
        <v>70</v>
      </c>
      <c r="AY187" s="244" t="s">
        <v>163</v>
      </c>
    </row>
    <row r="188" s="14" customFormat="1">
      <c r="A188" s="14"/>
      <c r="B188" s="245"/>
      <c r="C188" s="246"/>
      <c r="D188" s="235" t="s">
        <v>175</v>
      </c>
      <c r="E188" s="247" t="s">
        <v>19</v>
      </c>
      <c r="F188" s="248" t="s">
        <v>179</v>
      </c>
      <c r="G188" s="246"/>
      <c r="H188" s="249">
        <v>24.439999999999998</v>
      </c>
      <c r="I188" s="250"/>
      <c r="J188" s="246"/>
      <c r="K188" s="246"/>
      <c r="L188" s="251"/>
      <c r="M188" s="252"/>
      <c r="N188" s="253"/>
      <c r="O188" s="253"/>
      <c r="P188" s="253"/>
      <c r="Q188" s="253"/>
      <c r="R188" s="253"/>
      <c r="S188" s="253"/>
      <c r="T188" s="25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5" t="s">
        <v>175</v>
      </c>
      <c r="AU188" s="255" t="s">
        <v>83</v>
      </c>
      <c r="AV188" s="14" t="s">
        <v>171</v>
      </c>
      <c r="AW188" s="14" t="s">
        <v>32</v>
      </c>
      <c r="AX188" s="14" t="s">
        <v>77</v>
      </c>
      <c r="AY188" s="255" t="s">
        <v>163</v>
      </c>
    </row>
    <row r="189" s="13" customFormat="1">
      <c r="A189" s="13"/>
      <c r="B189" s="233"/>
      <c r="C189" s="234"/>
      <c r="D189" s="235" t="s">
        <v>175</v>
      </c>
      <c r="E189" s="234"/>
      <c r="F189" s="237" t="s">
        <v>507</v>
      </c>
      <c r="G189" s="234"/>
      <c r="H189" s="238">
        <v>25.661999999999999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83</v>
      </c>
      <c r="AV189" s="13" t="s">
        <v>83</v>
      </c>
      <c r="AW189" s="13" t="s">
        <v>4</v>
      </c>
      <c r="AX189" s="13" t="s">
        <v>77</v>
      </c>
      <c r="AY189" s="244" t="s">
        <v>163</v>
      </c>
    </row>
    <row r="190" s="2" customFormat="1" ht="16.5" customHeight="1">
      <c r="A190" s="41"/>
      <c r="B190" s="42"/>
      <c r="C190" s="215" t="s">
        <v>8</v>
      </c>
      <c r="D190" s="215" t="s">
        <v>166</v>
      </c>
      <c r="E190" s="216" t="s">
        <v>238</v>
      </c>
      <c r="F190" s="217" t="s">
        <v>239</v>
      </c>
      <c r="G190" s="218" t="s">
        <v>169</v>
      </c>
      <c r="H190" s="219">
        <v>3.6659999999999999</v>
      </c>
      <c r="I190" s="220"/>
      <c r="J190" s="221">
        <f>ROUND(I190*H190,2)</f>
        <v>0</v>
      </c>
      <c r="K190" s="217" t="s">
        <v>170</v>
      </c>
      <c r="L190" s="47"/>
      <c r="M190" s="222" t="s">
        <v>19</v>
      </c>
      <c r="N190" s="223" t="s">
        <v>42</v>
      </c>
      <c r="O190" s="87"/>
      <c r="P190" s="224">
        <f>O190*H190</f>
        <v>0</v>
      </c>
      <c r="Q190" s="224">
        <v>0.00013999999999999999</v>
      </c>
      <c r="R190" s="224">
        <f>Q190*H190</f>
        <v>0.00051323999999999999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171</v>
      </c>
      <c r="AT190" s="226" t="s">
        <v>166</v>
      </c>
      <c r="AU190" s="226" t="s">
        <v>83</v>
      </c>
      <c r="AY190" s="20" t="s">
        <v>163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83</v>
      </c>
      <c r="BK190" s="227">
        <f>ROUND(I190*H190,2)</f>
        <v>0</v>
      </c>
      <c r="BL190" s="20" t="s">
        <v>171</v>
      </c>
      <c r="BM190" s="226" t="s">
        <v>240</v>
      </c>
    </row>
    <row r="191" s="2" customFormat="1">
      <c r="A191" s="41"/>
      <c r="B191" s="42"/>
      <c r="C191" s="43"/>
      <c r="D191" s="228" t="s">
        <v>173</v>
      </c>
      <c r="E191" s="43"/>
      <c r="F191" s="229" t="s">
        <v>241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173</v>
      </c>
      <c r="AU191" s="20" t="s">
        <v>83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501</v>
      </c>
      <c r="G192" s="234"/>
      <c r="H192" s="238">
        <v>0.97799999999999998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83</v>
      </c>
      <c r="AV192" s="13" t="s">
        <v>83</v>
      </c>
      <c r="AW192" s="13" t="s">
        <v>32</v>
      </c>
      <c r="AX192" s="13" t="s">
        <v>70</v>
      </c>
      <c r="AY192" s="244" t="s">
        <v>163</v>
      </c>
    </row>
    <row r="193" s="13" customFormat="1">
      <c r="A193" s="13"/>
      <c r="B193" s="233"/>
      <c r="C193" s="234"/>
      <c r="D193" s="235" t="s">
        <v>175</v>
      </c>
      <c r="E193" s="236" t="s">
        <v>19</v>
      </c>
      <c r="F193" s="237" t="s">
        <v>501</v>
      </c>
      <c r="G193" s="234"/>
      <c r="H193" s="238">
        <v>0.97799999999999998</v>
      </c>
      <c r="I193" s="239"/>
      <c r="J193" s="234"/>
      <c r="K193" s="234"/>
      <c r="L193" s="240"/>
      <c r="M193" s="241"/>
      <c r="N193" s="242"/>
      <c r="O193" s="242"/>
      <c r="P193" s="242"/>
      <c r="Q193" s="242"/>
      <c r="R193" s="242"/>
      <c r="S193" s="242"/>
      <c r="T193" s="24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4" t="s">
        <v>175</v>
      </c>
      <c r="AU193" s="244" t="s">
        <v>83</v>
      </c>
      <c r="AV193" s="13" t="s">
        <v>83</v>
      </c>
      <c r="AW193" s="13" t="s">
        <v>32</v>
      </c>
      <c r="AX193" s="13" t="s">
        <v>70</v>
      </c>
      <c r="AY193" s="244" t="s">
        <v>163</v>
      </c>
    </row>
    <row r="194" s="13" customFormat="1">
      <c r="A194" s="13"/>
      <c r="B194" s="233"/>
      <c r="C194" s="234"/>
      <c r="D194" s="235" t="s">
        <v>175</v>
      </c>
      <c r="E194" s="236" t="s">
        <v>19</v>
      </c>
      <c r="F194" s="237" t="s">
        <v>502</v>
      </c>
      <c r="G194" s="234"/>
      <c r="H194" s="238">
        <v>0.35699999999999998</v>
      </c>
      <c r="I194" s="239"/>
      <c r="J194" s="234"/>
      <c r="K194" s="234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175</v>
      </c>
      <c r="AU194" s="244" t="s">
        <v>83</v>
      </c>
      <c r="AV194" s="13" t="s">
        <v>83</v>
      </c>
      <c r="AW194" s="13" t="s">
        <v>32</v>
      </c>
      <c r="AX194" s="13" t="s">
        <v>70</v>
      </c>
      <c r="AY194" s="244" t="s">
        <v>163</v>
      </c>
    </row>
    <row r="195" s="13" customFormat="1">
      <c r="A195" s="13"/>
      <c r="B195" s="233"/>
      <c r="C195" s="234"/>
      <c r="D195" s="235" t="s">
        <v>175</v>
      </c>
      <c r="E195" s="236" t="s">
        <v>19</v>
      </c>
      <c r="F195" s="237" t="s">
        <v>502</v>
      </c>
      <c r="G195" s="234"/>
      <c r="H195" s="238">
        <v>0.35699999999999998</v>
      </c>
      <c r="I195" s="239"/>
      <c r="J195" s="234"/>
      <c r="K195" s="234"/>
      <c r="L195" s="240"/>
      <c r="M195" s="241"/>
      <c r="N195" s="242"/>
      <c r="O195" s="242"/>
      <c r="P195" s="242"/>
      <c r="Q195" s="242"/>
      <c r="R195" s="242"/>
      <c r="S195" s="242"/>
      <c r="T195" s="24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4" t="s">
        <v>175</v>
      </c>
      <c r="AU195" s="244" t="s">
        <v>83</v>
      </c>
      <c r="AV195" s="13" t="s">
        <v>83</v>
      </c>
      <c r="AW195" s="13" t="s">
        <v>32</v>
      </c>
      <c r="AX195" s="13" t="s">
        <v>70</v>
      </c>
      <c r="AY195" s="244" t="s">
        <v>163</v>
      </c>
    </row>
    <row r="196" s="13" customFormat="1">
      <c r="A196" s="13"/>
      <c r="B196" s="233"/>
      <c r="C196" s="234"/>
      <c r="D196" s="235" t="s">
        <v>175</v>
      </c>
      <c r="E196" s="236" t="s">
        <v>19</v>
      </c>
      <c r="F196" s="237" t="s">
        <v>503</v>
      </c>
      <c r="G196" s="234"/>
      <c r="H196" s="238">
        <v>0.996</v>
      </c>
      <c r="I196" s="239"/>
      <c r="J196" s="234"/>
      <c r="K196" s="234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175</v>
      </c>
      <c r="AU196" s="244" t="s">
        <v>83</v>
      </c>
      <c r="AV196" s="13" t="s">
        <v>83</v>
      </c>
      <c r="AW196" s="13" t="s">
        <v>32</v>
      </c>
      <c r="AX196" s="13" t="s">
        <v>70</v>
      </c>
      <c r="AY196" s="244" t="s">
        <v>163</v>
      </c>
    </row>
    <row r="197" s="14" customFormat="1">
      <c r="A197" s="14"/>
      <c r="B197" s="245"/>
      <c r="C197" s="246"/>
      <c r="D197" s="235" t="s">
        <v>175</v>
      </c>
      <c r="E197" s="247" t="s">
        <v>19</v>
      </c>
      <c r="F197" s="248" t="s">
        <v>179</v>
      </c>
      <c r="G197" s="246"/>
      <c r="H197" s="249">
        <v>3.6659999999999999</v>
      </c>
      <c r="I197" s="250"/>
      <c r="J197" s="246"/>
      <c r="K197" s="246"/>
      <c r="L197" s="251"/>
      <c r="M197" s="252"/>
      <c r="N197" s="253"/>
      <c r="O197" s="253"/>
      <c r="P197" s="253"/>
      <c r="Q197" s="253"/>
      <c r="R197" s="253"/>
      <c r="S197" s="253"/>
      <c r="T197" s="25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5" t="s">
        <v>175</v>
      </c>
      <c r="AU197" s="255" t="s">
        <v>83</v>
      </c>
      <c r="AV197" s="14" t="s">
        <v>171</v>
      </c>
      <c r="AW197" s="14" t="s">
        <v>32</v>
      </c>
      <c r="AX197" s="14" t="s">
        <v>77</v>
      </c>
      <c r="AY197" s="255" t="s">
        <v>163</v>
      </c>
    </row>
    <row r="198" s="2" customFormat="1" ht="24.15" customHeight="1">
      <c r="A198" s="41"/>
      <c r="B198" s="42"/>
      <c r="C198" s="215" t="s">
        <v>242</v>
      </c>
      <c r="D198" s="215" t="s">
        <v>166</v>
      </c>
      <c r="E198" s="216" t="s">
        <v>243</v>
      </c>
      <c r="F198" s="217" t="s">
        <v>244</v>
      </c>
      <c r="G198" s="218" t="s">
        <v>169</v>
      </c>
      <c r="H198" s="219">
        <v>3.6659999999999999</v>
      </c>
      <c r="I198" s="220"/>
      <c r="J198" s="221">
        <f>ROUND(I198*H198,2)</f>
        <v>0</v>
      </c>
      <c r="K198" s="217" t="s">
        <v>170</v>
      </c>
      <c r="L198" s="47"/>
      <c r="M198" s="222" t="s">
        <v>19</v>
      </c>
      <c r="N198" s="223" t="s">
        <v>42</v>
      </c>
      <c r="O198" s="87"/>
      <c r="P198" s="224">
        <f>O198*H198</f>
        <v>0</v>
      </c>
      <c r="Q198" s="224">
        <v>0.0033</v>
      </c>
      <c r="R198" s="224">
        <f>Q198*H198</f>
        <v>0.012097799999999999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171</v>
      </c>
      <c r="AT198" s="226" t="s">
        <v>166</v>
      </c>
      <c r="AU198" s="226" t="s">
        <v>83</v>
      </c>
      <c r="AY198" s="20" t="s">
        <v>163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83</v>
      </c>
      <c r="BK198" s="227">
        <f>ROUND(I198*H198,2)</f>
        <v>0</v>
      </c>
      <c r="BL198" s="20" t="s">
        <v>171</v>
      </c>
      <c r="BM198" s="226" t="s">
        <v>245</v>
      </c>
    </row>
    <row r="199" s="2" customFormat="1">
      <c r="A199" s="41"/>
      <c r="B199" s="42"/>
      <c r="C199" s="43"/>
      <c r="D199" s="228" t="s">
        <v>173</v>
      </c>
      <c r="E199" s="43"/>
      <c r="F199" s="229" t="s">
        <v>246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173</v>
      </c>
      <c r="AU199" s="20" t="s">
        <v>83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501</v>
      </c>
      <c r="G200" s="234"/>
      <c r="H200" s="238">
        <v>0.97799999999999998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83</v>
      </c>
      <c r="AV200" s="13" t="s">
        <v>83</v>
      </c>
      <c r="AW200" s="13" t="s">
        <v>32</v>
      </c>
      <c r="AX200" s="13" t="s">
        <v>70</v>
      </c>
      <c r="AY200" s="244" t="s">
        <v>163</v>
      </c>
    </row>
    <row r="201" s="13" customFormat="1">
      <c r="A201" s="13"/>
      <c r="B201" s="233"/>
      <c r="C201" s="234"/>
      <c r="D201" s="235" t="s">
        <v>175</v>
      </c>
      <c r="E201" s="236" t="s">
        <v>19</v>
      </c>
      <c r="F201" s="237" t="s">
        <v>501</v>
      </c>
      <c r="G201" s="234"/>
      <c r="H201" s="238">
        <v>0.97799999999999998</v>
      </c>
      <c r="I201" s="239"/>
      <c r="J201" s="234"/>
      <c r="K201" s="234"/>
      <c r="L201" s="240"/>
      <c r="M201" s="241"/>
      <c r="N201" s="242"/>
      <c r="O201" s="242"/>
      <c r="P201" s="242"/>
      <c r="Q201" s="242"/>
      <c r="R201" s="242"/>
      <c r="S201" s="242"/>
      <c r="T201" s="24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4" t="s">
        <v>175</v>
      </c>
      <c r="AU201" s="244" t="s">
        <v>83</v>
      </c>
      <c r="AV201" s="13" t="s">
        <v>83</v>
      </c>
      <c r="AW201" s="13" t="s">
        <v>32</v>
      </c>
      <c r="AX201" s="13" t="s">
        <v>70</v>
      </c>
      <c r="AY201" s="244" t="s">
        <v>163</v>
      </c>
    </row>
    <row r="202" s="13" customFormat="1">
      <c r="A202" s="13"/>
      <c r="B202" s="233"/>
      <c r="C202" s="234"/>
      <c r="D202" s="235" t="s">
        <v>175</v>
      </c>
      <c r="E202" s="236" t="s">
        <v>19</v>
      </c>
      <c r="F202" s="237" t="s">
        <v>502</v>
      </c>
      <c r="G202" s="234"/>
      <c r="H202" s="238">
        <v>0.35699999999999998</v>
      </c>
      <c r="I202" s="239"/>
      <c r="J202" s="234"/>
      <c r="K202" s="234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175</v>
      </c>
      <c r="AU202" s="244" t="s">
        <v>83</v>
      </c>
      <c r="AV202" s="13" t="s">
        <v>83</v>
      </c>
      <c r="AW202" s="13" t="s">
        <v>32</v>
      </c>
      <c r="AX202" s="13" t="s">
        <v>70</v>
      </c>
      <c r="AY202" s="244" t="s">
        <v>163</v>
      </c>
    </row>
    <row r="203" s="13" customFormat="1">
      <c r="A203" s="13"/>
      <c r="B203" s="233"/>
      <c r="C203" s="234"/>
      <c r="D203" s="235" t="s">
        <v>175</v>
      </c>
      <c r="E203" s="236" t="s">
        <v>19</v>
      </c>
      <c r="F203" s="237" t="s">
        <v>502</v>
      </c>
      <c r="G203" s="234"/>
      <c r="H203" s="238">
        <v>0.35699999999999998</v>
      </c>
      <c r="I203" s="239"/>
      <c r="J203" s="234"/>
      <c r="K203" s="234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175</v>
      </c>
      <c r="AU203" s="244" t="s">
        <v>83</v>
      </c>
      <c r="AV203" s="13" t="s">
        <v>83</v>
      </c>
      <c r="AW203" s="13" t="s">
        <v>32</v>
      </c>
      <c r="AX203" s="13" t="s">
        <v>70</v>
      </c>
      <c r="AY203" s="244" t="s">
        <v>163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503</v>
      </c>
      <c r="G204" s="234"/>
      <c r="H204" s="238">
        <v>0.996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179</v>
      </c>
      <c r="G205" s="246"/>
      <c r="H205" s="249">
        <v>3.6659999999999999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83</v>
      </c>
      <c r="AV205" s="14" t="s">
        <v>171</v>
      </c>
      <c r="AW205" s="14" t="s">
        <v>32</v>
      </c>
      <c r="AX205" s="14" t="s">
        <v>77</v>
      </c>
      <c r="AY205" s="255" t="s">
        <v>163</v>
      </c>
    </row>
    <row r="206" s="12" customFormat="1" ht="22.8" customHeight="1">
      <c r="A206" s="12"/>
      <c r="B206" s="199"/>
      <c r="C206" s="200"/>
      <c r="D206" s="201" t="s">
        <v>69</v>
      </c>
      <c r="E206" s="213" t="s">
        <v>224</v>
      </c>
      <c r="F206" s="213" t="s">
        <v>247</v>
      </c>
      <c r="G206" s="200"/>
      <c r="H206" s="200"/>
      <c r="I206" s="203"/>
      <c r="J206" s="214">
        <f>BK206</f>
        <v>0</v>
      </c>
      <c r="K206" s="200"/>
      <c r="L206" s="205"/>
      <c r="M206" s="206"/>
      <c r="N206" s="207"/>
      <c r="O206" s="207"/>
      <c r="P206" s="208">
        <f>SUM(P207:P252)</f>
        <v>0</v>
      </c>
      <c r="Q206" s="207"/>
      <c r="R206" s="208">
        <f>SUM(R207:R252)</f>
        <v>0</v>
      </c>
      <c r="S206" s="207"/>
      <c r="T206" s="209">
        <f>SUM(T207:T252)</f>
        <v>1.5075359999999998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10" t="s">
        <v>77</v>
      </c>
      <c r="AT206" s="211" t="s">
        <v>69</v>
      </c>
      <c r="AU206" s="211" t="s">
        <v>77</v>
      </c>
      <c r="AY206" s="210" t="s">
        <v>163</v>
      </c>
      <c r="BK206" s="212">
        <f>SUM(BK207:BK252)</f>
        <v>0</v>
      </c>
    </row>
    <row r="207" s="2" customFormat="1" ht="24.15" customHeight="1">
      <c r="A207" s="41"/>
      <c r="B207" s="42"/>
      <c r="C207" s="215" t="s">
        <v>248</v>
      </c>
      <c r="D207" s="215" t="s">
        <v>166</v>
      </c>
      <c r="E207" s="216" t="s">
        <v>249</v>
      </c>
      <c r="F207" s="217" t="s">
        <v>250</v>
      </c>
      <c r="G207" s="218" t="s">
        <v>169</v>
      </c>
      <c r="H207" s="219">
        <v>12.6</v>
      </c>
      <c r="I207" s="220"/>
      <c r="J207" s="221">
        <f>ROUND(I207*H207,2)</f>
        <v>0</v>
      </c>
      <c r="K207" s="217" t="s">
        <v>170</v>
      </c>
      <c r="L207" s="47"/>
      <c r="M207" s="222" t="s">
        <v>19</v>
      </c>
      <c r="N207" s="223" t="s">
        <v>42</v>
      </c>
      <c r="O207" s="87"/>
      <c r="P207" s="224">
        <f>O207*H207</f>
        <v>0</v>
      </c>
      <c r="Q207" s="224">
        <v>0</v>
      </c>
      <c r="R207" s="224">
        <f>Q207*H207</f>
        <v>0</v>
      </c>
      <c r="S207" s="224">
        <v>0</v>
      </c>
      <c r="T207" s="225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6" t="s">
        <v>171</v>
      </c>
      <c r="AT207" s="226" t="s">
        <v>166</v>
      </c>
      <c r="AU207" s="226" t="s">
        <v>83</v>
      </c>
      <c r="AY207" s="20" t="s">
        <v>163</v>
      </c>
      <c r="BE207" s="227">
        <f>IF(N207="základní",J207,0)</f>
        <v>0</v>
      </c>
      <c r="BF207" s="227">
        <f>IF(N207="snížená",J207,0)</f>
        <v>0</v>
      </c>
      <c r="BG207" s="227">
        <f>IF(N207="zákl. přenesená",J207,0)</f>
        <v>0</v>
      </c>
      <c r="BH207" s="227">
        <f>IF(N207="sníž. přenesená",J207,0)</f>
        <v>0</v>
      </c>
      <c r="BI207" s="227">
        <f>IF(N207="nulová",J207,0)</f>
        <v>0</v>
      </c>
      <c r="BJ207" s="20" t="s">
        <v>83</v>
      </c>
      <c r="BK207" s="227">
        <f>ROUND(I207*H207,2)</f>
        <v>0</v>
      </c>
      <c r="BL207" s="20" t="s">
        <v>171</v>
      </c>
      <c r="BM207" s="226" t="s">
        <v>251</v>
      </c>
    </row>
    <row r="208" s="2" customFormat="1">
      <c r="A208" s="41"/>
      <c r="B208" s="42"/>
      <c r="C208" s="43"/>
      <c r="D208" s="228" t="s">
        <v>173</v>
      </c>
      <c r="E208" s="43"/>
      <c r="F208" s="229" t="s">
        <v>252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173</v>
      </c>
      <c r="AU208" s="20" t="s">
        <v>83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253</v>
      </c>
      <c r="G209" s="234"/>
      <c r="H209" s="238">
        <v>3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83</v>
      </c>
      <c r="AV209" s="13" t="s">
        <v>83</v>
      </c>
      <c r="AW209" s="13" t="s">
        <v>32</v>
      </c>
      <c r="AX209" s="13" t="s">
        <v>70</v>
      </c>
      <c r="AY209" s="244" t="s">
        <v>163</v>
      </c>
    </row>
    <row r="210" s="13" customFormat="1">
      <c r="A210" s="13"/>
      <c r="B210" s="233"/>
      <c r="C210" s="234"/>
      <c r="D210" s="235" t="s">
        <v>175</v>
      </c>
      <c r="E210" s="236" t="s">
        <v>19</v>
      </c>
      <c r="F210" s="237" t="s">
        <v>253</v>
      </c>
      <c r="G210" s="234"/>
      <c r="H210" s="238">
        <v>3</v>
      </c>
      <c r="I210" s="239"/>
      <c r="J210" s="234"/>
      <c r="K210" s="234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175</v>
      </c>
      <c r="AU210" s="244" t="s">
        <v>83</v>
      </c>
      <c r="AV210" s="13" t="s">
        <v>83</v>
      </c>
      <c r="AW210" s="13" t="s">
        <v>32</v>
      </c>
      <c r="AX210" s="13" t="s">
        <v>70</v>
      </c>
      <c r="AY210" s="244" t="s">
        <v>163</v>
      </c>
    </row>
    <row r="211" s="13" customFormat="1">
      <c r="A211" s="13"/>
      <c r="B211" s="233"/>
      <c r="C211" s="234"/>
      <c r="D211" s="235" t="s">
        <v>175</v>
      </c>
      <c r="E211" s="236" t="s">
        <v>19</v>
      </c>
      <c r="F211" s="237" t="s">
        <v>508</v>
      </c>
      <c r="G211" s="234"/>
      <c r="H211" s="238">
        <v>1.8</v>
      </c>
      <c r="I211" s="239"/>
      <c r="J211" s="234"/>
      <c r="K211" s="234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175</v>
      </c>
      <c r="AU211" s="244" t="s">
        <v>83</v>
      </c>
      <c r="AV211" s="13" t="s">
        <v>83</v>
      </c>
      <c r="AW211" s="13" t="s">
        <v>32</v>
      </c>
      <c r="AX211" s="13" t="s">
        <v>70</v>
      </c>
      <c r="AY211" s="244" t="s">
        <v>163</v>
      </c>
    </row>
    <row r="212" s="13" customFormat="1">
      <c r="A212" s="13"/>
      <c r="B212" s="233"/>
      <c r="C212" s="234"/>
      <c r="D212" s="235" t="s">
        <v>175</v>
      </c>
      <c r="E212" s="236" t="s">
        <v>19</v>
      </c>
      <c r="F212" s="237" t="s">
        <v>508</v>
      </c>
      <c r="G212" s="234"/>
      <c r="H212" s="238">
        <v>1.8</v>
      </c>
      <c r="I212" s="239"/>
      <c r="J212" s="234"/>
      <c r="K212" s="234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175</v>
      </c>
      <c r="AU212" s="244" t="s">
        <v>83</v>
      </c>
      <c r="AV212" s="13" t="s">
        <v>83</v>
      </c>
      <c r="AW212" s="13" t="s">
        <v>32</v>
      </c>
      <c r="AX212" s="13" t="s">
        <v>70</v>
      </c>
      <c r="AY212" s="244" t="s">
        <v>163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253</v>
      </c>
      <c r="G213" s="234"/>
      <c r="H213" s="238">
        <v>3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4" customFormat="1">
      <c r="A214" s="14"/>
      <c r="B214" s="245"/>
      <c r="C214" s="246"/>
      <c r="D214" s="235" t="s">
        <v>175</v>
      </c>
      <c r="E214" s="247" t="s">
        <v>19</v>
      </c>
      <c r="F214" s="248" t="s">
        <v>179</v>
      </c>
      <c r="G214" s="246"/>
      <c r="H214" s="249">
        <v>12.6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175</v>
      </c>
      <c r="AU214" s="255" t="s">
        <v>83</v>
      </c>
      <c r="AV214" s="14" t="s">
        <v>171</v>
      </c>
      <c r="AW214" s="14" t="s">
        <v>32</v>
      </c>
      <c r="AX214" s="14" t="s">
        <v>77</v>
      </c>
      <c r="AY214" s="255" t="s">
        <v>163</v>
      </c>
    </row>
    <row r="215" s="2" customFormat="1" ht="21.75" customHeight="1">
      <c r="A215" s="41"/>
      <c r="B215" s="42"/>
      <c r="C215" s="215" t="s">
        <v>255</v>
      </c>
      <c r="D215" s="215" t="s">
        <v>166</v>
      </c>
      <c r="E215" s="216" t="s">
        <v>256</v>
      </c>
      <c r="F215" s="217" t="s">
        <v>257</v>
      </c>
      <c r="G215" s="218" t="s">
        <v>169</v>
      </c>
      <c r="H215" s="219">
        <v>1.4159999999999999</v>
      </c>
      <c r="I215" s="220"/>
      <c r="J215" s="221">
        <f>ROUND(I215*H215,2)</f>
        <v>0</v>
      </c>
      <c r="K215" s="217" t="s">
        <v>170</v>
      </c>
      <c r="L215" s="47"/>
      <c r="M215" s="222" t="s">
        <v>19</v>
      </c>
      <c r="N215" s="223" t="s">
        <v>42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0.072999999999999995</v>
      </c>
      <c r="T215" s="225">
        <f>S215*H215</f>
        <v>0.10336799999999999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171</v>
      </c>
      <c r="AT215" s="226" t="s">
        <v>166</v>
      </c>
      <c r="AU215" s="226" t="s">
        <v>83</v>
      </c>
      <c r="AY215" s="20" t="s">
        <v>163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83</v>
      </c>
      <c r="BK215" s="227">
        <f>ROUND(I215*H215,2)</f>
        <v>0</v>
      </c>
      <c r="BL215" s="20" t="s">
        <v>171</v>
      </c>
      <c r="BM215" s="226" t="s">
        <v>258</v>
      </c>
    </row>
    <row r="216" s="2" customFormat="1">
      <c r="A216" s="41"/>
      <c r="B216" s="42"/>
      <c r="C216" s="43"/>
      <c r="D216" s="228" t="s">
        <v>173</v>
      </c>
      <c r="E216" s="43"/>
      <c r="F216" s="229" t="s">
        <v>259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173</v>
      </c>
      <c r="AU216" s="20" t="s">
        <v>83</v>
      </c>
    </row>
    <row r="217" s="13" customFormat="1">
      <c r="A217" s="13"/>
      <c r="B217" s="233"/>
      <c r="C217" s="234"/>
      <c r="D217" s="235" t="s">
        <v>175</v>
      </c>
      <c r="E217" s="236" t="s">
        <v>19</v>
      </c>
      <c r="F217" s="237" t="s">
        <v>509</v>
      </c>
      <c r="G217" s="234"/>
      <c r="H217" s="238">
        <v>0.70799999999999996</v>
      </c>
      <c r="I217" s="239"/>
      <c r="J217" s="234"/>
      <c r="K217" s="234"/>
      <c r="L217" s="240"/>
      <c r="M217" s="241"/>
      <c r="N217" s="242"/>
      <c r="O217" s="242"/>
      <c r="P217" s="242"/>
      <c r="Q217" s="242"/>
      <c r="R217" s="242"/>
      <c r="S217" s="242"/>
      <c r="T217" s="24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4" t="s">
        <v>175</v>
      </c>
      <c r="AU217" s="244" t="s">
        <v>83</v>
      </c>
      <c r="AV217" s="13" t="s">
        <v>83</v>
      </c>
      <c r="AW217" s="13" t="s">
        <v>32</v>
      </c>
      <c r="AX217" s="13" t="s">
        <v>70</v>
      </c>
      <c r="AY217" s="244" t="s">
        <v>163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509</v>
      </c>
      <c r="G218" s="234"/>
      <c r="H218" s="238">
        <v>0.70799999999999996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4" customFormat="1">
      <c r="A219" s="14"/>
      <c r="B219" s="245"/>
      <c r="C219" s="246"/>
      <c r="D219" s="235" t="s">
        <v>175</v>
      </c>
      <c r="E219" s="247" t="s">
        <v>19</v>
      </c>
      <c r="F219" s="248" t="s">
        <v>179</v>
      </c>
      <c r="G219" s="246"/>
      <c r="H219" s="249">
        <v>1.4159999999999999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175</v>
      </c>
      <c r="AU219" s="255" t="s">
        <v>83</v>
      </c>
      <c r="AV219" s="14" t="s">
        <v>171</v>
      </c>
      <c r="AW219" s="14" t="s">
        <v>32</v>
      </c>
      <c r="AX219" s="14" t="s">
        <v>77</v>
      </c>
      <c r="AY219" s="255" t="s">
        <v>163</v>
      </c>
    </row>
    <row r="220" s="2" customFormat="1" ht="21.75" customHeight="1">
      <c r="A220" s="41"/>
      <c r="B220" s="42"/>
      <c r="C220" s="215" t="s">
        <v>260</v>
      </c>
      <c r="D220" s="215" t="s">
        <v>166</v>
      </c>
      <c r="E220" s="216" t="s">
        <v>510</v>
      </c>
      <c r="F220" s="217" t="s">
        <v>511</v>
      </c>
      <c r="G220" s="218" t="s">
        <v>169</v>
      </c>
      <c r="H220" s="219">
        <v>17.207999999999998</v>
      </c>
      <c r="I220" s="220"/>
      <c r="J220" s="221">
        <f>ROUND(I220*H220,2)</f>
        <v>0</v>
      </c>
      <c r="K220" s="217" t="s">
        <v>170</v>
      </c>
      <c r="L220" s="47"/>
      <c r="M220" s="222" t="s">
        <v>19</v>
      </c>
      <c r="N220" s="223" t="s">
        <v>42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0.062</v>
      </c>
      <c r="T220" s="225">
        <f>S220*H220</f>
        <v>1.0668959999999998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171</v>
      </c>
      <c r="AT220" s="226" t="s">
        <v>166</v>
      </c>
      <c r="AU220" s="226" t="s">
        <v>83</v>
      </c>
      <c r="AY220" s="20" t="s">
        <v>163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83</v>
      </c>
      <c r="BK220" s="227">
        <f>ROUND(I220*H220,2)</f>
        <v>0</v>
      </c>
      <c r="BL220" s="20" t="s">
        <v>171</v>
      </c>
      <c r="BM220" s="226" t="s">
        <v>512</v>
      </c>
    </row>
    <row r="221" s="2" customFormat="1">
      <c r="A221" s="41"/>
      <c r="B221" s="42"/>
      <c r="C221" s="43"/>
      <c r="D221" s="228" t="s">
        <v>173</v>
      </c>
      <c r="E221" s="43"/>
      <c r="F221" s="229" t="s">
        <v>513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173</v>
      </c>
      <c r="AU221" s="20" t="s">
        <v>83</v>
      </c>
    </row>
    <row r="222" s="13" customFormat="1">
      <c r="A222" s="13"/>
      <c r="B222" s="233"/>
      <c r="C222" s="234"/>
      <c r="D222" s="235" t="s">
        <v>175</v>
      </c>
      <c r="E222" s="236" t="s">
        <v>19</v>
      </c>
      <c r="F222" s="237" t="s">
        <v>514</v>
      </c>
      <c r="G222" s="234"/>
      <c r="H222" s="238">
        <v>4.2480000000000002</v>
      </c>
      <c r="I222" s="239"/>
      <c r="J222" s="234"/>
      <c r="K222" s="234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175</v>
      </c>
      <c r="AU222" s="244" t="s">
        <v>83</v>
      </c>
      <c r="AV222" s="13" t="s">
        <v>83</v>
      </c>
      <c r="AW222" s="13" t="s">
        <v>32</v>
      </c>
      <c r="AX222" s="13" t="s">
        <v>70</v>
      </c>
      <c r="AY222" s="244" t="s">
        <v>163</v>
      </c>
    </row>
    <row r="223" s="13" customFormat="1">
      <c r="A223" s="13"/>
      <c r="B223" s="233"/>
      <c r="C223" s="234"/>
      <c r="D223" s="235" t="s">
        <v>175</v>
      </c>
      <c r="E223" s="236" t="s">
        <v>19</v>
      </c>
      <c r="F223" s="237" t="s">
        <v>514</v>
      </c>
      <c r="G223" s="234"/>
      <c r="H223" s="238">
        <v>4.2480000000000002</v>
      </c>
      <c r="I223" s="239"/>
      <c r="J223" s="234"/>
      <c r="K223" s="234"/>
      <c r="L223" s="240"/>
      <c r="M223" s="241"/>
      <c r="N223" s="242"/>
      <c r="O223" s="242"/>
      <c r="P223" s="242"/>
      <c r="Q223" s="242"/>
      <c r="R223" s="242"/>
      <c r="S223" s="242"/>
      <c r="T223" s="24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4" t="s">
        <v>175</v>
      </c>
      <c r="AU223" s="244" t="s">
        <v>83</v>
      </c>
      <c r="AV223" s="13" t="s">
        <v>83</v>
      </c>
      <c r="AW223" s="13" t="s">
        <v>32</v>
      </c>
      <c r="AX223" s="13" t="s">
        <v>70</v>
      </c>
      <c r="AY223" s="244" t="s">
        <v>163</v>
      </c>
    </row>
    <row r="224" s="13" customFormat="1">
      <c r="A224" s="13"/>
      <c r="B224" s="233"/>
      <c r="C224" s="234"/>
      <c r="D224" s="235" t="s">
        <v>175</v>
      </c>
      <c r="E224" s="236" t="s">
        <v>19</v>
      </c>
      <c r="F224" s="237" t="s">
        <v>515</v>
      </c>
      <c r="G224" s="234"/>
      <c r="H224" s="238">
        <v>4.3559999999999999</v>
      </c>
      <c r="I224" s="239"/>
      <c r="J224" s="234"/>
      <c r="K224" s="234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175</v>
      </c>
      <c r="AU224" s="244" t="s">
        <v>83</v>
      </c>
      <c r="AV224" s="13" t="s">
        <v>83</v>
      </c>
      <c r="AW224" s="13" t="s">
        <v>32</v>
      </c>
      <c r="AX224" s="13" t="s">
        <v>70</v>
      </c>
      <c r="AY224" s="244" t="s">
        <v>163</v>
      </c>
    </row>
    <row r="225" s="13" customFormat="1">
      <c r="A225" s="13"/>
      <c r="B225" s="233"/>
      <c r="C225" s="234"/>
      <c r="D225" s="235" t="s">
        <v>175</v>
      </c>
      <c r="E225" s="236" t="s">
        <v>19</v>
      </c>
      <c r="F225" s="237" t="s">
        <v>515</v>
      </c>
      <c r="G225" s="234"/>
      <c r="H225" s="238">
        <v>4.3559999999999999</v>
      </c>
      <c r="I225" s="239"/>
      <c r="J225" s="234"/>
      <c r="K225" s="234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175</v>
      </c>
      <c r="AU225" s="244" t="s">
        <v>83</v>
      </c>
      <c r="AV225" s="13" t="s">
        <v>83</v>
      </c>
      <c r="AW225" s="13" t="s">
        <v>32</v>
      </c>
      <c r="AX225" s="13" t="s">
        <v>70</v>
      </c>
      <c r="AY225" s="244" t="s">
        <v>163</v>
      </c>
    </row>
    <row r="226" s="14" customFormat="1">
      <c r="A226" s="14"/>
      <c r="B226" s="245"/>
      <c r="C226" s="246"/>
      <c r="D226" s="235" t="s">
        <v>175</v>
      </c>
      <c r="E226" s="247" t="s">
        <v>19</v>
      </c>
      <c r="F226" s="248" t="s">
        <v>179</v>
      </c>
      <c r="G226" s="246"/>
      <c r="H226" s="249">
        <v>17.207999999999998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175</v>
      </c>
      <c r="AU226" s="255" t="s">
        <v>83</v>
      </c>
      <c r="AV226" s="14" t="s">
        <v>171</v>
      </c>
      <c r="AW226" s="14" t="s">
        <v>32</v>
      </c>
      <c r="AX226" s="14" t="s">
        <v>77</v>
      </c>
      <c r="AY226" s="255" t="s">
        <v>163</v>
      </c>
    </row>
    <row r="227" s="2" customFormat="1" ht="24.15" customHeight="1">
      <c r="A227" s="41"/>
      <c r="B227" s="42"/>
      <c r="C227" s="215" t="s">
        <v>266</v>
      </c>
      <c r="D227" s="215" t="s">
        <v>166</v>
      </c>
      <c r="E227" s="216" t="s">
        <v>272</v>
      </c>
      <c r="F227" s="217" t="s">
        <v>273</v>
      </c>
      <c r="G227" s="218" t="s">
        <v>169</v>
      </c>
      <c r="H227" s="219">
        <v>7.3319999999999999</v>
      </c>
      <c r="I227" s="220"/>
      <c r="J227" s="221">
        <f>ROUND(I227*H227,2)</f>
        <v>0</v>
      </c>
      <c r="K227" s="217" t="s">
        <v>170</v>
      </c>
      <c r="L227" s="47"/>
      <c r="M227" s="222" t="s">
        <v>19</v>
      </c>
      <c r="N227" s="223" t="s">
        <v>42</v>
      </c>
      <c r="O227" s="87"/>
      <c r="P227" s="224">
        <f>O227*H227</f>
        <v>0</v>
      </c>
      <c r="Q227" s="224">
        <v>0</v>
      </c>
      <c r="R227" s="224">
        <f>Q227*H227</f>
        <v>0</v>
      </c>
      <c r="S227" s="224">
        <v>0.045999999999999999</v>
      </c>
      <c r="T227" s="225">
        <f>S227*H227</f>
        <v>0.33727199999999996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171</v>
      </c>
      <c r="AT227" s="226" t="s">
        <v>166</v>
      </c>
      <c r="AU227" s="226" t="s">
        <v>83</v>
      </c>
      <c r="AY227" s="20" t="s">
        <v>163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83</v>
      </c>
      <c r="BK227" s="227">
        <f>ROUND(I227*H227,2)</f>
        <v>0</v>
      </c>
      <c r="BL227" s="20" t="s">
        <v>171</v>
      </c>
      <c r="BM227" s="226" t="s">
        <v>274</v>
      </c>
    </row>
    <row r="228" s="2" customFormat="1">
      <c r="A228" s="41"/>
      <c r="B228" s="42"/>
      <c r="C228" s="43"/>
      <c r="D228" s="228" t="s">
        <v>173</v>
      </c>
      <c r="E228" s="43"/>
      <c r="F228" s="229" t="s">
        <v>275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173</v>
      </c>
      <c r="AU228" s="20" t="s">
        <v>83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516</v>
      </c>
      <c r="G229" s="234"/>
      <c r="H229" s="238">
        <v>1.956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3" customFormat="1">
      <c r="A230" s="13"/>
      <c r="B230" s="233"/>
      <c r="C230" s="234"/>
      <c r="D230" s="235" t="s">
        <v>175</v>
      </c>
      <c r="E230" s="236" t="s">
        <v>19</v>
      </c>
      <c r="F230" s="237" t="s">
        <v>516</v>
      </c>
      <c r="G230" s="234"/>
      <c r="H230" s="238">
        <v>1.956</v>
      </c>
      <c r="I230" s="239"/>
      <c r="J230" s="234"/>
      <c r="K230" s="234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175</v>
      </c>
      <c r="AU230" s="244" t="s">
        <v>83</v>
      </c>
      <c r="AV230" s="13" t="s">
        <v>83</v>
      </c>
      <c r="AW230" s="13" t="s">
        <v>32</v>
      </c>
      <c r="AX230" s="13" t="s">
        <v>70</v>
      </c>
      <c r="AY230" s="244" t="s">
        <v>163</v>
      </c>
    </row>
    <row r="231" s="13" customFormat="1">
      <c r="A231" s="13"/>
      <c r="B231" s="233"/>
      <c r="C231" s="234"/>
      <c r="D231" s="235" t="s">
        <v>175</v>
      </c>
      <c r="E231" s="236" t="s">
        <v>19</v>
      </c>
      <c r="F231" s="237" t="s">
        <v>517</v>
      </c>
      <c r="G231" s="234"/>
      <c r="H231" s="238">
        <v>0.71399999999999997</v>
      </c>
      <c r="I231" s="239"/>
      <c r="J231" s="234"/>
      <c r="K231" s="234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175</v>
      </c>
      <c r="AU231" s="244" t="s">
        <v>83</v>
      </c>
      <c r="AV231" s="13" t="s">
        <v>83</v>
      </c>
      <c r="AW231" s="13" t="s">
        <v>32</v>
      </c>
      <c r="AX231" s="13" t="s">
        <v>70</v>
      </c>
      <c r="AY231" s="244" t="s">
        <v>163</v>
      </c>
    </row>
    <row r="232" s="13" customFormat="1">
      <c r="A232" s="13"/>
      <c r="B232" s="233"/>
      <c r="C232" s="234"/>
      <c r="D232" s="235" t="s">
        <v>175</v>
      </c>
      <c r="E232" s="236" t="s">
        <v>19</v>
      </c>
      <c r="F232" s="237" t="s">
        <v>517</v>
      </c>
      <c r="G232" s="234"/>
      <c r="H232" s="238">
        <v>0.71399999999999997</v>
      </c>
      <c r="I232" s="239"/>
      <c r="J232" s="234"/>
      <c r="K232" s="234"/>
      <c r="L232" s="240"/>
      <c r="M232" s="241"/>
      <c r="N232" s="242"/>
      <c r="O232" s="242"/>
      <c r="P232" s="242"/>
      <c r="Q232" s="242"/>
      <c r="R232" s="242"/>
      <c r="S232" s="242"/>
      <c r="T232" s="24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4" t="s">
        <v>175</v>
      </c>
      <c r="AU232" s="244" t="s">
        <v>83</v>
      </c>
      <c r="AV232" s="13" t="s">
        <v>83</v>
      </c>
      <c r="AW232" s="13" t="s">
        <v>32</v>
      </c>
      <c r="AX232" s="13" t="s">
        <v>70</v>
      </c>
      <c r="AY232" s="244" t="s">
        <v>163</v>
      </c>
    </row>
    <row r="233" s="13" customFormat="1">
      <c r="A233" s="13"/>
      <c r="B233" s="233"/>
      <c r="C233" s="234"/>
      <c r="D233" s="235" t="s">
        <v>175</v>
      </c>
      <c r="E233" s="236" t="s">
        <v>19</v>
      </c>
      <c r="F233" s="237" t="s">
        <v>518</v>
      </c>
      <c r="G233" s="234"/>
      <c r="H233" s="238">
        <v>1.992</v>
      </c>
      <c r="I233" s="239"/>
      <c r="J233" s="234"/>
      <c r="K233" s="234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175</v>
      </c>
      <c r="AU233" s="244" t="s">
        <v>83</v>
      </c>
      <c r="AV233" s="13" t="s">
        <v>83</v>
      </c>
      <c r="AW233" s="13" t="s">
        <v>32</v>
      </c>
      <c r="AX233" s="13" t="s">
        <v>70</v>
      </c>
      <c r="AY233" s="244" t="s">
        <v>163</v>
      </c>
    </row>
    <row r="234" s="14" customFormat="1">
      <c r="A234" s="14"/>
      <c r="B234" s="245"/>
      <c r="C234" s="246"/>
      <c r="D234" s="235" t="s">
        <v>175</v>
      </c>
      <c r="E234" s="247" t="s">
        <v>19</v>
      </c>
      <c r="F234" s="248" t="s">
        <v>179</v>
      </c>
      <c r="G234" s="246"/>
      <c r="H234" s="249">
        <v>7.3319999999999999</v>
      </c>
      <c r="I234" s="250"/>
      <c r="J234" s="246"/>
      <c r="K234" s="246"/>
      <c r="L234" s="251"/>
      <c r="M234" s="252"/>
      <c r="N234" s="253"/>
      <c r="O234" s="253"/>
      <c r="P234" s="253"/>
      <c r="Q234" s="253"/>
      <c r="R234" s="253"/>
      <c r="S234" s="253"/>
      <c r="T234" s="25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5" t="s">
        <v>175</v>
      </c>
      <c r="AU234" s="255" t="s">
        <v>83</v>
      </c>
      <c r="AV234" s="14" t="s">
        <v>171</v>
      </c>
      <c r="AW234" s="14" t="s">
        <v>32</v>
      </c>
      <c r="AX234" s="14" t="s">
        <v>77</v>
      </c>
      <c r="AY234" s="255" t="s">
        <v>163</v>
      </c>
    </row>
    <row r="235" s="2" customFormat="1" ht="16.5" customHeight="1">
      <c r="A235" s="41"/>
      <c r="B235" s="42"/>
      <c r="C235" s="215" t="s">
        <v>271</v>
      </c>
      <c r="D235" s="215" t="s">
        <v>166</v>
      </c>
      <c r="E235" s="216" t="s">
        <v>277</v>
      </c>
      <c r="F235" s="217" t="s">
        <v>278</v>
      </c>
      <c r="G235" s="218" t="s">
        <v>169</v>
      </c>
      <c r="H235" s="219">
        <v>3.6659999999999999</v>
      </c>
      <c r="I235" s="220"/>
      <c r="J235" s="221">
        <f>ROUND(I235*H235,2)</f>
        <v>0</v>
      </c>
      <c r="K235" s="217" t="s">
        <v>170</v>
      </c>
      <c r="L235" s="47"/>
      <c r="M235" s="222" t="s">
        <v>19</v>
      </c>
      <c r="N235" s="223" t="s">
        <v>42</v>
      </c>
      <c r="O235" s="87"/>
      <c r="P235" s="224">
        <f>O235*H235</f>
        <v>0</v>
      </c>
      <c r="Q235" s="224">
        <v>0</v>
      </c>
      <c r="R235" s="224">
        <f>Q235*H235</f>
        <v>0</v>
      </c>
      <c r="S235" s="224">
        <v>0</v>
      </c>
      <c r="T235" s="225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6" t="s">
        <v>171</v>
      </c>
      <c r="AT235" s="226" t="s">
        <v>166</v>
      </c>
      <c r="AU235" s="226" t="s">
        <v>83</v>
      </c>
      <c r="AY235" s="20" t="s">
        <v>163</v>
      </c>
      <c r="BE235" s="227">
        <f>IF(N235="základní",J235,0)</f>
        <v>0</v>
      </c>
      <c r="BF235" s="227">
        <f>IF(N235="snížená",J235,0)</f>
        <v>0</v>
      </c>
      <c r="BG235" s="227">
        <f>IF(N235="zákl. přenesená",J235,0)</f>
        <v>0</v>
      </c>
      <c r="BH235" s="227">
        <f>IF(N235="sníž. přenesená",J235,0)</f>
        <v>0</v>
      </c>
      <c r="BI235" s="227">
        <f>IF(N235="nulová",J235,0)</f>
        <v>0</v>
      </c>
      <c r="BJ235" s="20" t="s">
        <v>83</v>
      </c>
      <c r="BK235" s="227">
        <f>ROUND(I235*H235,2)</f>
        <v>0</v>
      </c>
      <c r="BL235" s="20" t="s">
        <v>171</v>
      </c>
      <c r="BM235" s="226" t="s">
        <v>279</v>
      </c>
    </row>
    <row r="236" s="2" customFormat="1">
      <c r="A236" s="41"/>
      <c r="B236" s="42"/>
      <c r="C236" s="43"/>
      <c r="D236" s="228" t="s">
        <v>173</v>
      </c>
      <c r="E236" s="43"/>
      <c r="F236" s="229" t="s">
        <v>280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173</v>
      </c>
      <c r="AU236" s="20" t="s">
        <v>83</v>
      </c>
    </row>
    <row r="237" s="16" customFormat="1">
      <c r="A237" s="16"/>
      <c r="B237" s="277"/>
      <c r="C237" s="278"/>
      <c r="D237" s="235" t="s">
        <v>175</v>
      </c>
      <c r="E237" s="279" t="s">
        <v>19</v>
      </c>
      <c r="F237" s="280" t="s">
        <v>281</v>
      </c>
      <c r="G237" s="278"/>
      <c r="H237" s="279" t="s">
        <v>19</v>
      </c>
      <c r="I237" s="281"/>
      <c r="J237" s="278"/>
      <c r="K237" s="278"/>
      <c r="L237" s="282"/>
      <c r="M237" s="283"/>
      <c r="N237" s="284"/>
      <c r="O237" s="284"/>
      <c r="P237" s="284"/>
      <c r="Q237" s="284"/>
      <c r="R237" s="284"/>
      <c r="S237" s="284"/>
      <c r="T237" s="285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T237" s="286" t="s">
        <v>175</v>
      </c>
      <c r="AU237" s="286" t="s">
        <v>83</v>
      </c>
      <c r="AV237" s="16" t="s">
        <v>77</v>
      </c>
      <c r="AW237" s="16" t="s">
        <v>32</v>
      </c>
      <c r="AX237" s="16" t="s">
        <v>70</v>
      </c>
      <c r="AY237" s="286" t="s">
        <v>163</v>
      </c>
    </row>
    <row r="238" s="13" customFormat="1">
      <c r="A238" s="13"/>
      <c r="B238" s="233"/>
      <c r="C238" s="234"/>
      <c r="D238" s="235" t="s">
        <v>175</v>
      </c>
      <c r="E238" s="236" t="s">
        <v>19</v>
      </c>
      <c r="F238" s="237" t="s">
        <v>501</v>
      </c>
      <c r="G238" s="234"/>
      <c r="H238" s="238">
        <v>0.97799999999999998</v>
      </c>
      <c r="I238" s="239"/>
      <c r="J238" s="234"/>
      <c r="K238" s="234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175</v>
      </c>
      <c r="AU238" s="244" t="s">
        <v>83</v>
      </c>
      <c r="AV238" s="13" t="s">
        <v>83</v>
      </c>
      <c r="AW238" s="13" t="s">
        <v>32</v>
      </c>
      <c r="AX238" s="13" t="s">
        <v>70</v>
      </c>
      <c r="AY238" s="244" t="s">
        <v>163</v>
      </c>
    </row>
    <row r="239" s="13" customFormat="1">
      <c r="A239" s="13"/>
      <c r="B239" s="233"/>
      <c r="C239" s="234"/>
      <c r="D239" s="235" t="s">
        <v>175</v>
      </c>
      <c r="E239" s="236" t="s">
        <v>19</v>
      </c>
      <c r="F239" s="237" t="s">
        <v>501</v>
      </c>
      <c r="G239" s="234"/>
      <c r="H239" s="238">
        <v>0.97799999999999998</v>
      </c>
      <c r="I239" s="239"/>
      <c r="J239" s="234"/>
      <c r="K239" s="234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175</v>
      </c>
      <c r="AU239" s="244" t="s">
        <v>83</v>
      </c>
      <c r="AV239" s="13" t="s">
        <v>83</v>
      </c>
      <c r="AW239" s="13" t="s">
        <v>32</v>
      </c>
      <c r="AX239" s="13" t="s">
        <v>70</v>
      </c>
      <c r="AY239" s="244" t="s">
        <v>163</v>
      </c>
    </row>
    <row r="240" s="13" customFormat="1">
      <c r="A240" s="13"/>
      <c r="B240" s="233"/>
      <c r="C240" s="234"/>
      <c r="D240" s="235" t="s">
        <v>175</v>
      </c>
      <c r="E240" s="236" t="s">
        <v>19</v>
      </c>
      <c r="F240" s="237" t="s">
        <v>502</v>
      </c>
      <c r="G240" s="234"/>
      <c r="H240" s="238">
        <v>0.35699999999999998</v>
      </c>
      <c r="I240" s="239"/>
      <c r="J240" s="234"/>
      <c r="K240" s="234"/>
      <c r="L240" s="240"/>
      <c r="M240" s="241"/>
      <c r="N240" s="242"/>
      <c r="O240" s="242"/>
      <c r="P240" s="242"/>
      <c r="Q240" s="242"/>
      <c r="R240" s="242"/>
      <c r="S240" s="242"/>
      <c r="T240" s="24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4" t="s">
        <v>175</v>
      </c>
      <c r="AU240" s="244" t="s">
        <v>83</v>
      </c>
      <c r="AV240" s="13" t="s">
        <v>83</v>
      </c>
      <c r="AW240" s="13" t="s">
        <v>32</v>
      </c>
      <c r="AX240" s="13" t="s">
        <v>70</v>
      </c>
      <c r="AY240" s="244" t="s">
        <v>163</v>
      </c>
    </row>
    <row r="241" s="13" customFormat="1">
      <c r="A241" s="13"/>
      <c r="B241" s="233"/>
      <c r="C241" s="234"/>
      <c r="D241" s="235" t="s">
        <v>175</v>
      </c>
      <c r="E241" s="236" t="s">
        <v>19</v>
      </c>
      <c r="F241" s="237" t="s">
        <v>502</v>
      </c>
      <c r="G241" s="234"/>
      <c r="H241" s="238">
        <v>0.35699999999999998</v>
      </c>
      <c r="I241" s="239"/>
      <c r="J241" s="234"/>
      <c r="K241" s="234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175</v>
      </c>
      <c r="AU241" s="244" t="s">
        <v>83</v>
      </c>
      <c r="AV241" s="13" t="s">
        <v>83</v>
      </c>
      <c r="AW241" s="13" t="s">
        <v>32</v>
      </c>
      <c r="AX241" s="13" t="s">
        <v>70</v>
      </c>
      <c r="AY241" s="244" t="s">
        <v>163</v>
      </c>
    </row>
    <row r="242" s="13" customFormat="1">
      <c r="A242" s="13"/>
      <c r="B242" s="233"/>
      <c r="C242" s="234"/>
      <c r="D242" s="235" t="s">
        <v>175</v>
      </c>
      <c r="E242" s="236" t="s">
        <v>19</v>
      </c>
      <c r="F242" s="237" t="s">
        <v>503</v>
      </c>
      <c r="G242" s="234"/>
      <c r="H242" s="238">
        <v>0.996</v>
      </c>
      <c r="I242" s="239"/>
      <c r="J242" s="234"/>
      <c r="K242" s="234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175</v>
      </c>
      <c r="AU242" s="244" t="s">
        <v>83</v>
      </c>
      <c r="AV242" s="13" t="s">
        <v>83</v>
      </c>
      <c r="AW242" s="13" t="s">
        <v>32</v>
      </c>
      <c r="AX242" s="13" t="s">
        <v>70</v>
      </c>
      <c r="AY242" s="244" t="s">
        <v>163</v>
      </c>
    </row>
    <row r="243" s="14" customFormat="1">
      <c r="A243" s="14"/>
      <c r="B243" s="245"/>
      <c r="C243" s="246"/>
      <c r="D243" s="235" t="s">
        <v>175</v>
      </c>
      <c r="E243" s="247" t="s">
        <v>19</v>
      </c>
      <c r="F243" s="248" t="s">
        <v>179</v>
      </c>
      <c r="G243" s="246"/>
      <c r="H243" s="249">
        <v>3.6659999999999999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175</v>
      </c>
      <c r="AU243" s="255" t="s">
        <v>83</v>
      </c>
      <c r="AV243" s="14" t="s">
        <v>171</v>
      </c>
      <c r="AW243" s="14" t="s">
        <v>32</v>
      </c>
      <c r="AX243" s="14" t="s">
        <v>77</v>
      </c>
      <c r="AY243" s="255" t="s">
        <v>163</v>
      </c>
    </row>
    <row r="244" s="2" customFormat="1" ht="16.5" customHeight="1">
      <c r="A244" s="41"/>
      <c r="B244" s="42"/>
      <c r="C244" s="215" t="s">
        <v>276</v>
      </c>
      <c r="D244" s="215" t="s">
        <v>166</v>
      </c>
      <c r="E244" s="216" t="s">
        <v>283</v>
      </c>
      <c r="F244" s="217" t="s">
        <v>284</v>
      </c>
      <c r="G244" s="218" t="s">
        <v>169</v>
      </c>
      <c r="H244" s="219">
        <v>3.6659999999999999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42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83</v>
      </c>
      <c r="AY244" s="20" t="s">
        <v>163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83</v>
      </c>
      <c r="BK244" s="227">
        <f>ROUND(I244*H244,2)</f>
        <v>0</v>
      </c>
      <c r="BL244" s="20" t="s">
        <v>171</v>
      </c>
      <c r="BM244" s="226" t="s">
        <v>285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286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83</v>
      </c>
    </row>
    <row r="246" s="16" customFormat="1">
      <c r="A246" s="16"/>
      <c r="B246" s="277"/>
      <c r="C246" s="278"/>
      <c r="D246" s="235" t="s">
        <v>175</v>
      </c>
      <c r="E246" s="279" t="s">
        <v>19</v>
      </c>
      <c r="F246" s="280" t="s">
        <v>281</v>
      </c>
      <c r="G246" s="278"/>
      <c r="H246" s="279" t="s">
        <v>19</v>
      </c>
      <c r="I246" s="281"/>
      <c r="J246" s="278"/>
      <c r="K246" s="278"/>
      <c r="L246" s="282"/>
      <c r="M246" s="283"/>
      <c r="N246" s="284"/>
      <c r="O246" s="284"/>
      <c r="P246" s="284"/>
      <c r="Q246" s="284"/>
      <c r="R246" s="284"/>
      <c r="S246" s="284"/>
      <c r="T246" s="285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86" t="s">
        <v>175</v>
      </c>
      <c r="AU246" s="286" t="s">
        <v>83</v>
      </c>
      <c r="AV246" s="16" t="s">
        <v>77</v>
      </c>
      <c r="AW246" s="16" t="s">
        <v>32</v>
      </c>
      <c r="AX246" s="16" t="s">
        <v>70</v>
      </c>
      <c r="AY246" s="286" t="s">
        <v>163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501</v>
      </c>
      <c r="G247" s="234"/>
      <c r="H247" s="238">
        <v>0.97799999999999998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83</v>
      </c>
      <c r="AV247" s="13" t="s">
        <v>83</v>
      </c>
      <c r="AW247" s="13" t="s">
        <v>32</v>
      </c>
      <c r="AX247" s="13" t="s">
        <v>70</v>
      </c>
      <c r="AY247" s="244" t="s">
        <v>163</v>
      </c>
    </row>
    <row r="248" s="13" customFormat="1">
      <c r="A248" s="13"/>
      <c r="B248" s="233"/>
      <c r="C248" s="234"/>
      <c r="D248" s="235" t="s">
        <v>175</v>
      </c>
      <c r="E248" s="236" t="s">
        <v>19</v>
      </c>
      <c r="F248" s="237" t="s">
        <v>501</v>
      </c>
      <c r="G248" s="234"/>
      <c r="H248" s="238">
        <v>0.97799999999999998</v>
      </c>
      <c r="I248" s="239"/>
      <c r="J248" s="234"/>
      <c r="K248" s="234"/>
      <c r="L248" s="240"/>
      <c r="M248" s="241"/>
      <c r="N248" s="242"/>
      <c r="O248" s="242"/>
      <c r="P248" s="242"/>
      <c r="Q248" s="242"/>
      <c r="R248" s="242"/>
      <c r="S248" s="242"/>
      <c r="T248" s="24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4" t="s">
        <v>175</v>
      </c>
      <c r="AU248" s="244" t="s">
        <v>83</v>
      </c>
      <c r="AV248" s="13" t="s">
        <v>83</v>
      </c>
      <c r="AW248" s="13" t="s">
        <v>32</v>
      </c>
      <c r="AX248" s="13" t="s">
        <v>70</v>
      </c>
      <c r="AY248" s="244" t="s">
        <v>163</v>
      </c>
    </row>
    <row r="249" s="13" customFormat="1">
      <c r="A249" s="13"/>
      <c r="B249" s="233"/>
      <c r="C249" s="234"/>
      <c r="D249" s="235" t="s">
        <v>175</v>
      </c>
      <c r="E249" s="236" t="s">
        <v>19</v>
      </c>
      <c r="F249" s="237" t="s">
        <v>502</v>
      </c>
      <c r="G249" s="234"/>
      <c r="H249" s="238">
        <v>0.35699999999999998</v>
      </c>
      <c r="I249" s="239"/>
      <c r="J249" s="234"/>
      <c r="K249" s="234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175</v>
      </c>
      <c r="AU249" s="244" t="s">
        <v>83</v>
      </c>
      <c r="AV249" s="13" t="s">
        <v>83</v>
      </c>
      <c r="AW249" s="13" t="s">
        <v>32</v>
      </c>
      <c r="AX249" s="13" t="s">
        <v>70</v>
      </c>
      <c r="AY249" s="244" t="s">
        <v>163</v>
      </c>
    </row>
    <row r="250" s="13" customFormat="1">
      <c r="A250" s="13"/>
      <c r="B250" s="233"/>
      <c r="C250" s="234"/>
      <c r="D250" s="235" t="s">
        <v>175</v>
      </c>
      <c r="E250" s="236" t="s">
        <v>19</v>
      </c>
      <c r="F250" s="237" t="s">
        <v>502</v>
      </c>
      <c r="G250" s="234"/>
      <c r="H250" s="238">
        <v>0.35699999999999998</v>
      </c>
      <c r="I250" s="239"/>
      <c r="J250" s="234"/>
      <c r="K250" s="234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175</v>
      </c>
      <c r="AU250" s="244" t="s">
        <v>83</v>
      </c>
      <c r="AV250" s="13" t="s">
        <v>83</v>
      </c>
      <c r="AW250" s="13" t="s">
        <v>32</v>
      </c>
      <c r="AX250" s="13" t="s">
        <v>70</v>
      </c>
      <c r="AY250" s="244" t="s">
        <v>163</v>
      </c>
    </row>
    <row r="251" s="13" customFormat="1">
      <c r="A251" s="13"/>
      <c r="B251" s="233"/>
      <c r="C251" s="234"/>
      <c r="D251" s="235" t="s">
        <v>175</v>
      </c>
      <c r="E251" s="236" t="s">
        <v>19</v>
      </c>
      <c r="F251" s="237" t="s">
        <v>503</v>
      </c>
      <c r="G251" s="234"/>
      <c r="H251" s="238">
        <v>0.996</v>
      </c>
      <c r="I251" s="239"/>
      <c r="J251" s="234"/>
      <c r="K251" s="234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175</v>
      </c>
      <c r="AU251" s="244" t="s">
        <v>83</v>
      </c>
      <c r="AV251" s="13" t="s">
        <v>83</v>
      </c>
      <c r="AW251" s="13" t="s">
        <v>32</v>
      </c>
      <c r="AX251" s="13" t="s">
        <v>70</v>
      </c>
      <c r="AY251" s="244" t="s">
        <v>163</v>
      </c>
    </row>
    <row r="252" s="14" customFormat="1">
      <c r="A252" s="14"/>
      <c r="B252" s="245"/>
      <c r="C252" s="246"/>
      <c r="D252" s="235" t="s">
        <v>175</v>
      </c>
      <c r="E252" s="247" t="s">
        <v>19</v>
      </c>
      <c r="F252" s="248" t="s">
        <v>179</v>
      </c>
      <c r="G252" s="246"/>
      <c r="H252" s="249">
        <v>3.6659999999999999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175</v>
      </c>
      <c r="AU252" s="255" t="s">
        <v>83</v>
      </c>
      <c r="AV252" s="14" t="s">
        <v>171</v>
      </c>
      <c r="AW252" s="14" t="s">
        <v>32</v>
      </c>
      <c r="AX252" s="14" t="s">
        <v>77</v>
      </c>
      <c r="AY252" s="255" t="s">
        <v>163</v>
      </c>
    </row>
    <row r="253" s="12" customFormat="1" ht="22.8" customHeight="1">
      <c r="A253" s="12"/>
      <c r="B253" s="199"/>
      <c r="C253" s="200"/>
      <c r="D253" s="201" t="s">
        <v>69</v>
      </c>
      <c r="E253" s="213" t="s">
        <v>287</v>
      </c>
      <c r="F253" s="213" t="s">
        <v>288</v>
      </c>
      <c r="G253" s="200"/>
      <c r="H253" s="200"/>
      <c r="I253" s="203"/>
      <c r="J253" s="214">
        <f>BK253</f>
        <v>0</v>
      </c>
      <c r="K253" s="200"/>
      <c r="L253" s="205"/>
      <c r="M253" s="206"/>
      <c r="N253" s="207"/>
      <c r="O253" s="207"/>
      <c r="P253" s="208">
        <f>SUM(P254:P264)</f>
        <v>0</v>
      </c>
      <c r="Q253" s="207"/>
      <c r="R253" s="208">
        <f>SUM(R254:R264)</f>
        <v>0</v>
      </c>
      <c r="S253" s="207"/>
      <c r="T253" s="209">
        <f>SUM(T254:T264)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10" t="s">
        <v>77</v>
      </c>
      <c r="AT253" s="211" t="s">
        <v>69</v>
      </c>
      <c r="AU253" s="211" t="s">
        <v>77</v>
      </c>
      <c r="AY253" s="210" t="s">
        <v>163</v>
      </c>
      <c r="BK253" s="212">
        <f>SUM(BK254:BK264)</f>
        <v>0</v>
      </c>
    </row>
    <row r="254" s="2" customFormat="1" ht="24.15" customHeight="1">
      <c r="A254" s="41"/>
      <c r="B254" s="42"/>
      <c r="C254" s="215" t="s">
        <v>282</v>
      </c>
      <c r="D254" s="215" t="s">
        <v>166</v>
      </c>
      <c r="E254" s="216" t="s">
        <v>289</v>
      </c>
      <c r="F254" s="217" t="s">
        <v>290</v>
      </c>
      <c r="G254" s="218" t="s">
        <v>291</v>
      </c>
      <c r="H254" s="219">
        <v>1.52</v>
      </c>
      <c r="I254" s="220"/>
      <c r="J254" s="221">
        <f>ROUND(I254*H254,2)</f>
        <v>0</v>
      </c>
      <c r="K254" s="217" t="s">
        <v>170</v>
      </c>
      <c r="L254" s="47"/>
      <c r="M254" s="222" t="s">
        <v>19</v>
      </c>
      <c r="N254" s="223" t="s">
        <v>42</v>
      </c>
      <c r="O254" s="87"/>
      <c r="P254" s="224">
        <f>O254*H254</f>
        <v>0</v>
      </c>
      <c r="Q254" s="224">
        <v>0</v>
      </c>
      <c r="R254" s="224">
        <f>Q254*H254</f>
        <v>0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171</v>
      </c>
      <c r="AT254" s="226" t="s">
        <v>166</v>
      </c>
      <c r="AU254" s="226" t="s">
        <v>83</v>
      </c>
      <c r="AY254" s="20" t="s">
        <v>163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83</v>
      </c>
      <c r="BK254" s="227">
        <f>ROUND(I254*H254,2)</f>
        <v>0</v>
      </c>
      <c r="BL254" s="20" t="s">
        <v>171</v>
      </c>
      <c r="BM254" s="226" t="s">
        <v>292</v>
      </c>
    </row>
    <row r="255" s="2" customFormat="1">
      <c r="A255" s="41"/>
      <c r="B255" s="42"/>
      <c r="C255" s="43"/>
      <c r="D255" s="228" t="s">
        <v>173</v>
      </c>
      <c r="E255" s="43"/>
      <c r="F255" s="229" t="s">
        <v>293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173</v>
      </c>
      <c r="AU255" s="20" t="s">
        <v>83</v>
      </c>
    </row>
    <row r="256" s="2" customFormat="1" ht="21.75" customHeight="1">
      <c r="A256" s="41"/>
      <c r="B256" s="42"/>
      <c r="C256" s="215" t="s">
        <v>7</v>
      </c>
      <c r="D256" s="215" t="s">
        <v>166</v>
      </c>
      <c r="E256" s="216" t="s">
        <v>295</v>
      </c>
      <c r="F256" s="217" t="s">
        <v>296</v>
      </c>
      <c r="G256" s="218" t="s">
        <v>291</v>
      </c>
      <c r="H256" s="219">
        <v>1.52</v>
      </c>
      <c r="I256" s="220"/>
      <c r="J256" s="221">
        <f>ROUND(I256*H256,2)</f>
        <v>0</v>
      </c>
      <c r="K256" s="217" t="s">
        <v>170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171</v>
      </c>
      <c r="AT256" s="226" t="s">
        <v>166</v>
      </c>
      <c r="AU256" s="226" t="s">
        <v>83</v>
      </c>
      <c r="AY256" s="20" t="s">
        <v>163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83</v>
      </c>
      <c r="BK256" s="227">
        <f>ROUND(I256*H256,2)</f>
        <v>0</v>
      </c>
      <c r="BL256" s="20" t="s">
        <v>171</v>
      </c>
      <c r="BM256" s="226" t="s">
        <v>297</v>
      </c>
    </row>
    <row r="257" s="2" customFormat="1">
      <c r="A257" s="41"/>
      <c r="B257" s="42"/>
      <c r="C257" s="43"/>
      <c r="D257" s="228" t="s">
        <v>173</v>
      </c>
      <c r="E257" s="43"/>
      <c r="F257" s="229" t="s">
        <v>298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173</v>
      </c>
      <c r="AU257" s="20" t="s">
        <v>83</v>
      </c>
    </row>
    <row r="258" s="2" customFormat="1" ht="24.15" customHeight="1">
      <c r="A258" s="41"/>
      <c r="B258" s="42"/>
      <c r="C258" s="215" t="s">
        <v>294</v>
      </c>
      <c r="D258" s="215" t="s">
        <v>166</v>
      </c>
      <c r="E258" s="216" t="s">
        <v>300</v>
      </c>
      <c r="F258" s="217" t="s">
        <v>301</v>
      </c>
      <c r="G258" s="218" t="s">
        <v>291</v>
      </c>
      <c r="H258" s="219">
        <v>13.68</v>
      </c>
      <c r="I258" s="220"/>
      <c r="J258" s="221">
        <f>ROUND(I258*H258,2)</f>
        <v>0</v>
      </c>
      <c r="K258" s="217" t="s">
        <v>170</v>
      </c>
      <c r="L258" s="47"/>
      <c r="M258" s="222" t="s">
        <v>19</v>
      </c>
      <c r="N258" s="223" t="s">
        <v>42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171</v>
      </c>
      <c r="AT258" s="226" t="s">
        <v>166</v>
      </c>
      <c r="AU258" s="226" t="s">
        <v>83</v>
      </c>
      <c r="AY258" s="20" t="s">
        <v>163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83</v>
      </c>
      <c r="BK258" s="227">
        <f>ROUND(I258*H258,2)</f>
        <v>0</v>
      </c>
      <c r="BL258" s="20" t="s">
        <v>171</v>
      </c>
      <c r="BM258" s="226" t="s">
        <v>302</v>
      </c>
    </row>
    <row r="259" s="2" customFormat="1">
      <c r="A259" s="41"/>
      <c r="B259" s="42"/>
      <c r="C259" s="43"/>
      <c r="D259" s="228" t="s">
        <v>173</v>
      </c>
      <c r="E259" s="43"/>
      <c r="F259" s="229" t="s">
        <v>303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173</v>
      </c>
      <c r="AU259" s="20" t="s">
        <v>83</v>
      </c>
    </row>
    <row r="260" s="16" customFormat="1">
      <c r="A260" s="16"/>
      <c r="B260" s="277"/>
      <c r="C260" s="278"/>
      <c r="D260" s="235" t="s">
        <v>175</v>
      </c>
      <c r="E260" s="279" t="s">
        <v>19</v>
      </c>
      <c r="F260" s="280" t="s">
        <v>304</v>
      </c>
      <c r="G260" s="278"/>
      <c r="H260" s="279" t="s">
        <v>19</v>
      </c>
      <c r="I260" s="281"/>
      <c r="J260" s="278"/>
      <c r="K260" s="278"/>
      <c r="L260" s="282"/>
      <c r="M260" s="283"/>
      <c r="N260" s="284"/>
      <c r="O260" s="284"/>
      <c r="P260" s="284"/>
      <c r="Q260" s="284"/>
      <c r="R260" s="284"/>
      <c r="S260" s="284"/>
      <c r="T260" s="285"/>
      <c r="U260" s="16"/>
      <c r="V260" s="16"/>
      <c r="W260" s="16"/>
      <c r="X260" s="16"/>
      <c r="Y260" s="16"/>
      <c r="Z260" s="16"/>
      <c r="AA260" s="16"/>
      <c r="AB260" s="16"/>
      <c r="AC260" s="16"/>
      <c r="AD260" s="16"/>
      <c r="AE260" s="16"/>
      <c r="AT260" s="286" t="s">
        <v>175</v>
      </c>
      <c r="AU260" s="286" t="s">
        <v>83</v>
      </c>
      <c r="AV260" s="16" t="s">
        <v>77</v>
      </c>
      <c r="AW260" s="16" t="s">
        <v>32</v>
      </c>
      <c r="AX260" s="16" t="s">
        <v>70</v>
      </c>
      <c r="AY260" s="286" t="s">
        <v>163</v>
      </c>
    </row>
    <row r="261" s="13" customFormat="1">
      <c r="A261" s="13"/>
      <c r="B261" s="233"/>
      <c r="C261" s="234"/>
      <c r="D261" s="235" t="s">
        <v>175</v>
      </c>
      <c r="E261" s="236" t="s">
        <v>19</v>
      </c>
      <c r="F261" s="237" t="s">
        <v>519</v>
      </c>
      <c r="G261" s="234"/>
      <c r="H261" s="238">
        <v>13.68</v>
      </c>
      <c r="I261" s="239"/>
      <c r="J261" s="234"/>
      <c r="K261" s="234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175</v>
      </c>
      <c r="AU261" s="244" t="s">
        <v>83</v>
      </c>
      <c r="AV261" s="13" t="s">
        <v>83</v>
      </c>
      <c r="AW261" s="13" t="s">
        <v>32</v>
      </c>
      <c r="AX261" s="13" t="s">
        <v>70</v>
      </c>
      <c r="AY261" s="244" t="s">
        <v>163</v>
      </c>
    </row>
    <row r="262" s="14" customFormat="1">
      <c r="A262" s="14"/>
      <c r="B262" s="245"/>
      <c r="C262" s="246"/>
      <c r="D262" s="235" t="s">
        <v>175</v>
      </c>
      <c r="E262" s="247" t="s">
        <v>19</v>
      </c>
      <c r="F262" s="248" t="s">
        <v>179</v>
      </c>
      <c r="G262" s="246"/>
      <c r="H262" s="249">
        <v>13.68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175</v>
      </c>
      <c r="AU262" s="255" t="s">
        <v>83</v>
      </c>
      <c r="AV262" s="14" t="s">
        <v>171</v>
      </c>
      <c r="AW262" s="14" t="s">
        <v>32</v>
      </c>
      <c r="AX262" s="14" t="s">
        <v>77</v>
      </c>
      <c r="AY262" s="255" t="s">
        <v>163</v>
      </c>
    </row>
    <row r="263" s="2" customFormat="1" ht="24.15" customHeight="1">
      <c r="A263" s="41"/>
      <c r="B263" s="42"/>
      <c r="C263" s="215" t="s">
        <v>299</v>
      </c>
      <c r="D263" s="215" t="s">
        <v>166</v>
      </c>
      <c r="E263" s="216" t="s">
        <v>307</v>
      </c>
      <c r="F263" s="217" t="s">
        <v>308</v>
      </c>
      <c r="G263" s="218" t="s">
        <v>291</v>
      </c>
      <c r="H263" s="219">
        <v>1.52</v>
      </c>
      <c r="I263" s="220"/>
      <c r="J263" s="221">
        <f>ROUND(I263*H263,2)</f>
        <v>0</v>
      </c>
      <c r="K263" s="217" t="s">
        <v>170</v>
      </c>
      <c r="L263" s="47"/>
      <c r="M263" s="222" t="s">
        <v>19</v>
      </c>
      <c r="N263" s="223" t="s">
        <v>42</v>
      </c>
      <c r="O263" s="87"/>
      <c r="P263" s="224">
        <f>O263*H263</f>
        <v>0</v>
      </c>
      <c r="Q263" s="224">
        <v>0</v>
      </c>
      <c r="R263" s="224">
        <f>Q263*H263</f>
        <v>0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171</v>
      </c>
      <c r="AT263" s="226" t="s">
        <v>166</v>
      </c>
      <c r="AU263" s="226" t="s">
        <v>83</v>
      </c>
      <c r="AY263" s="20" t="s">
        <v>163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83</v>
      </c>
      <c r="BK263" s="227">
        <f>ROUND(I263*H263,2)</f>
        <v>0</v>
      </c>
      <c r="BL263" s="20" t="s">
        <v>171</v>
      </c>
      <c r="BM263" s="226" t="s">
        <v>309</v>
      </c>
    </row>
    <row r="264" s="2" customFormat="1">
      <c r="A264" s="41"/>
      <c r="B264" s="42"/>
      <c r="C264" s="43"/>
      <c r="D264" s="228" t="s">
        <v>173</v>
      </c>
      <c r="E264" s="43"/>
      <c r="F264" s="229" t="s">
        <v>310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173</v>
      </c>
      <c r="AU264" s="20" t="s">
        <v>83</v>
      </c>
    </row>
    <row r="265" s="12" customFormat="1" ht="22.8" customHeight="1">
      <c r="A265" s="12"/>
      <c r="B265" s="199"/>
      <c r="C265" s="200"/>
      <c r="D265" s="201" t="s">
        <v>69</v>
      </c>
      <c r="E265" s="213" t="s">
        <v>311</v>
      </c>
      <c r="F265" s="213" t="s">
        <v>312</v>
      </c>
      <c r="G265" s="200"/>
      <c r="H265" s="200"/>
      <c r="I265" s="203"/>
      <c r="J265" s="214">
        <f>BK265</f>
        <v>0</v>
      </c>
      <c r="K265" s="200"/>
      <c r="L265" s="205"/>
      <c r="M265" s="206"/>
      <c r="N265" s="207"/>
      <c r="O265" s="207"/>
      <c r="P265" s="208">
        <f>SUM(P266:P267)</f>
        <v>0</v>
      </c>
      <c r="Q265" s="207"/>
      <c r="R265" s="208">
        <f>SUM(R266:R267)</f>
        <v>0</v>
      </c>
      <c r="S265" s="207"/>
      <c r="T265" s="209">
        <f>SUM(T266:T267)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10" t="s">
        <v>77</v>
      </c>
      <c r="AT265" s="211" t="s">
        <v>69</v>
      </c>
      <c r="AU265" s="211" t="s">
        <v>77</v>
      </c>
      <c r="AY265" s="210" t="s">
        <v>163</v>
      </c>
      <c r="BK265" s="212">
        <f>SUM(BK266:BK267)</f>
        <v>0</v>
      </c>
    </row>
    <row r="266" s="2" customFormat="1" ht="33" customHeight="1">
      <c r="A266" s="41"/>
      <c r="B266" s="42"/>
      <c r="C266" s="215" t="s">
        <v>306</v>
      </c>
      <c r="D266" s="215" t="s">
        <v>166</v>
      </c>
      <c r="E266" s="216" t="s">
        <v>314</v>
      </c>
      <c r="F266" s="217" t="s">
        <v>315</v>
      </c>
      <c r="G266" s="218" t="s">
        <v>291</v>
      </c>
      <c r="H266" s="219">
        <v>0.42399999999999999</v>
      </c>
      <c r="I266" s="220"/>
      <c r="J266" s="221">
        <f>ROUND(I266*H266,2)</f>
        <v>0</v>
      </c>
      <c r="K266" s="217" t="s">
        <v>170</v>
      </c>
      <c r="L266" s="47"/>
      <c r="M266" s="222" t="s">
        <v>19</v>
      </c>
      <c r="N266" s="223" t="s">
        <v>42</v>
      </c>
      <c r="O266" s="87"/>
      <c r="P266" s="224">
        <f>O266*H266</f>
        <v>0</v>
      </c>
      <c r="Q266" s="224">
        <v>0</v>
      </c>
      <c r="R266" s="224">
        <f>Q266*H266</f>
        <v>0</v>
      </c>
      <c r="S266" s="224">
        <v>0</v>
      </c>
      <c r="T266" s="225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6" t="s">
        <v>171</v>
      </c>
      <c r="AT266" s="226" t="s">
        <v>166</v>
      </c>
      <c r="AU266" s="226" t="s">
        <v>83</v>
      </c>
      <c r="AY266" s="20" t="s">
        <v>163</v>
      </c>
      <c r="BE266" s="227">
        <f>IF(N266="základní",J266,0)</f>
        <v>0</v>
      </c>
      <c r="BF266" s="227">
        <f>IF(N266="snížená",J266,0)</f>
        <v>0</v>
      </c>
      <c r="BG266" s="227">
        <f>IF(N266="zákl. přenesená",J266,0)</f>
        <v>0</v>
      </c>
      <c r="BH266" s="227">
        <f>IF(N266="sníž. přenesená",J266,0)</f>
        <v>0</v>
      </c>
      <c r="BI266" s="227">
        <f>IF(N266="nulová",J266,0)</f>
        <v>0</v>
      </c>
      <c r="BJ266" s="20" t="s">
        <v>83</v>
      </c>
      <c r="BK266" s="227">
        <f>ROUND(I266*H266,2)</f>
        <v>0</v>
      </c>
      <c r="BL266" s="20" t="s">
        <v>171</v>
      </c>
      <c r="BM266" s="226" t="s">
        <v>316</v>
      </c>
    </row>
    <row r="267" s="2" customFormat="1">
      <c r="A267" s="41"/>
      <c r="B267" s="42"/>
      <c r="C267" s="43"/>
      <c r="D267" s="228" t="s">
        <v>173</v>
      </c>
      <c r="E267" s="43"/>
      <c r="F267" s="229" t="s">
        <v>317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173</v>
      </c>
      <c r="AU267" s="20" t="s">
        <v>83</v>
      </c>
    </row>
    <row r="268" s="12" customFormat="1" ht="25.92" customHeight="1">
      <c r="A268" s="12"/>
      <c r="B268" s="199"/>
      <c r="C268" s="200"/>
      <c r="D268" s="201" t="s">
        <v>69</v>
      </c>
      <c r="E268" s="202" t="s">
        <v>318</v>
      </c>
      <c r="F268" s="202" t="s">
        <v>319</v>
      </c>
      <c r="G268" s="200"/>
      <c r="H268" s="200"/>
      <c r="I268" s="203"/>
      <c r="J268" s="204">
        <f>BK268</f>
        <v>0</v>
      </c>
      <c r="K268" s="200"/>
      <c r="L268" s="205"/>
      <c r="M268" s="206"/>
      <c r="N268" s="207"/>
      <c r="O268" s="207"/>
      <c r="P268" s="208">
        <f>P269+P279+P329+P356</f>
        <v>0</v>
      </c>
      <c r="Q268" s="207"/>
      <c r="R268" s="208">
        <f>R269+R279+R329+R356</f>
        <v>0.57595094000000002</v>
      </c>
      <c r="S268" s="207"/>
      <c r="T268" s="209">
        <f>T269+T279+T329+T356</f>
        <v>0.0053600000000000002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10" t="s">
        <v>83</v>
      </c>
      <c r="AT268" s="211" t="s">
        <v>69</v>
      </c>
      <c r="AU268" s="211" t="s">
        <v>70</v>
      </c>
      <c r="AY268" s="210" t="s">
        <v>163</v>
      </c>
      <c r="BK268" s="212">
        <f>BK269+BK279+BK329+BK356</f>
        <v>0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320</v>
      </c>
      <c r="F269" s="213" t="s">
        <v>321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SUM(P270:P278)</f>
        <v>0</v>
      </c>
      <c r="Q269" s="207"/>
      <c r="R269" s="208">
        <f>SUM(R270:R278)</f>
        <v>0.0019080800000000002</v>
      </c>
      <c r="S269" s="207"/>
      <c r="T269" s="209">
        <f>SUM(T270:T278)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83</v>
      </c>
      <c r="AT269" s="211" t="s">
        <v>69</v>
      </c>
      <c r="AU269" s="211" t="s">
        <v>77</v>
      </c>
      <c r="AY269" s="210" t="s">
        <v>163</v>
      </c>
      <c r="BK269" s="212">
        <f>SUM(BK270:BK278)</f>
        <v>0</v>
      </c>
    </row>
    <row r="270" s="2" customFormat="1" ht="16.5" customHeight="1">
      <c r="A270" s="41"/>
      <c r="B270" s="42"/>
      <c r="C270" s="215" t="s">
        <v>313</v>
      </c>
      <c r="D270" s="215" t="s">
        <v>166</v>
      </c>
      <c r="E270" s="216" t="s">
        <v>323</v>
      </c>
      <c r="F270" s="217" t="s">
        <v>324</v>
      </c>
      <c r="G270" s="218" t="s">
        <v>212</v>
      </c>
      <c r="H270" s="219">
        <v>2.4399999999999999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260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260</v>
      </c>
      <c r="BM270" s="226" t="s">
        <v>520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326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521</v>
      </c>
      <c r="G272" s="234"/>
      <c r="H272" s="238">
        <v>2.4399999999999999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83</v>
      </c>
      <c r="AV272" s="13" t="s">
        <v>83</v>
      </c>
      <c r="AW272" s="13" t="s">
        <v>32</v>
      </c>
      <c r="AX272" s="13" t="s">
        <v>70</v>
      </c>
      <c r="AY272" s="244" t="s">
        <v>163</v>
      </c>
    </row>
    <row r="273" s="14" customFormat="1">
      <c r="A273" s="14"/>
      <c r="B273" s="245"/>
      <c r="C273" s="246"/>
      <c r="D273" s="235" t="s">
        <v>175</v>
      </c>
      <c r="E273" s="247" t="s">
        <v>19</v>
      </c>
      <c r="F273" s="248" t="s">
        <v>179</v>
      </c>
      <c r="G273" s="246"/>
      <c r="H273" s="249">
        <v>2.4399999999999999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175</v>
      </c>
      <c r="AU273" s="255" t="s">
        <v>83</v>
      </c>
      <c r="AV273" s="14" t="s">
        <v>171</v>
      </c>
      <c r="AW273" s="14" t="s">
        <v>32</v>
      </c>
      <c r="AX273" s="14" t="s">
        <v>77</v>
      </c>
      <c r="AY273" s="255" t="s">
        <v>163</v>
      </c>
    </row>
    <row r="274" s="2" customFormat="1" ht="16.5" customHeight="1">
      <c r="A274" s="41"/>
      <c r="B274" s="42"/>
      <c r="C274" s="256" t="s">
        <v>322</v>
      </c>
      <c r="D274" s="256" t="s">
        <v>219</v>
      </c>
      <c r="E274" s="257" t="s">
        <v>331</v>
      </c>
      <c r="F274" s="258" t="s">
        <v>332</v>
      </c>
      <c r="G274" s="259" t="s">
        <v>169</v>
      </c>
      <c r="H274" s="260">
        <v>0.48799999999999999</v>
      </c>
      <c r="I274" s="261"/>
      <c r="J274" s="262">
        <f>ROUND(I274*H274,2)</f>
        <v>0</v>
      </c>
      <c r="K274" s="258" t="s">
        <v>170</v>
      </c>
      <c r="L274" s="263"/>
      <c r="M274" s="264" t="s">
        <v>19</v>
      </c>
      <c r="N274" s="265" t="s">
        <v>42</v>
      </c>
      <c r="O274" s="87"/>
      <c r="P274" s="224">
        <f>O274*H274</f>
        <v>0</v>
      </c>
      <c r="Q274" s="224">
        <v>0.0039100000000000003</v>
      </c>
      <c r="R274" s="224">
        <f>Q274*H274</f>
        <v>0.0019080800000000002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333</v>
      </c>
      <c r="AT274" s="226" t="s">
        <v>219</v>
      </c>
      <c r="AU274" s="226" t="s">
        <v>83</v>
      </c>
      <c r="AY274" s="20" t="s">
        <v>163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83</v>
      </c>
      <c r="BK274" s="227">
        <f>ROUND(I274*H274,2)</f>
        <v>0</v>
      </c>
      <c r="BL274" s="20" t="s">
        <v>260</v>
      </c>
      <c r="BM274" s="226" t="s">
        <v>334</v>
      </c>
    </row>
    <row r="275" s="13" customFormat="1">
      <c r="A275" s="13"/>
      <c r="B275" s="233"/>
      <c r="C275" s="234"/>
      <c r="D275" s="235" t="s">
        <v>175</v>
      </c>
      <c r="E275" s="236" t="s">
        <v>19</v>
      </c>
      <c r="F275" s="237" t="s">
        <v>522</v>
      </c>
      <c r="G275" s="234"/>
      <c r="H275" s="238">
        <v>0.48799999999999999</v>
      </c>
      <c r="I275" s="239"/>
      <c r="J275" s="234"/>
      <c r="K275" s="234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175</v>
      </c>
      <c r="AU275" s="244" t="s">
        <v>83</v>
      </c>
      <c r="AV275" s="13" t="s">
        <v>83</v>
      </c>
      <c r="AW275" s="13" t="s">
        <v>32</v>
      </c>
      <c r="AX275" s="13" t="s">
        <v>70</v>
      </c>
      <c r="AY275" s="244" t="s">
        <v>163</v>
      </c>
    </row>
    <row r="276" s="14" customFormat="1">
      <c r="A276" s="14"/>
      <c r="B276" s="245"/>
      <c r="C276" s="246"/>
      <c r="D276" s="235" t="s">
        <v>175</v>
      </c>
      <c r="E276" s="247" t="s">
        <v>19</v>
      </c>
      <c r="F276" s="248" t="s">
        <v>179</v>
      </c>
      <c r="G276" s="246"/>
      <c r="H276" s="249">
        <v>0.48799999999999999</v>
      </c>
      <c r="I276" s="250"/>
      <c r="J276" s="246"/>
      <c r="K276" s="246"/>
      <c r="L276" s="251"/>
      <c r="M276" s="252"/>
      <c r="N276" s="253"/>
      <c r="O276" s="253"/>
      <c r="P276" s="253"/>
      <c r="Q276" s="253"/>
      <c r="R276" s="253"/>
      <c r="S276" s="253"/>
      <c r="T276" s="25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5" t="s">
        <v>175</v>
      </c>
      <c r="AU276" s="255" t="s">
        <v>83</v>
      </c>
      <c r="AV276" s="14" t="s">
        <v>171</v>
      </c>
      <c r="AW276" s="14" t="s">
        <v>32</v>
      </c>
      <c r="AX276" s="14" t="s">
        <v>77</v>
      </c>
      <c r="AY276" s="255" t="s">
        <v>163</v>
      </c>
    </row>
    <row r="277" s="2" customFormat="1" ht="24.15" customHeight="1">
      <c r="A277" s="41"/>
      <c r="B277" s="42"/>
      <c r="C277" s="215" t="s">
        <v>330</v>
      </c>
      <c r="D277" s="215" t="s">
        <v>166</v>
      </c>
      <c r="E277" s="216" t="s">
        <v>339</v>
      </c>
      <c r="F277" s="217" t="s">
        <v>340</v>
      </c>
      <c r="G277" s="218" t="s">
        <v>291</v>
      </c>
      <c r="H277" s="219">
        <v>0.002</v>
      </c>
      <c r="I277" s="220"/>
      <c r="J277" s="221">
        <f>ROUND(I277*H277,2)</f>
        <v>0</v>
      </c>
      <c r="K277" s="217" t="s">
        <v>170</v>
      </c>
      <c r="L277" s="47"/>
      <c r="M277" s="222" t="s">
        <v>19</v>
      </c>
      <c r="N277" s="223" t="s">
        <v>42</v>
      </c>
      <c r="O277" s="87"/>
      <c r="P277" s="224">
        <f>O277*H277</f>
        <v>0</v>
      </c>
      <c r="Q277" s="224">
        <v>0</v>
      </c>
      <c r="R277" s="224">
        <f>Q277*H277</f>
        <v>0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260</v>
      </c>
      <c r="AT277" s="226" t="s">
        <v>166</v>
      </c>
      <c r="AU277" s="226" t="s">
        <v>83</v>
      </c>
      <c r="AY277" s="20" t="s">
        <v>163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83</v>
      </c>
      <c r="BK277" s="227">
        <f>ROUND(I277*H277,2)</f>
        <v>0</v>
      </c>
      <c r="BL277" s="20" t="s">
        <v>260</v>
      </c>
      <c r="BM277" s="226" t="s">
        <v>341</v>
      </c>
    </row>
    <row r="278" s="2" customFormat="1">
      <c r="A278" s="41"/>
      <c r="B278" s="42"/>
      <c r="C278" s="43"/>
      <c r="D278" s="228" t="s">
        <v>173</v>
      </c>
      <c r="E278" s="43"/>
      <c r="F278" s="229" t="s">
        <v>342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173</v>
      </c>
      <c r="AU278" s="20" t="s">
        <v>83</v>
      </c>
    </row>
    <row r="279" s="12" customFormat="1" ht="22.8" customHeight="1">
      <c r="A279" s="12"/>
      <c r="B279" s="199"/>
      <c r="C279" s="200"/>
      <c r="D279" s="201" t="s">
        <v>69</v>
      </c>
      <c r="E279" s="213" t="s">
        <v>343</v>
      </c>
      <c r="F279" s="213" t="s">
        <v>344</v>
      </c>
      <c r="G279" s="200"/>
      <c r="H279" s="200"/>
      <c r="I279" s="203"/>
      <c r="J279" s="214">
        <f>BK279</f>
        <v>0</v>
      </c>
      <c r="K279" s="200"/>
      <c r="L279" s="205"/>
      <c r="M279" s="206"/>
      <c r="N279" s="207"/>
      <c r="O279" s="207"/>
      <c r="P279" s="208">
        <f>SUM(P280:P328)</f>
        <v>0</v>
      </c>
      <c r="Q279" s="207"/>
      <c r="R279" s="208">
        <f>SUM(R280:R328)</f>
        <v>0.54099258000000006</v>
      </c>
      <c r="S279" s="207"/>
      <c r="T279" s="209">
        <f>SUM(T280:T328)</f>
        <v>0.0053600000000000002</v>
      </c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R279" s="210" t="s">
        <v>83</v>
      </c>
      <c r="AT279" s="211" t="s">
        <v>69</v>
      </c>
      <c r="AU279" s="211" t="s">
        <v>77</v>
      </c>
      <c r="AY279" s="210" t="s">
        <v>163</v>
      </c>
      <c r="BK279" s="212">
        <f>SUM(BK280:BK328)</f>
        <v>0</v>
      </c>
    </row>
    <row r="280" s="2" customFormat="1" ht="16.5" customHeight="1">
      <c r="A280" s="41"/>
      <c r="B280" s="42"/>
      <c r="C280" s="215" t="s">
        <v>338</v>
      </c>
      <c r="D280" s="215" t="s">
        <v>166</v>
      </c>
      <c r="E280" s="216" t="s">
        <v>355</v>
      </c>
      <c r="F280" s="217" t="s">
        <v>356</v>
      </c>
      <c r="G280" s="218" t="s">
        <v>357</v>
      </c>
      <c r="H280" s="219">
        <v>2</v>
      </c>
      <c r="I280" s="220"/>
      <c r="J280" s="221">
        <f>ROUND(I280*H280,2)</f>
        <v>0</v>
      </c>
      <c r="K280" s="217" t="s">
        <v>170</v>
      </c>
      <c r="L280" s="47"/>
      <c r="M280" s="222" t="s">
        <v>19</v>
      </c>
      <c r="N280" s="223" t="s">
        <v>42</v>
      </c>
      <c r="O280" s="87"/>
      <c r="P280" s="224">
        <f>O280*H280</f>
        <v>0</v>
      </c>
      <c r="Q280" s="224">
        <v>0.00025999999999999998</v>
      </c>
      <c r="R280" s="224">
        <f>Q280*H280</f>
        <v>0.00051999999999999995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260</v>
      </c>
      <c r="AT280" s="226" t="s">
        <v>166</v>
      </c>
      <c r="AU280" s="226" t="s">
        <v>83</v>
      </c>
      <c r="AY280" s="20" t="s">
        <v>163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83</v>
      </c>
      <c r="BK280" s="227">
        <f>ROUND(I280*H280,2)</f>
        <v>0</v>
      </c>
      <c r="BL280" s="20" t="s">
        <v>260</v>
      </c>
      <c r="BM280" s="226" t="s">
        <v>358</v>
      </c>
    </row>
    <row r="281" s="2" customFormat="1">
      <c r="A281" s="41"/>
      <c r="B281" s="42"/>
      <c r="C281" s="43"/>
      <c r="D281" s="228" t="s">
        <v>173</v>
      </c>
      <c r="E281" s="43"/>
      <c r="F281" s="229" t="s">
        <v>359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173</v>
      </c>
      <c r="AU281" s="20" t="s">
        <v>83</v>
      </c>
    </row>
    <row r="282" s="13" customFormat="1">
      <c r="A282" s="13"/>
      <c r="B282" s="233"/>
      <c r="C282" s="234"/>
      <c r="D282" s="235" t="s">
        <v>175</v>
      </c>
      <c r="E282" s="236" t="s">
        <v>19</v>
      </c>
      <c r="F282" s="237" t="s">
        <v>523</v>
      </c>
      <c r="G282" s="234"/>
      <c r="H282" s="238">
        <v>2</v>
      </c>
      <c r="I282" s="239"/>
      <c r="J282" s="234"/>
      <c r="K282" s="234"/>
      <c r="L282" s="240"/>
      <c r="M282" s="241"/>
      <c r="N282" s="242"/>
      <c r="O282" s="242"/>
      <c r="P282" s="242"/>
      <c r="Q282" s="242"/>
      <c r="R282" s="242"/>
      <c r="S282" s="242"/>
      <c r="T282" s="24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4" t="s">
        <v>175</v>
      </c>
      <c r="AU282" s="244" t="s">
        <v>83</v>
      </c>
      <c r="AV282" s="13" t="s">
        <v>83</v>
      </c>
      <c r="AW282" s="13" t="s">
        <v>32</v>
      </c>
      <c r="AX282" s="13" t="s">
        <v>70</v>
      </c>
      <c r="AY282" s="244" t="s">
        <v>163</v>
      </c>
    </row>
    <row r="283" s="14" customFormat="1">
      <c r="A283" s="14"/>
      <c r="B283" s="245"/>
      <c r="C283" s="246"/>
      <c r="D283" s="235" t="s">
        <v>175</v>
      </c>
      <c r="E283" s="247" t="s">
        <v>19</v>
      </c>
      <c r="F283" s="248" t="s">
        <v>179</v>
      </c>
      <c r="G283" s="246"/>
      <c r="H283" s="249">
        <v>2</v>
      </c>
      <c r="I283" s="250"/>
      <c r="J283" s="246"/>
      <c r="K283" s="246"/>
      <c r="L283" s="251"/>
      <c r="M283" s="252"/>
      <c r="N283" s="253"/>
      <c r="O283" s="253"/>
      <c r="P283" s="253"/>
      <c r="Q283" s="253"/>
      <c r="R283" s="253"/>
      <c r="S283" s="253"/>
      <c r="T283" s="25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5" t="s">
        <v>175</v>
      </c>
      <c r="AU283" s="255" t="s">
        <v>83</v>
      </c>
      <c r="AV283" s="14" t="s">
        <v>171</v>
      </c>
      <c r="AW283" s="14" t="s">
        <v>32</v>
      </c>
      <c r="AX283" s="14" t="s">
        <v>77</v>
      </c>
      <c r="AY283" s="255" t="s">
        <v>163</v>
      </c>
    </row>
    <row r="284" s="2" customFormat="1" ht="16.5" customHeight="1">
      <c r="A284" s="41"/>
      <c r="B284" s="42"/>
      <c r="C284" s="256" t="s">
        <v>345</v>
      </c>
      <c r="D284" s="256" t="s">
        <v>219</v>
      </c>
      <c r="E284" s="257" t="s">
        <v>360</v>
      </c>
      <c r="F284" s="258" t="s">
        <v>361</v>
      </c>
      <c r="G284" s="259" t="s">
        <v>169</v>
      </c>
      <c r="H284" s="260">
        <v>1.4159999999999999</v>
      </c>
      <c r="I284" s="261"/>
      <c r="J284" s="262">
        <f>ROUND(I284*H284,2)</f>
        <v>0</v>
      </c>
      <c r="K284" s="258" t="s">
        <v>170</v>
      </c>
      <c r="L284" s="263"/>
      <c r="M284" s="264" t="s">
        <v>19</v>
      </c>
      <c r="N284" s="265" t="s">
        <v>42</v>
      </c>
      <c r="O284" s="87"/>
      <c r="P284" s="224">
        <f>O284*H284</f>
        <v>0</v>
      </c>
      <c r="Q284" s="224">
        <v>0.040280000000000003</v>
      </c>
      <c r="R284" s="224">
        <f>Q284*H284</f>
        <v>0.057036480000000001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333</v>
      </c>
      <c r="AT284" s="226" t="s">
        <v>219</v>
      </c>
      <c r="AU284" s="226" t="s">
        <v>83</v>
      </c>
      <c r="AY284" s="20" t="s">
        <v>163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83</v>
      </c>
      <c r="BK284" s="227">
        <f>ROUND(I284*H284,2)</f>
        <v>0</v>
      </c>
      <c r="BL284" s="20" t="s">
        <v>260</v>
      </c>
      <c r="BM284" s="226" t="s">
        <v>362</v>
      </c>
    </row>
    <row r="285" s="13" customFormat="1">
      <c r="A285" s="13"/>
      <c r="B285" s="233"/>
      <c r="C285" s="234"/>
      <c r="D285" s="235" t="s">
        <v>175</v>
      </c>
      <c r="E285" s="236" t="s">
        <v>19</v>
      </c>
      <c r="F285" s="237" t="s">
        <v>524</v>
      </c>
      <c r="G285" s="234"/>
      <c r="H285" s="238">
        <v>1.4159999999999999</v>
      </c>
      <c r="I285" s="239"/>
      <c r="J285" s="234"/>
      <c r="K285" s="234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175</v>
      </c>
      <c r="AU285" s="244" t="s">
        <v>83</v>
      </c>
      <c r="AV285" s="13" t="s">
        <v>83</v>
      </c>
      <c r="AW285" s="13" t="s">
        <v>32</v>
      </c>
      <c r="AX285" s="13" t="s">
        <v>70</v>
      </c>
      <c r="AY285" s="244" t="s">
        <v>163</v>
      </c>
    </row>
    <row r="286" s="14" customFormat="1">
      <c r="A286" s="14"/>
      <c r="B286" s="245"/>
      <c r="C286" s="246"/>
      <c r="D286" s="235" t="s">
        <v>175</v>
      </c>
      <c r="E286" s="247" t="s">
        <v>19</v>
      </c>
      <c r="F286" s="248" t="s">
        <v>179</v>
      </c>
      <c r="G286" s="246"/>
      <c r="H286" s="249">
        <v>1.4159999999999999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175</v>
      </c>
      <c r="AU286" s="255" t="s">
        <v>83</v>
      </c>
      <c r="AV286" s="14" t="s">
        <v>171</v>
      </c>
      <c r="AW286" s="14" t="s">
        <v>32</v>
      </c>
      <c r="AX286" s="14" t="s">
        <v>77</v>
      </c>
      <c r="AY286" s="255" t="s">
        <v>163</v>
      </c>
    </row>
    <row r="287" s="2" customFormat="1" ht="24.15" customHeight="1">
      <c r="A287" s="41"/>
      <c r="B287" s="42"/>
      <c r="C287" s="215" t="s">
        <v>350</v>
      </c>
      <c r="D287" s="215" t="s">
        <v>166</v>
      </c>
      <c r="E287" s="216" t="s">
        <v>525</v>
      </c>
      <c r="F287" s="217" t="s">
        <v>526</v>
      </c>
      <c r="G287" s="218" t="s">
        <v>357</v>
      </c>
      <c r="H287" s="219">
        <v>2</v>
      </c>
      <c r="I287" s="220"/>
      <c r="J287" s="221">
        <f>ROUND(I287*H287,2)</f>
        <v>0</v>
      </c>
      <c r="K287" s="217" t="s">
        <v>170</v>
      </c>
      <c r="L287" s="47"/>
      <c r="M287" s="222" t="s">
        <v>19</v>
      </c>
      <c r="N287" s="223" t="s">
        <v>42</v>
      </c>
      <c r="O287" s="87"/>
      <c r="P287" s="224">
        <f>O287*H287</f>
        <v>0</v>
      </c>
      <c r="Q287" s="224">
        <v>0.00025000000000000001</v>
      </c>
      <c r="R287" s="224">
        <f>Q287*H287</f>
        <v>0.00050000000000000001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260</v>
      </c>
      <c r="AT287" s="226" t="s">
        <v>166</v>
      </c>
      <c r="AU287" s="226" t="s">
        <v>83</v>
      </c>
      <c r="AY287" s="20" t="s">
        <v>163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83</v>
      </c>
      <c r="BK287" s="227">
        <f>ROUND(I287*H287,2)</f>
        <v>0</v>
      </c>
      <c r="BL287" s="20" t="s">
        <v>260</v>
      </c>
      <c r="BM287" s="226" t="s">
        <v>527</v>
      </c>
    </row>
    <row r="288" s="2" customFormat="1">
      <c r="A288" s="41"/>
      <c r="B288" s="42"/>
      <c r="C288" s="43"/>
      <c r="D288" s="228" t="s">
        <v>173</v>
      </c>
      <c r="E288" s="43"/>
      <c r="F288" s="229" t="s">
        <v>528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173</v>
      </c>
      <c r="AU288" s="20" t="s">
        <v>83</v>
      </c>
    </row>
    <row r="289" s="13" customFormat="1">
      <c r="A289" s="13"/>
      <c r="B289" s="233"/>
      <c r="C289" s="234"/>
      <c r="D289" s="235" t="s">
        <v>175</v>
      </c>
      <c r="E289" s="236" t="s">
        <v>19</v>
      </c>
      <c r="F289" s="237" t="s">
        <v>523</v>
      </c>
      <c r="G289" s="234"/>
      <c r="H289" s="238">
        <v>2</v>
      </c>
      <c r="I289" s="239"/>
      <c r="J289" s="234"/>
      <c r="K289" s="234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175</v>
      </c>
      <c r="AU289" s="244" t="s">
        <v>83</v>
      </c>
      <c r="AV289" s="13" t="s">
        <v>83</v>
      </c>
      <c r="AW289" s="13" t="s">
        <v>32</v>
      </c>
      <c r="AX289" s="13" t="s">
        <v>70</v>
      </c>
      <c r="AY289" s="244" t="s">
        <v>163</v>
      </c>
    </row>
    <row r="290" s="14" customFormat="1">
      <c r="A290" s="14"/>
      <c r="B290" s="245"/>
      <c r="C290" s="246"/>
      <c r="D290" s="235" t="s">
        <v>175</v>
      </c>
      <c r="E290" s="247" t="s">
        <v>19</v>
      </c>
      <c r="F290" s="248" t="s">
        <v>179</v>
      </c>
      <c r="G290" s="246"/>
      <c r="H290" s="249">
        <v>2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175</v>
      </c>
      <c r="AU290" s="255" t="s">
        <v>83</v>
      </c>
      <c r="AV290" s="14" t="s">
        <v>171</v>
      </c>
      <c r="AW290" s="14" t="s">
        <v>32</v>
      </c>
      <c r="AX290" s="14" t="s">
        <v>77</v>
      </c>
      <c r="AY290" s="255" t="s">
        <v>163</v>
      </c>
    </row>
    <row r="291" s="2" customFormat="1" ht="16.5" customHeight="1">
      <c r="A291" s="41"/>
      <c r="B291" s="42"/>
      <c r="C291" s="256" t="s">
        <v>354</v>
      </c>
      <c r="D291" s="256" t="s">
        <v>219</v>
      </c>
      <c r="E291" s="257" t="s">
        <v>369</v>
      </c>
      <c r="F291" s="258" t="s">
        <v>370</v>
      </c>
      <c r="G291" s="259" t="s">
        <v>169</v>
      </c>
      <c r="H291" s="260">
        <v>3.2160000000000002</v>
      </c>
      <c r="I291" s="261"/>
      <c r="J291" s="262">
        <f>ROUND(I291*H291,2)</f>
        <v>0</v>
      </c>
      <c r="K291" s="258" t="s">
        <v>170</v>
      </c>
      <c r="L291" s="263"/>
      <c r="M291" s="264" t="s">
        <v>19</v>
      </c>
      <c r="N291" s="265" t="s">
        <v>42</v>
      </c>
      <c r="O291" s="87"/>
      <c r="P291" s="224">
        <f>O291*H291</f>
        <v>0</v>
      </c>
      <c r="Q291" s="224">
        <v>0.037039999999999997</v>
      </c>
      <c r="R291" s="224">
        <f>Q291*H291</f>
        <v>0.11912064</v>
      </c>
      <c r="S291" s="224">
        <v>0</v>
      </c>
      <c r="T291" s="225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333</v>
      </c>
      <c r="AT291" s="226" t="s">
        <v>219</v>
      </c>
      <c r="AU291" s="226" t="s">
        <v>83</v>
      </c>
      <c r="AY291" s="20" t="s">
        <v>163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83</v>
      </c>
      <c r="BK291" s="227">
        <f>ROUND(I291*H291,2)</f>
        <v>0</v>
      </c>
      <c r="BL291" s="20" t="s">
        <v>260</v>
      </c>
      <c r="BM291" s="226" t="s">
        <v>371</v>
      </c>
    </row>
    <row r="292" s="13" customFormat="1">
      <c r="A292" s="13"/>
      <c r="B292" s="233"/>
      <c r="C292" s="234"/>
      <c r="D292" s="235" t="s">
        <v>175</v>
      </c>
      <c r="E292" s="236" t="s">
        <v>19</v>
      </c>
      <c r="F292" s="237" t="s">
        <v>529</v>
      </c>
      <c r="G292" s="234"/>
      <c r="H292" s="238">
        <v>3.2160000000000002</v>
      </c>
      <c r="I292" s="239"/>
      <c r="J292" s="234"/>
      <c r="K292" s="234"/>
      <c r="L292" s="240"/>
      <c r="M292" s="241"/>
      <c r="N292" s="242"/>
      <c r="O292" s="242"/>
      <c r="P292" s="242"/>
      <c r="Q292" s="242"/>
      <c r="R292" s="242"/>
      <c r="S292" s="242"/>
      <c r="T292" s="24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4" t="s">
        <v>175</v>
      </c>
      <c r="AU292" s="244" t="s">
        <v>83</v>
      </c>
      <c r="AV292" s="13" t="s">
        <v>83</v>
      </c>
      <c r="AW292" s="13" t="s">
        <v>32</v>
      </c>
      <c r="AX292" s="13" t="s">
        <v>70</v>
      </c>
      <c r="AY292" s="244" t="s">
        <v>163</v>
      </c>
    </row>
    <row r="293" s="14" customFormat="1">
      <c r="A293" s="14"/>
      <c r="B293" s="245"/>
      <c r="C293" s="246"/>
      <c r="D293" s="235" t="s">
        <v>175</v>
      </c>
      <c r="E293" s="247" t="s">
        <v>19</v>
      </c>
      <c r="F293" s="248" t="s">
        <v>179</v>
      </c>
      <c r="G293" s="246"/>
      <c r="H293" s="249">
        <v>3.2160000000000002</v>
      </c>
      <c r="I293" s="250"/>
      <c r="J293" s="246"/>
      <c r="K293" s="246"/>
      <c r="L293" s="251"/>
      <c r="M293" s="252"/>
      <c r="N293" s="253"/>
      <c r="O293" s="253"/>
      <c r="P293" s="253"/>
      <c r="Q293" s="253"/>
      <c r="R293" s="253"/>
      <c r="S293" s="253"/>
      <c r="T293" s="25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5" t="s">
        <v>175</v>
      </c>
      <c r="AU293" s="255" t="s">
        <v>83</v>
      </c>
      <c r="AV293" s="14" t="s">
        <v>171</v>
      </c>
      <c r="AW293" s="14" t="s">
        <v>32</v>
      </c>
      <c r="AX293" s="14" t="s">
        <v>77</v>
      </c>
      <c r="AY293" s="255" t="s">
        <v>163</v>
      </c>
    </row>
    <row r="294" s="2" customFormat="1" ht="16.5" customHeight="1">
      <c r="A294" s="41"/>
      <c r="B294" s="42"/>
      <c r="C294" s="256" t="s">
        <v>333</v>
      </c>
      <c r="D294" s="256" t="s">
        <v>219</v>
      </c>
      <c r="E294" s="257" t="s">
        <v>530</v>
      </c>
      <c r="F294" s="258" t="s">
        <v>531</v>
      </c>
      <c r="G294" s="259" t="s">
        <v>169</v>
      </c>
      <c r="H294" s="260">
        <v>1.26</v>
      </c>
      <c r="I294" s="261"/>
      <c r="J294" s="262">
        <f>ROUND(I294*H294,2)</f>
        <v>0</v>
      </c>
      <c r="K294" s="258" t="s">
        <v>170</v>
      </c>
      <c r="L294" s="263"/>
      <c r="M294" s="264" t="s">
        <v>19</v>
      </c>
      <c r="N294" s="265" t="s">
        <v>42</v>
      </c>
      <c r="O294" s="87"/>
      <c r="P294" s="224">
        <f>O294*H294</f>
        <v>0</v>
      </c>
      <c r="Q294" s="224">
        <v>0.037499999999999999</v>
      </c>
      <c r="R294" s="224">
        <f>Q294*H294</f>
        <v>0.04725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333</v>
      </c>
      <c r="AT294" s="226" t="s">
        <v>219</v>
      </c>
      <c r="AU294" s="226" t="s">
        <v>83</v>
      </c>
      <c r="AY294" s="20" t="s">
        <v>163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83</v>
      </c>
      <c r="BK294" s="227">
        <f>ROUND(I294*H294,2)</f>
        <v>0</v>
      </c>
      <c r="BL294" s="20" t="s">
        <v>260</v>
      </c>
      <c r="BM294" s="226" t="s">
        <v>532</v>
      </c>
    </row>
    <row r="295" s="16" customFormat="1">
      <c r="A295" s="16"/>
      <c r="B295" s="277"/>
      <c r="C295" s="278"/>
      <c r="D295" s="235" t="s">
        <v>175</v>
      </c>
      <c r="E295" s="279" t="s">
        <v>19</v>
      </c>
      <c r="F295" s="280" t="s">
        <v>533</v>
      </c>
      <c r="G295" s="278"/>
      <c r="H295" s="279" t="s">
        <v>19</v>
      </c>
      <c r="I295" s="281"/>
      <c r="J295" s="278"/>
      <c r="K295" s="278"/>
      <c r="L295" s="282"/>
      <c r="M295" s="283"/>
      <c r="N295" s="284"/>
      <c r="O295" s="284"/>
      <c r="P295" s="284"/>
      <c r="Q295" s="284"/>
      <c r="R295" s="284"/>
      <c r="S295" s="284"/>
      <c r="T295" s="285"/>
      <c r="U295" s="16"/>
      <c r="V295" s="16"/>
      <c r="W295" s="16"/>
      <c r="X295" s="16"/>
      <c r="Y295" s="16"/>
      <c r="Z295" s="16"/>
      <c r="AA295" s="16"/>
      <c r="AB295" s="16"/>
      <c r="AC295" s="16"/>
      <c r="AD295" s="16"/>
      <c r="AE295" s="16"/>
      <c r="AT295" s="286" t="s">
        <v>175</v>
      </c>
      <c r="AU295" s="286" t="s">
        <v>83</v>
      </c>
      <c r="AV295" s="16" t="s">
        <v>77</v>
      </c>
      <c r="AW295" s="16" t="s">
        <v>32</v>
      </c>
      <c r="AX295" s="16" t="s">
        <v>70</v>
      </c>
      <c r="AY295" s="286" t="s">
        <v>163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534</v>
      </c>
      <c r="G296" s="234"/>
      <c r="H296" s="238">
        <v>1.26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83</v>
      </c>
      <c r="AV296" s="13" t="s">
        <v>83</v>
      </c>
      <c r="AW296" s="13" t="s">
        <v>32</v>
      </c>
      <c r="AX296" s="13" t="s">
        <v>70</v>
      </c>
      <c r="AY296" s="244" t="s">
        <v>163</v>
      </c>
    </row>
    <row r="297" s="14" customFormat="1">
      <c r="A297" s="14"/>
      <c r="B297" s="245"/>
      <c r="C297" s="246"/>
      <c r="D297" s="235" t="s">
        <v>175</v>
      </c>
      <c r="E297" s="247" t="s">
        <v>19</v>
      </c>
      <c r="F297" s="248" t="s">
        <v>179</v>
      </c>
      <c r="G297" s="246"/>
      <c r="H297" s="249">
        <v>1.26</v>
      </c>
      <c r="I297" s="250"/>
      <c r="J297" s="246"/>
      <c r="K297" s="246"/>
      <c r="L297" s="251"/>
      <c r="M297" s="252"/>
      <c r="N297" s="253"/>
      <c r="O297" s="253"/>
      <c r="P297" s="253"/>
      <c r="Q297" s="253"/>
      <c r="R297" s="253"/>
      <c r="S297" s="253"/>
      <c r="T297" s="25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5" t="s">
        <v>175</v>
      </c>
      <c r="AU297" s="255" t="s">
        <v>83</v>
      </c>
      <c r="AV297" s="14" t="s">
        <v>171</v>
      </c>
      <c r="AW297" s="14" t="s">
        <v>32</v>
      </c>
      <c r="AX297" s="14" t="s">
        <v>77</v>
      </c>
      <c r="AY297" s="255" t="s">
        <v>163</v>
      </c>
    </row>
    <row r="298" s="2" customFormat="1" ht="16.5" customHeight="1">
      <c r="A298" s="41"/>
      <c r="B298" s="42"/>
      <c r="C298" s="256" t="s">
        <v>363</v>
      </c>
      <c r="D298" s="256" t="s">
        <v>219</v>
      </c>
      <c r="E298" s="257" t="s">
        <v>535</v>
      </c>
      <c r="F298" s="258" t="s">
        <v>536</v>
      </c>
      <c r="G298" s="259" t="s">
        <v>169</v>
      </c>
      <c r="H298" s="260">
        <v>4.0199999999999996</v>
      </c>
      <c r="I298" s="261"/>
      <c r="J298" s="262">
        <f>ROUND(I298*H298,2)</f>
        <v>0</v>
      </c>
      <c r="K298" s="258" t="s">
        <v>170</v>
      </c>
      <c r="L298" s="263"/>
      <c r="M298" s="264" t="s">
        <v>19</v>
      </c>
      <c r="N298" s="265" t="s">
        <v>42</v>
      </c>
      <c r="O298" s="87"/>
      <c r="P298" s="224">
        <f>O298*H298</f>
        <v>0</v>
      </c>
      <c r="Q298" s="224">
        <v>0.034200000000000001</v>
      </c>
      <c r="R298" s="224">
        <f>Q298*H298</f>
        <v>0.137484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333</v>
      </c>
      <c r="AT298" s="226" t="s">
        <v>219</v>
      </c>
      <c r="AU298" s="226" t="s">
        <v>83</v>
      </c>
      <c r="AY298" s="20" t="s">
        <v>163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83</v>
      </c>
      <c r="BK298" s="227">
        <f>ROUND(I298*H298,2)</f>
        <v>0</v>
      </c>
      <c r="BL298" s="20" t="s">
        <v>260</v>
      </c>
      <c r="BM298" s="226" t="s">
        <v>537</v>
      </c>
    </row>
    <row r="299" s="16" customFormat="1">
      <c r="A299" s="16"/>
      <c r="B299" s="277"/>
      <c r="C299" s="278"/>
      <c r="D299" s="235" t="s">
        <v>175</v>
      </c>
      <c r="E299" s="279" t="s">
        <v>19</v>
      </c>
      <c r="F299" s="280" t="s">
        <v>538</v>
      </c>
      <c r="G299" s="278"/>
      <c r="H299" s="279" t="s">
        <v>19</v>
      </c>
      <c r="I299" s="281"/>
      <c r="J299" s="278"/>
      <c r="K299" s="278"/>
      <c r="L299" s="282"/>
      <c r="M299" s="283"/>
      <c r="N299" s="284"/>
      <c r="O299" s="284"/>
      <c r="P299" s="284"/>
      <c r="Q299" s="284"/>
      <c r="R299" s="284"/>
      <c r="S299" s="284"/>
      <c r="T299" s="285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T299" s="286" t="s">
        <v>175</v>
      </c>
      <c r="AU299" s="286" t="s">
        <v>83</v>
      </c>
      <c r="AV299" s="16" t="s">
        <v>77</v>
      </c>
      <c r="AW299" s="16" t="s">
        <v>32</v>
      </c>
      <c r="AX299" s="16" t="s">
        <v>70</v>
      </c>
      <c r="AY299" s="286" t="s">
        <v>163</v>
      </c>
    </row>
    <row r="300" s="13" customFormat="1">
      <c r="A300" s="13"/>
      <c r="B300" s="233"/>
      <c r="C300" s="234"/>
      <c r="D300" s="235" t="s">
        <v>175</v>
      </c>
      <c r="E300" s="236" t="s">
        <v>19</v>
      </c>
      <c r="F300" s="237" t="s">
        <v>539</v>
      </c>
      <c r="G300" s="234"/>
      <c r="H300" s="238">
        <v>2.0099999999999998</v>
      </c>
      <c r="I300" s="239"/>
      <c r="J300" s="234"/>
      <c r="K300" s="234"/>
      <c r="L300" s="240"/>
      <c r="M300" s="241"/>
      <c r="N300" s="242"/>
      <c r="O300" s="242"/>
      <c r="P300" s="242"/>
      <c r="Q300" s="242"/>
      <c r="R300" s="242"/>
      <c r="S300" s="242"/>
      <c r="T300" s="24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4" t="s">
        <v>175</v>
      </c>
      <c r="AU300" s="244" t="s">
        <v>83</v>
      </c>
      <c r="AV300" s="13" t="s">
        <v>83</v>
      </c>
      <c r="AW300" s="13" t="s">
        <v>32</v>
      </c>
      <c r="AX300" s="13" t="s">
        <v>70</v>
      </c>
      <c r="AY300" s="244" t="s">
        <v>163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539</v>
      </c>
      <c r="G301" s="234"/>
      <c r="H301" s="238">
        <v>2.0099999999999998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83</v>
      </c>
      <c r="AV301" s="13" t="s">
        <v>83</v>
      </c>
      <c r="AW301" s="13" t="s">
        <v>32</v>
      </c>
      <c r="AX301" s="13" t="s">
        <v>70</v>
      </c>
      <c r="AY301" s="244" t="s">
        <v>163</v>
      </c>
    </row>
    <row r="302" s="14" customFormat="1">
      <c r="A302" s="14"/>
      <c r="B302" s="245"/>
      <c r="C302" s="246"/>
      <c r="D302" s="235" t="s">
        <v>175</v>
      </c>
      <c r="E302" s="247" t="s">
        <v>19</v>
      </c>
      <c r="F302" s="248" t="s">
        <v>179</v>
      </c>
      <c r="G302" s="246"/>
      <c r="H302" s="249">
        <v>4.0199999999999996</v>
      </c>
      <c r="I302" s="250"/>
      <c r="J302" s="246"/>
      <c r="K302" s="246"/>
      <c r="L302" s="251"/>
      <c r="M302" s="252"/>
      <c r="N302" s="253"/>
      <c r="O302" s="253"/>
      <c r="P302" s="253"/>
      <c r="Q302" s="253"/>
      <c r="R302" s="253"/>
      <c r="S302" s="253"/>
      <c r="T302" s="25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5" t="s">
        <v>175</v>
      </c>
      <c r="AU302" s="255" t="s">
        <v>83</v>
      </c>
      <c r="AV302" s="14" t="s">
        <v>171</v>
      </c>
      <c r="AW302" s="14" t="s">
        <v>32</v>
      </c>
      <c r="AX302" s="14" t="s">
        <v>77</v>
      </c>
      <c r="AY302" s="255" t="s">
        <v>163</v>
      </c>
    </row>
    <row r="303" s="2" customFormat="1" ht="16.5" customHeight="1">
      <c r="A303" s="41"/>
      <c r="B303" s="42"/>
      <c r="C303" s="215" t="s">
        <v>368</v>
      </c>
      <c r="D303" s="215" t="s">
        <v>166</v>
      </c>
      <c r="E303" s="216" t="s">
        <v>540</v>
      </c>
      <c r="F303" s="217" t="s">
        <v>541</v>
      </c>
      <c r="G303" s="218" t="s">
        <v>357</v>
      </c>
      <c r="H303" s="219">
        <v>1</v>
      </c>
      <c r="I303" s="220"/>
      <c r="J303" s="221">
        <f>ROUND(I303*H303,2)</f>
        <v>0</v>
      </c>
      <c r="K303" s="217" t="s">
        <v>170</v>
      </c>
      <c r="L303" s="47"/>
      <c r="M303" s="222" t="s">
        <v>19</v>
      </c>
      <c r="N303" s="223" t="s">
        <v>42</v>
      </c>
      <c r="O303" s="87"/>
      <c r="P303" s="224">
        <f>O303*H303</f>
        <v>0</v>
      </c>
      <c r="Q303" s="224">
        <v>0.00080999999999999996</v>
      </c>
      <c r="R303" s="224">
        <f>Q303*H303</f>
        <v>0.00080999999999999996</v>
      </c>
      <c r="S303" s="224">
        <v>0</v>
      </c>
      <c r="T303" s="225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26" t="s">
        <v>260</v>
      </c>
      <c r="AT303" s="226" t="s">
        <v>166</v>
      </c>
      <c r="AU303" s="226" t="s">
        <v>83</v>
      </c>
      <c r="AY303" s="20" t="s">
        <v>163</v>
      </c>
      <c r="BE303" s="227">
        <f>IF(N303="základní",J303,0)</f>
        <v>0</v>
      </c>
      <c r="BF303" s="227">
        <f>IF(N303="snížená",J303,0)</f>
        <v>0</v>
      </c>
      <c r="BG303" s="227">
        <f>IF(N303="zákl. přenesená",J303,0)</f>
        <v>0</v>
      </c>
      <c r="BH303" s="227">
        <f>IF(N303="sníž. přenesená",J303,0)</f>
        <v>0</v>
      </c>
      <c r="BI303" s="227">
        <f>IF(N303="nulová",J303,0)</f>
        <v>0</v>
      </c>
      <c r="BJ303" s="20" t="s">
        <v>83</v>
      </c>
      <c r="BK303" s="227">
        <f>ROUND(I303*H303,2)</f>
        <v>0</v>
      </c>
      <c r="BL303" s="20" t="s">
        <v>260</v>
      </c>
      <c r="BM303" s="226" t="s">
        <v>542</v>
      </c>
    </row>
    <row r="304" s="2" customFormat="1">
      <c r="A304" s="41"/>
      <c r="B304" s="42"/>
      <c r="C304" s="43"/>
      <c r="D304" s="228" t="s">
        <v>173</v>
      </c>
      <c r="E304" s="43"/>
      <c r="F304" s="229" t="s">
        <v>543</v>
      </c>
      <c r="G304" s="43"/>
      <c r="H304" s="43"/>
      <c r="I304" s="230"/>
      <c r="J304" s="43"/>
      <c r="K304" s="43"/>
      <c r="L304" s="47"/>
      <c r="M304" s="231"/>
      <c r="N304" s="232"/>
      <c r="O304" s="87"/>
      <c r="P304" s="87"/>
      <c r="Q304" s="87"/>
      <c r="R304" s="87"/>
      <c r="S304" s="87"/>
      <c r="T304" s="88"/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0" t="s">
        <v>173</v>
      </c>
      <c r="AU304" s="20" t="s">
        <v>83</v>
      </c>
    </row>
    <row r="305" s="13" customFormat="1">
      <c r="A305" s="13"/>
      <c r="B305" s="233"/>
      <c r="C305" s="234"/>
      <c r="D305" s="235" t="s">
        <v>175</v>
      </c>
      <c r="E305" s="236" t="s">
        <v>19</v>
      </c>
      <c r="F305" s="237" t="s">
        <v>77</v>
      </c>
      <c r="G305" s="234"/>
      <c r="H305" s="238">
        <v>1</v>
      </c>
      <c r="I305" s="239"/>
      <c r="J305" s="234"/>
      <c r="K305" s="234"/>
      <c r="L305" s="240"/>
      <c r="M305" s="241"/>
      <c r="N305" s="242"/>
      <c r="O305" s="242"/>
      <c r="P305" s="242"/>
      <c r="Q305" s="242"/>
      <c r="R305" s="242"/>
      <c r="S305" s="242"/>
      <c r="T305" s="24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4" t="s">
        <v>175</v>
      </c>
      <c r="AU305" s="244" t="s">
        <v>83</v>
      </c>
      <c r="AV305" s="13" t="s">
        <v>83</v>
      </c>
      <c r="AW305" s="13" t="s">
        <v>32</v>
      </c>
      <c r="AX305" s="13" t="s">
        <v>70</v>
      </c>
      <c r="AY305" s="244" t="s">
        <v>163</v>
      </c>
    </row>
    <row r="306" s="14" customFormat="1">
      <c r="A306" s="14"/>
      <c r="B306" s="245"/>
      <c r="C306" s="246"/>
      <c r="D306" s="235" t="s">
        <v>175</v>
      </c>
      <c r="E306" s="247" t="s">
        <v>19</v>
      </c>
      <c r="F306" s="248" t="s">
        <v>179</v>
      </c>
      <c r="G306" s="246"/>
      <c r="H306" s="249">
        <v>1</v>
      </c>
      <c r="I306" s="250"/>
      <c r="J306" s="246"/>
      <c r="K306" s="246"/>
      <c r="L306" s="251"/>
      <c r="M306" s="252"/>
      <c r="N306" s="253"/>
      <c r="O306" s="253"/>
      <c r="P306" s="253"/>
      <c r="Q306" s="253"/>
      <c r="R306" s="253"/>
      <c r="S306" s="253"/>
      <c r="T306" s="25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5" t="s">
        <v>175</v>
      </c>
      <c r="AU306" s="255" t="s">
        <v>83</v>
      </c>
      <c r="AV306" s="14" t="s">
        <v>171</v>
      </c>
      <c r="AW306" s="14" t="s">
        <v>32</v>
      </c>
      <c r="AX306" s="14" t="s">
        <v>77</v>
      </c>
      <c r="AY306" s="255" t="s">
        <v>163</v>
      </c>
    </row>
    <row r="307" s="2" customFormat="1" ht="16.5" customHeight="1">
      <c r="A307" s="41"/>
      <c r="B307" s="42"/>
      <c r="C307" s="256" t="s">
        <v>372</v>
      </c>
      <c r="D307" s="256" t="s">
        <v>219</v>
      </c>
      <c r="E307" s="257" t="s">
        <v>544</v>
      </c>
      <c r="F307" s="258" t="s">
        <v>545</v>
      </c>
      <c r="G307" s="259" t="s">
        <v>169</v>
      </c>
      <c r="H307" s="260">
        <v>3.726</v>
      </c>
      <c r="I307" s="261"/>
      <c r="J307" s="262">
        <f>ROUND(I307*H307,2)</f>
        <v>0</v>
      </c>
      <c r="K307" s="258" t="s">
        <v>170</v>
      </c>
      <c r="L307" s="263"/>
      <c r="M307" s="264" t="s">
        <v>19</v>
      </c>
      <c r="N307" s="265" t="s">
        <v>42</v>
      </c>
      <c r="O307" s="87"/>
      <c r="P307" s="224">
        <f>O307*H307</f>
        <v>0</v>
      </c>
      <c r="Q307" s="224">
        <v>0.040210000000000003</v>
      </c>
      <c r="R307" s="224">
        <f>Q307*H307</f>
        <v>0.14982246000000002</v>
      </c>
      <c r="S307" s="224">
        <v>0</v>
      </c>
      <c r="T307" s="225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6" t="s">
        <v>333</v>
      </c>
      <c r="AT307" s="226" t="s">
        <v>219</v>
      </c>
      <c r="AU307" s="226" t="s">
        <v>83</v>
      </c>
      <c r="AY307" s="20" t="s">
        <v>163</v>
      </c>
      <c r="BE307" s="227">
        <f>IF(N307="základní",J307,0)</f>
        <v>0</v>
      </c>
      <c r="BF307" s="227">
        <f>IF(N307="snížená",J307,0)</f>
        <v>0</v>
      </c>
      <c r="BG307" s="227">
        <f>IF(N307="zákl. přenesená",J307,0)</f>
        <v>0</v>
      </c>
      <c r="BH307" s="227">
        <f>IF(N307="sníž. přenesená",J307,0)</f>
        <v>0</v>
      </c>
      <c r="BI307" s="227">
        <f>IF(N307="nulová",J307,0)</f>
        <v>0</v>
      </c>
      <c r="BJ307" s="20" t="s">
        <v>83</v>
      </c>
      <c r="BK307" s="227">
        <f>ROUND(I307*H307,2)</f>
        <v>0</v>
      </c>
      <c r="BL307" s="20" t="s">
        <v>260</v>
      </c>
      <c r="BM307" s="226" t="s">
        <v>546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547</v>
      </c>
      <c r="G308" s="234"/>
      <c r="H308" s="238">
        <v>3.726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83</v>
      </c>
      <c r="AV308" s="13" t="s">
        <v>83</v>
      </c>
      <c r="AW308" s="13" t="s">
        <v>32</v>
      </c>
      <c r="AX308" s="13" t="s">
        <v>70</v>
      </c>
      <c r="AY308" s="244" t="s">
        <v>163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179</v>
      </c>
      <c r="G309" s="246"/>
      <c r="H309" s="249">
        <v>3.726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83</v>
      </c>
      <c r="AV309" s="14" t="s">
        <v>171</v>
      </c>
      <c r="AW309" s="14" t="s">
        <v>32</v>
      </c>
      <c r="AX309" s="14" t="s">
        <v>77</v>
      </c>
      <c r="AY309" s="255" t="s">
        <v>163</v>
      </c>
    </row>
    <row r="310" s="2" customFormat="1" ht="16.5" customHeight="1">
      <c r="A310" s="41"/>
      <c r="B310" s="42"/>
      <c r="C310" s="256" t="s">
        <v>380</v>
      </c>
      <c r="D310" s="256" t="s">
        <v>219</v>
      </c>
      <c r="E310" s="257" t="s">
        <v>548</v>
      </c>
      <c r="F310" s="258" t="s">
        <v>531</v>
      </c>
      <c r="G310" s="259" t="s">
        <v>169</v>
      </c>
      <c r="H310" s="260">
        <v>0.63</v>
      </c>
      <c r="I310" s="261"/>
      <c r="J310" s="262">
        <f>ROUND(I310*H310,2)</f>
        <v>0</v>
      </c>
      <c r="K310" s="258" t="s">
        <v>170</v>
      </c>
      <c r="L310" s="263"/>
      <c r="M310" s="264" t="s">
        <v>19</v>
      </c>
      <c r="N310" s="265" t="s">
        <v>42</v>
      </c>
      <c r="O310" s="87"/>
      <c r="P310" s="224">
        <f>O310*H310</f>
        <v>0</v>
      </c>
      <c r="Q310" s="224">
        <v>0.037499999999999999</v>
      </c>
      <c r="R310" s="224">
        <f>Q310*H310</f>
        <v>0.023625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333</v>
      </c>
      <c r="AT310" s="226" t="s">
        <v>219</v>
      </c>
      <c r="AU310" s="226" t="s">
        <v>83</v>
      </c>
      <c r="AY310" s="20" t="s">
        <v>163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83</v>
      </c>
      <c r="BK310" s="227">
        <f>ROUND(I310*H310,2)</f>
        <v>0</v>
      </c>
      <c r="BL310" s="20" t="s">
        <v>260</v>
      </c>
      <c r="BM310" s="226" t="s">
        <v>549</v>
      </c>
    </row>
    <row r="311" s="13" customFormat="1">
      <c r="A311" s="13"/>
      <c r="B311" s="233"/>
      <c r="C311" s="234"/>
      <c r="D311" s="235" t="s">
        <v>175</v>
      </c>
      <c r="E311" s="236" t="s">
        <v>19</v>
      </c>
      <c r="F311" s="237" t="s">
        <v>550</v>
      </c>
      <c r="G311" s="234"/>
      <c r="H311" s="238">
        <v>0.63</v>
      </c>
      <c r="I311" s="239"/>
      <c r="J311" s="234"/>
      <c r="K311" s="234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175</v>
      </c>
      <c r="AU311" s="244" t="s">
        <v>83</v>
      </c>
      <c r="AV311" s="13" t="s">
        <v>83</v>
      </c>
      <c r="AW311" s="13" t="s">
        <v>32</v>
      </c>
      <c r="AX311" s="13" t="s">
        <v>70</v>
      </c>
      <c r="AY311" s="244" t="s">
        <v>163</v>
      </c>
    </row>
    <row r="312" s="14" customFormat="1">
      <c r="A312" s="14"/>
      <c r="B312" s="245"/>
      <c r="C312" s="246"/>
      <c r="D312" s="235" t="s">
        <v>175</v>
      </c>
      <c r="E312" s="247" t="s">
        <v>19</v>
      </c>
      <c r="F312" s="248" t="s">
        <v>179</v>
      </c>
      <c r="G312" s="246"/>
      <c r="H312" s="249">
        <v>0.63</v>
      </c>
      <c r="I312" s="250"/>
      <c r="J312" s="246"/>
      <c r="K312" s="246"/>
      <c r="L312" s="251"/>
      <c r="M312" s="252"/>
      <c r="N312" s="253"/>
      <c r="O312" s="253"/>
      <c r="P312" s="253"/>
      <c r="Q312" s="253"/>
      <c r="R312" s="253"/>
      <c r="S312" s="253"/>
      <c r="T312" s="25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5" t="s">
        <v>175</v>
      </c>
      <c r="AU312" s="255" t="s">
        <v>83</v>
      </c>
      <c r="AV312" s="14" t="s">
        <v>171</v>
      </c>
      <c r="AW312" s="14" t="s">
        <v>32</v>
      </c>
      <c r="AX312" s="14" t="s">
        <v>77</v>
      </c>
      <c r="AY312" s="255" t="s">
        <v>163</v>
      </c>
    </row>
    <row r="313" s="2" customFormat="1" ht="16.5" customHeight="1">
      <c r="A313" s="41"/>
      <c r="B313" s="42"/>
      <c r="C313" s="215" t="s">
        <v>385</v>
      </c>
      <c r="D313" s="215" t="s">
        <v>166</v>
      </c>
      <c r="E313" s="216" t="s">
        <v>373</v>
      </c>
      <c r="F313" s="217" t="s">
        <v>374</v>
      </c>
      <c r="G313" s="218" t="s">
        <v>212</v>
      </c>
      <c r="H313" s="219">
        <v>2.6800000000000002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0.002</v>
      </c>
      <c r="T313" s="225">
        <f>S313*H313</f>
        <v>0.0053600000000000002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260</v>
      </c>
      <c r="AT313" s="226" t="s">
        <v>166</v>
      </c>
      <c r="AU313" s="226" t="s">
        <v>83</v>
      </c>
      <c r="AY313" s="20" t="s">
        <v>163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83</v>
      </c>
      <c r="BK313" s="227">
        <f>ROUND(I313*H313,2)</f>
        <v>0</v>
      </c>
      <c r="BL313" s="20" t="s">
        <v>260</v>
      </c>
      <c r="BM313" s="226" t="s">
        <v>375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376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83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551</v>
      </c>
      <c r="G315" s="234"/>
      <c r="H315" s="238">
        <v>1.3400000000000001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83</v>
      </c>
      <c r="AV315" s="13" t="s">
        <v>83</v>
      </c>
      <c r="AW315" s="13" t="s">
        <v>32</v>
      </c>
      <c r="AX315" s="13" t="s">
        <v>70</v>
      </c>
      <c r="AY315" s="244" t="s">
        <v>163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551</v>
      </c>
      <c r="G316" s="234"/>
      <c r="H316" s="238">
        <v>1.3400000000000001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83</v>
      </c>
      <c r="AV316" s="13" t="s">
        <v>83</v>
      </c>
      <c r="AW316" s="13" t="s">
        <v>32</v>
      </c>
      <c r="AX316" s="13" t="s">
        <v>70</v>
      </c>
      <c r="AY316" s="244" t="s">
        <v>163</v>
      </c>
    </row>
    <row r="317" s="14" customFormat="1">
      <c r="A317" s="14"/>
      <c r="B317" s="245"/>
      <c r="C317" s="246"/>
      <c r="D317" s="235" t="s">
        <v>175</v>
      </c>
      <c r="E317" s="247" t="s">
        <v>19</v>
      </c>
      <c r="F317" s="248" t="s">
        <v>179</v>
      </c>
      <c r="G317" s="246"/>
      <c r="H317" s="249">
        <v>2.6800000000000002</v>
      </c>
      <c r="I317" s="250"/>
      <c r="J317" s="246"/>
      <c r="K317" s="246"/>
      <c r="L317" s="251"/>
      <c r="M317" s="252"/>
      <c r="N317" s="253"/>
      <c r="O317" s="253"/>
      <c r="P317" s="253"/>
      <c r="Q317" s="253"/>
      <c r="R317" s="253"/>
      <c r="S317" s="253"/>
      <c r="T317" s="25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5" t="s">
        <v>175</v>
      </c>
      <c r="AU317" s="255" t="s">
        <v>83</v>
      </c>
      <c r="AV317" s="14" t="s">
        <v>171</v>
      </c>
      <c r="AW317" s="14" t="s">
        <v>32</v>
      </c>
      <c r="AX317" s="14" t="s">
        <v>77</v>
      </c>
      <c r="AY317" s="255" t="s">
        <v>163</v>
      </c>
    </row>
    <row r="318" s="2" customFormat="1" ht="21.75" customHeight="1">
      <c r="A318" s="41"/>
      <c r="B318" s="42"/>
      <c r="C318" s="215" t="s">
        <v>389</v>
      </c>
      <c r="D318" s="215" t="s">
        <v>166</v>
      </c>
      <c r="E318" s="216" t="s">
        <v>381</v>
      </c>
      <c r="F318" s="217" t="s">
        <v>382</v>
      </c>
      <c r="G318" s="218" t="s">
        <v>212</v>
      </c>
      <c r="H318" s="219">
        <v>2.6800000000000002</v>
      </c>
      <c r="I318" s="220"/>
      <c r="J318" s="221">
        <f>ROUND(I318*H318,2)</f>
        <v>0</v>
      </c>
      <c r="K318" s="217" t="s">
        <v>170</v>
      </c>
      <c r="L318" s="47"/>
      <c r="M318" s="222" t="s">
        <v>19</v>
      </c>
      <c r="N318" s="223" t="s">
        <v>42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260</v>
      </c>
      <c r="AT318" s="226" t="s">
        <v>166</v>
      </c>
      <c r="AU318" s="226" t="s">
        <v>83</v>
      </c>
      <c r="AY318" s="20" t="s">
        <v>163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83</v>
      </c>
      <c r="BK318" s="227">
        <f>ROUND(I318*H318,2)</f>
        <v>0</v>
      </c>
      <c r="BL318" s="20" t="s">
        <v>260</v>
      </c>
      <c r="BM318" s="226" t="s">
        <v>383</v>
      </c>
    </row>
    <row r="319" s="2" customFormat="1">
      <c r="A319" s="41"/>
      <c r="B319" s="42"/>
      <c r="C319" s="43"/>
      <c r="D319" s="228" t="s">
        <v>173</v>
      </c>
      <c r="E319" s="43"/>
      <c r="F319" s="229" t="s">
        <v>384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173</v>
      </c>
      <c r="AU319" s="20" t="s">
        <v>83</v>
      </c>
    </row>
    <row r="320" s="13" customFormat="1">
      <c r="A320" s="13"/>
      <c r="B320" s="233"/>
      <c r="C320" s="234"/>
      <c r="D320" s="235" t="s">
        <v>175</v>
      </c>
      <c r="E320" s="236" t="s">
        <v>19</v>
      </c>
      <c r="F320" s="237" t="s">
        <v>551</v>
      </c>
      <c r="G320" s="234"/>
      <c r="H320" s="238">
        <v>1.3400000000000001</v>
      </c>
      <c r="I320" s="239"/>
      <c r="J320" s="234"/>
      <c r="K320" s="234"/>
      <c r="L320" s="240"/>
      <c r="M320" s="241"/>
      <c r="N320" s="242"/>
      <c r="O320" s="242"/>
      <c r="P320" s="242"/>
      <c r="Q320" s="242"/>
      <c r="R320" s="242"/>
      <c r="S320" s="242"/>
      <c r="T320" s="24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4" t="s">
        <v>175</v>
      </c>
      <c r="AU320" s="244" t="s">
        <v>83</v>
      </c>
      <c r="AV320" s="13" t="s">
        <v>83</v>
      </c>
      <c r="AW320" s="13" t="s">
        <v>32</v>
      </c>
      <c r="AX320" s="13" t="s">
        <v>70</v>
      </c>
      <c r="AY320" s="244" t="s">
        <v>163</v>
      </c>
    </row>
    <row r="321" s="13" customFormat="1">
      <c r="A321" s="13"/>
      <c r="B321" s="233"/>
      <c r="C321" s="234"/>
      <c r="D321" s="235" t="s">
        <v>175</v>
      </c>
      <c r="E321" s="236" t="s">
        <v>19</v>
      </c>
      <c r="F321" s="237" t="s">
        <v>551</v>
      </c>
      <c r="G321" s="234"/>
      <c r="H321" s="238">
        <v>1.3400000000000001</v>
      </c>
      <c r="I321" s="239"/>
      <c r="J321" s="234"/>
      <c r="K321" s="234"/>
      <c r="L321" s="240"/>
      <c r="M321" s="241"/>
      <c r="N321" s="242"/>
      <c r="O321" s="242"/>
      <c r="P321" s="242"/>
      <c r="Q321" s="242"/>
      <c r="R321" s="242"/>
      <c r="S321" s="242"/>
      <c r="T321" s="24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4" t="s">
        <v>175</v>
      </c>
      <c r="AU321" s="244" t="s">
        <v>83</v>
      </c>
      <c r="AV321" s="13" t="s">
        <v>83</v>
      </c>
      <c r="AW321" s="13" t="s">
        <v>32</v>
      </c>
      <c r="AX321" s="13" t="s">
        <v>70</v>
      </c>
      <c r="AY321" s="244" t="s">
        <v>163</v>
      </c>
    </row>
    <row r="322" s="14" customFormat="1">
      <c r="A322" s="14"/>
      <c r="B322" s="245"/>
      <c r="C322" s="246"/>
      <c r="D322" s="235" t="s">
        <v>175</v>
      </c>
      <c r="E322" s="247" t="s">
        <v>19</v>
      </c>
      <c r="F322" s="248" t="s">
        <v>179</v>
      </c>
      <c r="G322" s="246"/>
      <c r="H322" s="249">
        <v>2.6800000000000002</v>
      </c>
      <c r="I322" s="250"/>
      <c r="J322" s="246"/>
      <c r="K322" s="246"/>
      <c r="L322" s="251"/>
      <c r="M322" s="252"/>
      <c r="N322" s="253"/>
      <c r="O322" s="253"/>
      <c r="P322" s="253"/>
      <c r="Q322" s="253"/>
      <c r="R322" s="253"/>
      <c r="S322" s="253"/>
      <c r="T322" s="25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5" t="s">
        <v>175</v>
      </c>
      <c r="AU322" s="255" t="s">
        <v>83</v>
      </c>
      <c r="AV322" s="14" t="s">
        <v>171</v>
      </c>
      <c r="AW322" s="14" t="s">
        <v>32</v>
      </c>
      <c r="AX322" s="14" t="s">
        <v>77</v>
      </c>
      <c r="AY322" s="255" t="s">
        <v>163</v>
      </c>
    </row>
    <row r="323" s="2" customFormat="1" ht="16.5" customHeight="1">
      <c r="A323" s="41"/>
      <c r="B323" s="42"/>
      <c r="C323" s="256" t="s">
        <v>396</v>
      </c>
      <c r="D323" s="256" t="s">
        <v>219</v>
      </c>
      <c r="E323" s="257" t="s">
        <v>386</v>
      </c>
      <c r="F323" s="258" t="s">
        <v>387</v>
      </c>
      <c r="G323" s="259" t="s">
        <v>212</v>
      </c>
      <c r="H323" s="260">
        <v>2.6800000000000002</v>
      </c>
      <c r="I323" s="261"/>
      <c r="J323" s="262">
        <f>ROUND(I323*H323,2)</f>
        <v>0</v>
      </c>
      <c r="K323" s="258" t="s">
        <v>170</v>
      </c>
      <c r="L323" s="263"/>
      <c r="M323" s="264" t="s">
        <v>19</v>
      </c>
      <c r="N323" s="265" t="s">
        <v>42</v>
      </c>
      <c r="O323" s="87"/>
      <c r="P323" s="224">
        <f>O323*H323</f>
        <v>0</v>
      </c>
      <c r="Q323" s="224">
        <v>0.0018</v>
      </c>
      <c r="R323" s="224">
        <f>Q323*H323</f>
        <v>0.0048240000000000002</v>
      </c>
      <c r="S323" s="224">
        <v>0</v>
      </c>
      <c r="T323" s="225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6" t="s">
        <v>333</v>
      </c>
      <c r="AT323" s="226" t="s">
        <v>219</v>
      </c>
      <c r="AU323" s="226" t="s">
        <v>83</v>
      </c>
      <c r="AY323" s="20" t="s">
        <v>163</v>
      </c>
      <c r="BE323" s="227">
        <f>IF(N323="základní",J323,0)</f>
        <v>0</v>
      </c>
      <c r="BF323" s="227">
        <f>IF(N323="snížená",J323,0)</f>
        <v>0</v>
      </c>
      <c r="BG323" s="227">
        <f>IF(N323="zákl. přenesená",J323,0)</f>
        <v>0</v>
      </c>
      <c r="BH323" s="227">
        <f>IF(N323="sníž. přenesená",J323,0)</f>
        <v>0</v>
      </c>
      <c r="BI323" s="227">
        <f>IF(N323="nulová",J323,0)</f>
        <v>0</v>
      </c>
      <c r="BJ323" s="20" t="s">
        <v>83</v>
      </c>
      <c r="BK323" s="227">
        <f>ROUND(I323*H323,2)</f>
        <v>0</v>
      </c>
      <c r="BL323" s="20" t="s">
        <v>260</v>
      </c>
      <c r="BM323" s="226" t="s">
        <v>388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551</v>
      </c>
      <c r="G324" s="234"/>
      <c r="H324" s="238">
        <v>1.3400000000000001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551</v>
      </c>
      <c r="G325" s="234"/>
      <c r="H325" s="238">
        <v>1.3400000000000001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4" customFormat="1">
      <c r="A326" s="14"/>
      <c r="B326" s="245"/>
      <c r="C326" s="246"/>
      <c r="D326" s="235" t="s">
        <v>175</v>
      </c>
      <c r="E326" s="247" t="s">
        <v>19</v>
      </c>
      <c r="F326" s="248" t="s">
        <v>179</v>
      </c>
      <c r="G326" s="246"/>
      <c r="H326" s="249">
        <v>2.6800000000000002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175</v>
      </c>
      <c r="AU326" s="255" t="s">
        <v>83</v>
      </c>
      <c r="AV326" s="14" t="s">
        <v>171</v>
      </c>
      <c r="AW326" s="14" t="s">
        <v>32</v>
      </c>
      <c r="AX326" s="14" t="s">
        <v>77</v>
      </c>
      <c r="AY326" s="255" t="s">
        <v>163</v>
      </c>
    </row>
    <row r="327" s="2" customFormat="1" ht="24.15" customHeight="1">
      <c r="A327" s="41"/>
      <c r="B327" s="42"/>
      <c r="C327" s="215" t="s">
        <v>404</v>
      </c>
      <c r="D327" s="215" t="s">
        <v>166</v>
      </c>
      <c r="E327" s="216" t="s">
        <v>390</v>
      </c>
      <c r="F327" s="217" t="s">
        <v>391</v>
      </c>
      <c r="G327" s="218" t="s">
        <v>291</v>
      </c>
      <c r="H327" s="219">
        <v>0.54100000000000004</v>
      </c>
      <c r="I327" s="220"/>
      <c r="J327" s="221">
        <f>ROUND(I327*H327,2)</f>
        <v>0</v>
      </c>
      <c r="K327" s="217" t="s">
        <v>170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</v>
      </c>
      <c r="R327" s="224">
        <f>Q327*H327</f>
        <v>0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260</v>
      </c>
      <c r="AT327" s="226" t="s">
        <v>166</v>
      </c>
      <c r="AU327" s="226" t="s">
        <v>83</v>
      </c>
      <c r="AY327" s="20" t="s">
        <v>163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83</v>
      </c>
      <c r="BK327" s="227">
        <f>ROUND(I327*H327,2)</f>
        <v>0</v>
      </c>
      <c r="BL327" s="20" t="s">
        <v>260</v>
      </c>
      <c r="BM327" s="226" t="s">
        <v>392</v>
      </c>
    </row>
    <row r="328" s="2" customFormat="1">
      <c r="A328" s="41"/>
      <c r="B328" s="42"/>
      <c r="C328" s="43"/>
      <c r="D328" s="228" t="s">
        <v>173</v>
      </c>
      <c r="E328" s="43"/>
      <c r="F328" s="229" t="s">
        <v>393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173</v>
      </c>
      <c r="AU328" s="20" t="s">
        <v>83</v>
      </c>
    </row>
    <row r="329" s="12" customFormat="1" ht="22.8" customHeight="1">
      <c r="A329" s="12"/>
      <c r="B329" s="199"/>
      <c r="C329" s="200"/>
      <c r="D329" s="201" t="s">
        <v>69</v>
      </c>
      <c r="E329" s="213" t="s">
        <v>394</v>
      </c>
      <c r="F329" s="213" t="s">
        <v>395</v>
      </c>
      <c r="G329" s="200"/>
      <c r="H329" s="200"/>
      <c r="I329" s="203"/>
      <c r="J329" s="214">
        <f>BK329</f>
        <v>0</v>
      </c>
      <c r="K329" s="200"/>
      <c r="L329" s="205"/>
      <c r="M329" s="206"/>
      <c r="N329" s="207"/>
      <c r="O329" s="207"/>
      <c r="P329" s="208">
        <f>SUM(P330:P355)</f>
        <v>0</v>
      </c>
      <c r="Q329" s="207"/>
      <c r="R329" s="208">
        <f>SUM(R330:R355)</f>
        <v>0.013524000000000001</v>
      </c>
      <c r="S329" s="207"/>
      <c r="T329" s="209">
        <f>SUM(T330:T355)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210" t="s">
        <v>83</v>
      </c>
      <c r="AT329" s="211" t="s">
        <v>69</v>
      </c>
      <c r="AU329" s="211" t="s">
        <v>77</v>
      </c>
      <c r="AY329" s="210" t="s">
        <v>163</v>
      </c>
      <c r="BK329" s="212">
        <f>SUM(BK330:BK355)</f>
        <v>0</v>
      </c>
    </row>
    <row r="330" s="2" customFormat="1" ht="24.15" customHeight="1">
      <c r="A330" s="41"/>
      <c r="B330" s="42"/>
      <c r="C330" s="215" t="s">
        <v>409</v>
      </c>
      <c r="D330" s="215" t="s">
        <v>166</v>
      </c>
      <c r="E330" s="216" t="s">
        <v>397</v>
      </c>
      <c r="F330" s="217" t="s">
        <v>398</v>
      </c>
      <c r="G330" s="218" t="s">
        <v>212</v>
      </c>
      <c r="H330" s="219">
        <v>32.200000000000003</v>
      </c>
      <c r="I330" s="220"/>
      <c r="J330" s="221">
        <f>ROUND(I330*H330,2)</f>
        <v>0</v>
      </c>
      <c r="K330" s="217" t="s">
        <v>170</v>
      </c>
      <c r="L330" s="47"/>
      <c r="M330" s="222" t="s">
        <v>19</v>
      </c>
      <c r="N330" s="223" t="s">
        <v>42</v>
      </c>
      <c r="O330" s="87"/>
      <c r="P330" s="224">
        <f>O330*H330</f>
        <v>0</v>
      </c>
      <c r="Q330" s="224">
        <v>6.0000000000000002E-05</v>
      </c>
      <c r="R330" s="224">
        <f>Q330*H330</f>
        <v>0.0019320000000000001</v>
      </c>
      <c r="S330" s="224">
        <v>0</v>
      </c>
      <c r="T330" s="225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6" t="s">
        <v>260</v>
      </c>
      <c r="AT330" s="226" t="s">
        <v>166</v>
      </c>
      <c r="AU330" s="226" t="s">
        <v>83</v>
      </c>
      <c r="AY330" s="20" t="s">
        <v>163</v>
      </c>
      <c r="BE330" s="227">
        <f>IF(N330="základní",J330,0)</f>
        <v>0</v>
      </c>
      <c r="BF330" s="227">
        <f>IF(N330="snížená",J330,0)</f>
        <v>0</v>
      </c>
      <c r="BG330" s="227">
        <f>IF(N330="zákl. přenesená",J330,0)</f>
        <v>0</v>
      </c>
      <c r="BH330" s="227">
        <f>IF(N330="sníž. přenesená",J330,0)</f>
        <v>0</v>
      </c>
      <c r="BI330" s="227">
        <f>IF(N330="nulová",J330,0)</f>
        <v>0</v>
      </c>
      <c r="BJ330" s="20" t="s">
        <v>83</v>
      </c>
      <c r="BK330" s="227">
        <f>ROUND(I330*H330,2)</f>
        <v>0</v>
      </c>
      <c r="BL330" s="20" t="s">
        <v>260</v>
      </c>
      <c r="BM330" s="226" t="s">
        <v>399</v>
      </c>
    </row>
    <row r="331" s="2" customFormat="1">
      <c r="A331" s="41"/>
      <c r="B331" s="42"/>
      <c r="C331" s="43"/>
      <c r="D331" s="228" t="s">
        <v>173</v>
      </c>
      <c r="E331" s="43"/>
      <c r="F331" s="229" t="s">
        <v>400</v>
      </c>
      <c r="G331" s="43"/>
      <c r="H331" s="43"/>
      <c r="I331" s="230"/>
      <c r="J331" s="43"/>
      <c r="K331" s="43"/>
      <c r="L331" s="47"/>
      <c r="M331" s="231"/>
      <c r="N331" s="232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173</v>
      </c>
      <c r="AU331" s="20" t="s">
        <v>83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552</v>
      </c>
      <c r="G332" s="234"/>
      <c r="H332" s="238">
        <v>8.3200000000000003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3" customFormat="1">
      <c r="A333" s="13"/>
      <c r="B333" s="233"/>
      <c r="C333" s="234"/>
      <c r="D333" s="235" t="s">
        <v>175</v>
      </c>
      <c r="E333" s="236" t="s">
        <v>19</v>
      </c>
      <c r="F333" s="237" t="s">
        <v>552</v>
      </c>
      <c r="G333" s="234"/>
      <c r="H333" s="238">
        <v>8.3200000000000003</v>
      </c>
      <c r="I333" s="239"/>
      <c r="J333" s="234"/>
      <c r="K333" s="234"/>
      <c r="L333" s="240"/>
      <c r="M333" s="241"/>
      <c r="N333" s="242"/>
      <c r="O333" s="242"/>
      <c r="P333" s="242"/>
      <c r="Q333" s="242"/>
      <c r="R333" s="242"/>
      <c r="S333" s="242"/>
      <c r="T333" s="24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4" t="s">
        <v>175</v>
      </c>
      <c r="AU333" s="244" t="s">
        <v>83</v>
      </c>
      <c r="AV333" s="13" t="s">
        <v>83</v>
      </c>
      <c r="AW333" s="13" t="s">
        <v>32</v>
      </c>
      <c r="AX333" s="13" t="s">
        <v>70</v>
      </c>
      <c r="AY333" s="244" t="s">
        <v>163</v>
      </c>
    </row>
    <row r="334" s="13" customFormat="1">
      <c r="A334" s="13"/>
      <c r="B334" s="233"/>
      <c r="C334" s="234"/>
      <c r="D334" s="235" t="s">
        <v>175</v>
      </c>
      <c r="E334" s="236" t="s">
        <v>19</v>
      </c>
      <c r="F334" s="237" t="s">
        <v>553</v>
      </c>
      <c r="G334" s="234"/>
      <c r="H334" s="238">
        <v>3.5600000000000001</v>
      </c>
      <c r="I334" s="239"/>
      <c r="J334" s="234"/>
      <c r="K334" s="234"/>
      <c r="L334" s="240"/>
      <c r="M334" s="241"/>
      <c r="N334" s="242"/>
      <c r="O334" s="242"/>
      <c r="P334" s="242"/>
      <c r="Q334" s="242"/>
      <c r="R334" s="242"/>
      <c r="S334" s="242"/>
      <c r="T334" s="24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4" t="s">
        <v>175</v>
      </c>
      <c r="AU334" s="244" t="s">
        <v>83</v>
      </c>
      <c r="AV334" s="13" t="s">
        <v>83</v>
      </c>
      <c r="AW334" s="13" t="s">
        <v>32</v>
      </c>
      <c r="AX334" s="13" t="s">
        <v>70</v>
      </c>
      <c r="AY334" s="244" t="s">
        <v>163</v>
      </c>
    </row>
    <row r="335" s="13" customFormat="1">
      <c r="A335" s="13"/>
      <c r="B335" s="233"/>
      <c r="C335" s="234"/>
      <c r="D335" s="235" t="s">
        <v>175</v>
      </c>
      <c r="E335" s="236" t="s">
        <v>19</v>
      </c>
      <c r="F335" s="237" t="s">
        <v>553</v>
      </c>
      <c r="G335" s="234"/>
      <c r="H335" s="238">
        <v>3.5600000000000001</v>
      </c>
      <c r="I335" s="239"/>
      <c r="J335" s="234"/>
      <c r="K335" s="234"/>
      <c r="L335" s="240"/>
      <c r="M335" s="241"/>
      <c r="N335" s="242"/>
      <c r="O335" s="242"/>
      <c r="P335" s="242"/>
      <c r="Q335" s="242"/>
      <c r="R335" s="242"/>
      <c r="S335" s="242"/>
      <c r="T335" s="24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4" t="s">
        <v>175</v>
      </c>
      <c r="AU335" s="244" t="s">
        <v>83</v>
      </c>
      <c r="AV335" s="13" t="s">
        <v>83</v>
      </c>
      <c r="AW335" s="13" t="s">
        <v>32</v>
      </c>
      <c r="AX335" s="13" t="s">
        <v>70</v>
      </c>
      <c r="AY335" s="244" t="s">
        <v>163</v>
      </c>
    </row>
    <row r="336" s="13" customFormat="1">
      <c r="A336" s="13"/>
      <c r="B336" s="233"/>
      <c r="C336" s="234"/>
      <c r="D336" s="235" t="s">
        <v>175</v>
      </c>
      <c r="E336" s="236" t="s">
        <v>19</v>
      </c>
      <c r="F336" s="237" t="s">
        <v>554</v>
      </c>
      <c r="G336" s="234"/>
      <c r="H336" s="238">
        <v>8.4399999999999995</v>
      </c>
      <c r="I336" s="239"/>
      <c r="J336" s="234"/>
      <c r="K336" s="234"/>
      <c r="L336" s="240"/>
      <c r="M336" s="241"/>
      <c r="N336" s="242"/>
      <c r="O336" s="242"/>
      <c r="P336" s="242"/>
      <c r="Q336" s="242"/>
      <c r="R336" s="242"/>
      <c r="S336" s="242"/>
      <c r="T336" s="24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4" t="s">
        <v>175</v>
      </c>
      <c r="AU336" s="244" t="s">
        <v>83</v>
      </c>
      <c r="AV336" s="13" t="s">
        <v>83</v>
      </c>
      <c r="AW336" s="13" t="s">
        <v>32</v>
      </c>
      <c r="AX336" s="13" t="s">
        <v>70</v>
      </c>
      <c r="AY336" s="244" t="s">
        <v>163</v>
      </c>
    </row>
    <row r="337" s="14" customFormat="1">
      <c r="A337" s="14"/>
      <c r="B337" s="245"/>
      <c r="C337" s="246"/>
      <c r="D337" s="235" t="s">
        <v>175</v>
      </c>
      <c r="E337" s="247" t="s">
        <v>19</v>
      </c>
      <c r="F337" s="248" t="s">
        <v>179</v>
      </c>
      <c r="G337" s="246"/>
      <c r="H337" s="249">
        <v>32.199999999999996</v>
      </c>
      <c r="I337" s="250"/>
      <c r="J337" s="246"/>
      <c r="K337" s="246"/>
      <c r="L337" s="251"/>
      <c r="M337" s="252"/>
      <c r="N337" s="253"/>
      <c r="O337" s="253"/>
      <c r="P337" s="253"/>
      <c r="Q337" s="253"/>
      <c r="R337" s="253"/>
      <c r="S337" s="253"/>
      <c r="T337" s="25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5" t="s">
        <v>175</v>
      </c>
      <c r="AU337" s="255" t="s">
        <v>83</v>
      </c>
      <c r="AV337" s="14" t="s">
        <v>171</v>
      </c>
      <c r="AW337" s="14" t="s">
        <v>32</v>
      </c>
      <c r="AX337" s="14" t="s">
        <v>77</v>
      </c>
      <c r="AY337" s="255" t="s">
        <v>163</v>
      </c>
    </row>
    <row r="338" s="2" customFormat="1" ht="24.15" customHeight="1">
      <c r="A338" s="41"/>
      <c r="B338" s="42"/>
      <c r="C338" s="215" t="s">
        <v>414</v>
      </c>
      <c r="D338" s="215" t="s">
        <v>166</v>
      </c>
      <c r="E338" s="216" t="s">
        <v>405</v>
      </c>
      <c r="F338" s="217" t="s">
        <v>406</v>
      </c>
      <c r="G338" s="218" t="s">
        <v>212</v>
      </c>
      <c r="H338" s="219">
        <v>32.200000000000003</v>
      </c>
      <c r="I338" s="220"/>
      <c r="J338" s="221">
        <f>ROUND(I338*H338,2)</f>
        <v>0</v>
      </c>
      <c r="K338" s="217" t="s">
        <v>170</v>
      </c>
      <c r="L338" s="47"/>
      <c r="M338" s="222" t="s">
        <v>19</v>
      </c>
      <c r="N338" s="223" t="s">
        <v>42</v>
      </c>
      <c r="O338" s="87"/>
      <c r="P338" s="224">
        <f>O338*H338</f>
        <v>0</v>
      </c>
      <c r="Q338" s="224">
        <v>6.9999999999999994E-05</v>
      </c>
      <c r="R338" s="224">
        <f>Q338*H338</f>
        <v>0.0022539999999999999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260</v>
      </c>
      <c r="AT338" s="226" t="s">
        <v>166</v>
      </c>
      <c r="AU338" s="226" t="s">
        <v>83</v>
      </c>
      <c r="AY338" s="20" t="s">
        <v>163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83</v>
      </c>
      <c r="BK338" s="227">
        <f>ROUND(I338*H338,2)</f>
        <v>0</v>
      </c>
      <c r="BL338" s="20" t="s">
        <v>260</v>
      </c>
      <c r="BM338" s="226" t="s">
        <v>407</v>
      </c>
    </row>
    <row r="339" s="2" customFormat="1">
      <c r="A339" s="41"/>
      <c r="B339" s="42"/>
      <c r="C339" s="43"/>
      <c r="D339" s="228" t="s">
        <v>173</v>
      </c>
      <c r="E339" s="43"/>
      <c r="F339" s="229" t="s">
        <v>408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173</v>
      </c>
      <c r="AU339" s="20" t="s">
        <v>83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552</v>
      </c>
      <c r="G340" s="234"/>
      <c r="H340" s="238">
        <v>8.3200000000000003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552</v>
      </c>
      <c r="G341" s="234"/>
      <c r="H341" s="238">
        <v>8.3200000000000003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553</v>
      </c>
      <c r="G342" s="234"/>
      <c r="H342" s="238">
        <v>3.5600000000000001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553</v>
      </c>
      <c r="G343" s="234"/>
      <c r="H343" s="238">
        <v>3.5600000000000001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554</v>
      </c>
      <c r="G344" s="234"/>
      <c r="H344" s="238">
        <v>8.4399999999999995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4" customFormat="1">
      <c r="A345" s="14"/>
      <c r="B345" s="245"/>
      <c r="C345" s="246"/>
      <c r="D345" s="235" t="s">
        <v>175</v>
      </c>
      <c r="E345" s="247" t="s">
        <v>19</v>
      </c>
      <c r="F345" s="248" t="s">
        <v>179</v>
      </c>
      <c r="G345" s="246"/>
      <c r="H345" s="249">
        <v>32.199999999999996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175</v>
      </c>
      <c r="AU345" s="255" t="s">
        <v>83</v>
      </c>
      <c r="AV345" s="14" t="s">
        <v>171</v>
      </c>
      <c r="AW345" s="14" t="s">
        <v>32</v>
      </c>
      <c r="AX345" s="14" t="s">
        <v>77</v>
      </c>
      <c r="AY345" s="255" t="s">
        <v>163</v>
      </c>
    </row>
    <row r="346" s="2" customFormat="1" ht="24.15" customHeight="1">
      <c r="A346" s="41"/>
      <c r="B346" s="42"/>
      <c r="C346" s="215" t="s">
        <v>421</v>
      </c>
      <c r="D346" s="215" t="s">
        <v>166</v>
      </c>
      <c r="E346" s="216" t="s">
        <v>410</v>
      </c>
      <c r="F346" s="217" t="s">
        <v>411</v>
      </c>
      <c r="G346" s="218" t="s">
        <v>212</v>
      </c>
      <c r="H346" s="219">
        <v>32.200000000000003</v>
      </c>
      <c r="I346" s="220"/>
      <c r="J346" s="221">
        <f>ROUND(I346*H346,2)</f>
        <v>0</v>
      </c>
      <c r="K346" s="217" t="s">
        <v>170</v>
      </c>
      <c r="L346" s="47"/>
      <c r="M346" s="222" t="s">
        <v>19</v>
      </c>
      <c r="N346" s="223" t="s">
        <v>42</v>
      </c>
      <c r="O346" s="87"/>
      <c r="P346" s="224">
        <f>O346*H346</f>
        <v>0</v>
      </c>
      <c r="Q346" s="224">
        <v>0.00029</v>
      </c>
      <c r="R346" s="224">
        <f>Q346*H346</f>
        <v>0.0093380000000000008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260</v>
      </c>
      <c r="AT346" s="226" t="s">
        <v>166</v>
      </c>
      <c r="AU346" s="226" t="s">
        <v>83</v>
      </c>
      <c r="AY346" s="20" t="s">
        <v>163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83</v>
      </c>
      <c r="BK346" s="227">
        <f>ROUND(I346*H346,2)</f>
        <v>0</v>
      </c>
      <c r="BL346" s="20" t="s">
        <v>260</v>
      </c>
      <c r="BM346" s="226" t="s">
        <v>412</v>
      </c>
    </row>
    <row r="347" s="2" customFormat="1">
      <c r="A347" s="41"/>
      <c r="B347" s="42"/>
      <c r="C347" s="43"/>
      <c r="D347" s="228" t="s">
        <v>173</v>
      </c>
      <c r="E347" s="43"/>
      <c r="F347" s="229" t="s">
        <v>413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173</v>
      </c>
      <c r="AU347" s="20" t="s">
        <v>83</v>
      </c>
    </row>
    <row r="348" s="13" customFormat="1">
      <c r="A348" s="13"/>
      <c r="B348" s="233"/>
      <c r="C348" s="234"/>
      <c r="D348" s="235" t="s">
        <v>175</v>
      </c>
      <c r="E348" s="236" t="s">
        <v>19</v>
      </c>
      <c r="F348" s="237" t="s">
        <v>552</v>
      </c>
      <c r="G348" s="234"/>
      <c r="H348" s="238">
        <v>8.3200000000000003</v>
      </c>
      <c r="I348" s="239"/>
      <c r="J348" s="234"/>
      <c r="K348" s="234"/>
      <c r="L348" s="240"/>
      <c r="M348" s="241"/>
      <c r="N348" s="242"/>
      <c r="O348" s="242"/>
      <c r="P348" s="242"/>
      <c r="Q348" s="242"/>
      <c r="R348" s="242"/>
      <c r="S348" s="242"/>
      <c r="T348" s="24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4" t="s">
        <v>175</v>
      </c>
      <c r="AU348" s="244" t="s">
        <v>83</v>
      </c>
      <c r="AV348" s="13" t="s">
        <v>83</v>
      </c>
      <c r="AW348" s="13" t="s">
        <v>32</v>
      </c>
      <c r="AX348" s="13" t="s">
        <v>70</v>
      </c>
      <c r="AY348" s="244" t="s">
        <v>163</v>
      </c>
    </row>
    <row r="349" s="13" customFormat="1">
      <c r="A349" s="13"/>
      <c r="B349" s="233"/>
      <c r="C349" s="234"/>
      <c r="D349" s="235" t="s">
        <v>175</v>
      </c>
      <c r="E349" s="236" t="s">
        <v>19</v>
      </c>
      <c r="F349" s="237" t="s">
        <v>552</v>
      </c>
      <c r="G349" s="234"/>
      <c r="H349" s="238">
        <v>8.3200000000000003</v>
      </c>
      <c r="I349" s="239"/>
      <c r="J349" s="234"/>
      <c r="K349" s="234"/>
      <c r="L349" s="240"/>
      <c r="M349" s="241"/>
      <c r="N349" s="242"/>
      <c r="O349" s="242"/>
      <c r="P349" s="242"/>
      <c r="Q349" s="242"/>
      <c r="R349" s="242"/>
      <c r="S349" s="242"/>
      <c r="T349" s="24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4" t="s">
        <v>175</v>
      </c>
      <c r="AU349" s="244" t="s">
        <v>83</v>
      </c>
      <c r="AV349" s="13" t="s">
        <v>83</v>
      </c>
      <c r="AW349" s="13" t="s">
        <v>32</v>
      </c>
      <c r="AX349" s="13" t="s">
        <v>70</v>
      </c>
      <c r="AY349" s="244" t="s">
        <v>163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553</v>
      </c>
      <c r="G350" s="234"/>
      <c r="H350" s="238">
        <v>3.5600000000000001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553</v>
      </c>
      <c r="G351" s="234"/>
      <c r="H351" s="238">
        <v>3.5600000000000001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554</v>
      </c>
      <c r="G352" s="234"/>
      <c r="H352" s="238">
        <v>8.4399999999999995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4" customFormat="1">
      <c r="A353" s="14"/>
      <c r="B353" s="245"/>
      <c r="C353" s="246"/>
      <c r="D353" s="235" t="s">
        <v>175</v>
      </c>
      <c r="E353" s="247" t="s">
        <v>19</v>
      </c>
      <c r="F353" s="248" t="s">
        <v>179</v>
      </c>
      <c r="G353" s="246"/>
      <c r="H353" s="249">
        <v>32.199999999999996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175</v>
      </c>
      <c r="AU353" s="255" t="s">
        <v>83</v>
      </c>
      <c r="AV353" s="14" t="s">
        <v>171</v>
      </c>
      <c r="AW353" s="14" t="s">
        <v>32</v>
      </c>
      <c r="AX353" s="14" t="s">
        <v>77</v>
      </c>
      <c r="AY353" s="255" t="s">
        <v>163</v>
      </c>
    </row>
    <row r="354" s="2" customFormat="1" ht="33" customHeight="1">
      <c r="A354" s="41"/>
      <c r="B354" s="42"/>
      <c r="C354" s="215" t="s">
        <v>431</v>
      </c>
      <c r="D354" s="215" t="s">
        <v>166</v>
      </c>
      <c r="E354" s="216" t="s">
        <v>415</v>
      </c>
      <c r="F354" s="217" t="s">
        <v>416</v>
      </c>
      <c r="G354" s="218" t="s">
        <v>291</v>
      </c>
      <c r="H354" s="219">
        <v>0.014</v>
      </c>
      <c r="I354" s="220"/>
      <c r="J354" s="221">
        <f>ROUND(I354*H354,2)</f>
        <v>0</v>
      </c>
      <c r="K354" s="217" t="s">
        <v>170</v>
      </c>
      <c r="L354" s="47"/>
      <c r="M354" s="222" t="s">
        <v>19</v>
      </c>
      <c r="N354" s="223" t="s">
        <v>42</v>
      </c>
      <c r="O354" s="87"/>
      <c r="P354" s="224">
        <f>O354*H354</f>
        <v>0</v>
      </c>
      <c r="Q354" s="224">
        <v>0</v>
      </c>
      <c r="R354" s="224">
        <f>Q354*H354</f>
        <v>0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260</v>
      </c>
      <c r="AT354" s="226" t="s">
        <v>166</v>
      </c>
      <c r="AU354" s="226" t="s">
        <v>83</v>
      </c>
      <c r="AY354" s="20" t="s">
        <v>163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83</v>
      </c>
      <c r="BK354" s="227">
        <f>ROUND(I354*H354,2)</f>
        <v>0</v>
      </c>
      <c r="BL354" s="20" t="s">
        <v>260</v>
      </c>
      <c r="BM354" s="226" t="s">
        <v>417</v>
      </c>
    </row>
    <row r="355" s="2" customFormat="1">
      <c r="A355" s="41"/>
      <c r="B355" s="42"/>
      <c r="C355" s="43"/>
      <c r="D355" s="228" t="s">
        <v>173</v>
      </c>
      <c r="E355" s="43"/>
      <c r="F355" s="229" t="s">
        <v>418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173</v>
      </c>
      <c r="AU355" s="20" t="s">
        <v>83</v>
      </c>
    </row>
    <row r="356" s="12" customFormat="1" ht="22.8" customHeight="1">
      <c r="A356" s="12"/>
      <c r="B356" s="199"/>
      <c r="C356" s="200"/>
      <c r="D356" s="201" t="s">
        <v>69</v>
      </c>
      <c r="E356" s="213" t="s">
        <v>419</v>
      </c>
      <c r="F356" s="213" t="s">
        <v>420</v>
      </c>
      <c r="G356" s="200"/>
      <c r="H356" s="200"/>
      <c r="I356" s="203"/>
      <c r="J356" s="214">
        <f>BK356</f>
        <v>0</v>
      </c>
      <c r="K356" s="200"/>
      <c r="L356" s="205"/>
      <c r="M356" s="206"/>
      <c r="N356" s="207"/>
      <c r="O356" s="207"/>
      <c r="P356" s="208">
        <f>SUM(P357:P369)</f>
        <v>0</v>
      </c>
      <c r="Q356" s="207"/>
      <c r="R356" s="208">
        <f>SUM(R357:R369)</f>
        <v>0.019526279999999997</v>
      </c>
      <c r="S356" s="207"/>
      <c r="T356" s="209">
        <f>SUM(T357:T369)</f>
        <v>0</v>
      </c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R356" s="210" t="s">
        <v>83</v>
      </c>
      <c r="AT356" s="211" t="s">
        <v>69</v>
      </c>
      <c r="AU356" s="211" t="s">
        <v>77</v>
      </c>
      <c r="AY356" s="210" t="s">
        <v>163</v>
      </c>
      <c r="BK356" s="212">
        <f>SUM(BK357:BK369)</f>
        <v>0</v>
      </c>
    </row>
    <row r="357" s="2" customFormat="1" ht="24.15" customHeight="1">
      <c r="A357" s="41"/>
      <c r="B357" s="42"/>
      <c r="C357" s="215" t="s">
        <v>437</v>
      </c>
      <c r="D357" s="215" t="s">
        <v>166</v>
      </c>
      <c r="E357" s="216" t="s">
        <v>422</v>
      </c>
      <c r="F357" s="217" t="s">
        <v>423</v>
      </c>
      <c r="G357" s="218" t="s">
        <v>169</v>
      </c>
      <c r="H357" s="219">
        <v>67.331999999999994</v>
      </c>
      <c r="I357" s="220"/>
      <c r="J357" s="221">
        <f>ROUND(I357*H357,2)</f>
        <v>0</v>
      </c>
      <c r="K357" s="217" t="s">
        <v>170</v>
      </c>
      <c r="L357" s="47"/>
      <c r="M357" s="222" t="s">
        <v>19</v>
      </c>
      <c r="N357" s="223" t="s">
        <v>42</v>
      </c>
      <c r="O357" s="87"/>
      <c r="P357" s="224">
        <f>O357*H357</f>
        <v>0</v>
      </c>
      <c r="Q357" s="224">
        <v>0.00029</v>
      </c>
      <c r="R357" s="224">
        <f>Q357*H357</f>
        <v>0.019526279999999997</v>
      </c>
      <c r="S357" s="224">
        <v>0</v>
      </c>
      <c r="T357" s="225">
        <f>S357*H357</f>
        <v>0</v>
      </c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R357" s="226" t="s">
        <v>260</v>
      </c>
      <c r="AT357" s="226" t="s">
        <v>166</v>
      </c>
      <c r="AU357" s="226" t="s">
        <v>83</v>
      </c>
      <c r="AY357" s="20" t="s">
        <v>163</v>
      </c>
      <c r="BE357" s="227">
        <f>IF(N357="základní",J357,0)</f>
        <v>0</v>
      </c>
      <c r="BF357" s="227">
        <f>IF(N357="snížená",J357,0)</f>
        <v>0</v>
      </c>
      <c r="BG357" s="227">
        <f>IF(N357="zákl. přenesená",J357,0)</f>
        <v>0</v>
      </c>
      <c r="BH357" s="227">
        <f>IF(N357="sníž. přenesená",J357,0)</f>
        <v>0</v>
      </c>
      <c r="BI357" s="227">
        <f>IF(N357="nulová",J357,0)</f>
        <v>0</v>
      </c>
      <c r="BJ357" s="20" t="s">
        <v>83</v>
      </c>
      <c r="BK357" s="227">
        <f>ROUND(I357*H357,2)</f>
        <v>0</v>
      </c>
      <c r="BL357" s="20" t="s">
        <v>260</v>
      </c>
      <c r="BM357" s="226" t="s">
        <v>424</v>
      </c>
    </row>
    <row r="358" s="2" customFormat="1">
      <c r="A358" s="41"/>
      <c r="B358" s="42"/>
      <c r="C358" s="43"/>
      <c r="D358" s="228" t="s">
        <v>173</v>
      </c>
      <c r="E358" s="43"/>
      <c r="F358" s="229" t="s">
        <v>425</v>
      </c>
      <c r="G358" s="43"/>
      <c r="H358" s="43"/>
      <c r="I358" s="230"/>
      <c r="J358" s="43"/>
      <c r="K358" s="43"/>
      <c r="L358" s="47"/>
      <c r="M358" s="231"/>
      <c r="N358" s="232"/>
      <c r="O358" s="87"/>
      <c r="P358" s="87"/>
      <c r="Q358" s="87"/>
      <c r="R358" s="87"/>
      <c r="S358" s="87"/>
      <c r="T358" s="88"/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T358" s="20" t="s">
        <v>173</v>
      </c>
      <c r="AU358" s="20" t="s">
        <v>83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8</v>
      </c>
      <c r="G359" s="234"/>
      <c r="H359" s="238">
        <v>12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3" customFormat="1">
      <c r="A360" s="13"/>
      <c r="B360" s="233"/>
      <c r="C360" s="234"/>
      <c r="D360" s="235" t="s">
        <v>175</v>
      </c>
      <c r="E360" s="236" t="s">
        <v>19</v>
      </c>
      <c r="F360" s="237" t="s">
        <v>516</v>
      </c>
      <c r="G360" s="234"/>
      <c r="H360" s="238">
        <v>1.956</v>
      </c>
      <c r="I360" s="239"/>
      <c r="J360" s="234"/>
      <c r="K360" s="234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175</v>
      </c>
      <c r="AU360" s="244" t="s">
        <v>83</v>
      </c>
      <c r="AV360" s="13" t="s">
        <v>83</v>
      </c>
      <c r="AW360" s="13" t="s">
        <v>32</v>
      </c>
      <c r="AX360" s="13" t="s">
        <v>70</v>
      </c>
      <c r="AY360" s="244" t="s">
        <v>163</v>
      </c>
    </row>
    <row r="361" s="13" customFormat="1">
      <c r="A361" s="13"/>
      <c r="B361" s="233"/>
      <c r="C361" s="234"/>
      <c r="D361" s="235" t="s">
        <v>175</v>
      </c>
      <c r="E361" s="236" t="s">
        <v>19</v>
      </c>
      <c r="F361" s="237" t="s">
        <v>8</v>
      </c>
      <c r="G361" s="234"/>
      <c r="H361" s="238">
        <v>12</v>
      </c>
      <c r="I361" s="239"/>
      <c r="J361" s="234"/>
      <c r="K361" s="234"/>
      <c r="L361" s="240"/>
      <c r="M361" s="241"/>
      <c r="N361" s="242"/>
      <c r="O361" s="242"/>
      <c r="P361" s="242"/>
      <c r="Q361" s="242"/>
      <c r="R361" s="242"/>
      <c r="S361" s="242"/>
      <c r="T361" s="24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4" t="s">
        <v>175</v>
      </c>
      <c r="AU361" s="244" t="s">
        <v>83</v>
      </c>
      <c r="AV361" s="13" t="s">
        <v>83</v>
      </c>
      <c r="AW361" s="13" t="s">
        <v>32</v>
      </c>
      <c r="AX361" s="13" t="s">
        <v>70</v>
      </c>
      <c r="AY361" s="244" t="s">
        <v>163</v>
      </c>
    </row>
    <row r="362" s="13" customFormat="1">
      <c r="A362" s="13"/>
      <c r="B362" s="233"/>
      <c r="C362" s="234"/>
      <c r="D362" s="235" t="s">
        <v>175</v>
      </c>
      <c r="E362" s="236" t="s">
        <v>19</v>
      </c>
      <c r="F362" s="237" t="s">
        <v>516</v>
      </c>
      <c r="G362" s="234"/>
      <c r="H362" s="238">
        <v>1.956</v>
      </c>
      <c r="I362" s="239"/>
      <c r="J362" s="234"/>
      <c r="K362" s="234"/>
      <c r="L362" s="240"/>
      <c r="M362" s="241"/>
      <c r="N362" s="242"/>
      <c r="O362" s="242"/>
      <c r="P362" s="242"/>
      <c r="Q362" s="242"/>
      <c r="R362" s="242"/>
      <c r="S362" s="242"/>
      <c r="T362" s="24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4" t="s">
        <v>175</v>
      </c>
      <c r="AU362" s="244" t="s">
        <v>83</v>
      </c>
      <c r="AV362" s="13" t="s">
        <v>83</v>
      </c>
      <c r="AW362" s="13" t="s">
        <v>32</v>
      </c>
      <c r="AX362" s="13" t="s">
        <v>70</v>
      </c>
      <c r="AY362" s="244" t="s">
        <v>163</v>
      </c>
    </row>
    <row r="363" s="13" customFormat="1">
      <c r="A363" s="13"/>
      <c r="B363" s="233"/>
      <c r="C363" s="234"/>
      <c r="D363" s="235" t="s">
        <v>175</v>
      </c>
      <c r="E363" s="236" t="s">
        <v>19</v>
      </c>
      <c r="F363" s="237" t="s">
        <v>8</v>
      </c>
      <c r="G363" s="234"/>
      <c r="H363" s="238">
        <v>12</v>
      </c>
      <c r="I363" s="239"/>
      <c r="J363" s="234"/>
      <c r="K363" s="234"/>
      <c r="L363" s="240"/>
      <c r="M363" s="241"/>
      <c r="N363" s="242"/>
      <c r="O363" s="242"/>
      <c r="P363" s="242"/>
      <c r="Q363" s="242"/>
      <c r="R363" s="242"/>
      <c r="S363" s="242"/>
      <c r="T363" s="24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4" t="s">
        <v>175</v>
      </c>
      <c r="AU363" s="244" t="s">
        <v>83</v>
      </c>
      <c r="AV363" s="13" t="s">
        <v>83</v>
      </c>
      <c r="AW363" s="13" t="s">
        <v>32</v>
      </c>
      <c r="AX363" s="13" t="s">
        <v>70</v>
      </c>
      <c r="AY363" s="244" t="s">
        <v>163</v>
      </c>
    </row>
    <row r="364" s="13" customFormat="1">
      <c r="A364" s="13"/>
      <c r="B364" s="233"/>
      <c r="C364" s="234"/>
      <c r="D364" s="235" t="s">
        <v>175</v>
      </c>
      <c r="E364" s="236" t="s">
        <v>19</v>
      </c>
      <c r="F364" s="237" t="s">
        <v>517</v>
      </c>
      <c r="G364" s="234"/>
      <c r="H364" s="238">
        <v>0.71399999999999997</v>
      </c>
      <c r="I364" s="239"/>
      <c r="J364" s="234"/>
      <c r="K364" s="234"/>
      <c r="L364" s="240"/>
      <c r="M364" s="241"/>
      <c r="N364" s="242"/>
      <c r="O364" s="242"/>
      <c r="P364" s="242"/>
      <c r="Q364" s="242"/>
      <c r="R364" s="242"/>
      <c r="S364" s="242"/>
      <c r="T364" s="24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4" t="s">
        <v>175</v>
      </c>
      <c r="AU364" s="244" t="s">
        <v>83</v>
      </c>
      <c r="AV364" s="13" t="s">
        <v>83</v>
      </c>
      <c r="AW364" s="13" t="s">
        <v>32</v>
      </c>
      <c r="AX364" s="13" t="s">
        <v>70</v>
      </c>
      <c r="AY364" s="244" t="s">
        <v>163</v>
      </c>
    </row>
    <row r="365" s="13" customFormat="1">
      <c r="A365" s="13"/>
      <c r="B365" s="233"/>
      <c r="C365" s="234"/>
      <c r="D365" s="235" t="s">
        <v>175</v>
      </c>
      <c r="E365" s="236" t="s">
        <v>19</v>
      </c>
      <c r="F365" s="237" t="s">
        <v>8</v>
      </c>
      <c r="G365" s="234"/>
      <c r="H365" s="238">
        <v>12</v>
      </c>
      <c r="I365" s="239"/>
      <c r="J365" s="234"/>
      <c r="K365" s="234"/>
      <c r="L365" s="240"/>
      <c r="M365" s="241"/>
      <c r="N365" s="242"/>
      <c r="O365" s="242"/>
      <c r="P365" s="242"/>
      <c r="Q365" s="242"/>
      <c r="R365" s="242"/>
      <c r="S365" s="242"/>
      <c r="T365" s="24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4" t="s">
        <v>175</v>
      </c>
      <c r="AU365" s="244" t="s">
        <v>83</v>
      </c>
      <c r="AV365" s="13" t="s">
        <v>83</v>
      </c>
      <c r="AW365" s="13" t="s">
        <v>32</v>
      </c>
      <c r="AX365" s="13" t="s">
        <v>70</v>
      </c>
      <c r="AY365" s="244" t="s">
        <v>163</v>
      </c>
    </row>
    <row r="366" s="13" customFormat="1">
      <c r="A366" s="13"/>
      <c r="B366" s="233"/>
      <c r="C366" s="234"/>
      <c r="D366" s="235" t="s">
        <v>175</v>
      </c>
      <c r="E366" s="236" t="s">
        <v>19</v>
      </c>
      <c r="F366" s="237" t="s">
        <v>517</v>
      </c>
      <c r="G366" s="234"/>
      <c r="H366" s="238">
        <v>0.71399999999999997</v>
      </c>
      <c r="I366" s="239"/>
      <c r="J366" s="234"/>
      <c r="K366" s="234"/>
      <c r="L366" s="240"/>
      <c r="M366" s="241"/>
      <c r="N366" s="242"/>
      <c r="O366" s="242"/>
      <c r="P366" s="242"/>
      <c r="Q366" s="242"/>
      <c r="R366" s="242"/>
      <c r="S366" s="242"/>
      <c r="T366" s="24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4" t="s">
        <v>175</v>
      </c>
      <c r="AU366" s="244" t="s">
        <v>83</v>
      </c>
      <c r="AV366" s="13" t="s">
        <v>83</v>
      </c>
      <c r="AW366" s="13" t="s">
        <v>32</v>
      </c>
      <c r="AX366" s="13" t="s">
        <v>70</v>
      </c>
      <c r="AY366" s="244" t="s">
        <v>163</v>
      </c>
    </row>
    <row r="367" s="13" customFormat="1">
      <c r="A367" s="13"/>
      <c r="B367" s="233"/>
      <c r="C367" s="234"/>
      <c r="D367" s="235" t="s">
        <v>175</v>
      </c>
      <c r="E367" s="236" t="s">
        <v>19</v>
      </c>
      <c r="F367" s="237" t="s">
        <v>8</v>
      </c>
      <c r="G367" s="234"/>
      <c r="H367" s="238">
        <v>12</v>
      </c>
      <c r="I367" s="239"/>
      <c r="J367" s="234"/>
      <c r="K367" s="234"/>
      <c r="L367" s="240"/>
      <c r="M367" s="241"/>
      <c r="N367" s="242"/>
      <c r="O367" s="242"/>
      <c r="P367" s="242"/>
      <c r="Q367" s="242"/>
      <c r="R367" s="242"/>
      <c r="S367" s="242"/>
      <c r="T367" s="24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4" t="s">
        <v>175</v>
      </c>
      <c r="AU367" s="244" t="s">
        <v>83</v>
      </c>
      <c r="AV367" s="13" t="s">
        <v>83</v>
      </c>
      <c r="AW367" s="13" t="s">
        <v>32</v>
      </c>
      <c r="AX367" s="13" t="s">
        <v>70</v>
      </c>
      <c r="AY367" s="244" t="s">
        <v>163</v>
      </c>
    </row>
    <row r="368" s="13" customFormat="1">
      <c r="A368" s="13"/>
      <c r="B368" s="233"/>
      <c r="C368" s="234"/>
      <c r="D368" s="235" t="s">
        <v>175</v>
      </c>
      <c r="E368" s="236" t="s">
        <v>19</v>
      </c>
      <c r="F368" s="237" t="s">
        <v>518</v>
      </c>
      <c r="G368" s="234"/>
      <c r="H368" s="238">
        <v>1.992</v>
      </c>
      <c r="I368" s="239"/>
      <c r="J368" s="234"/>
      <c r="K368" s="234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175</v>
      </c>
      <c r="AU368" s="244" t="s">
        <v>83</v>
      </c>
      <c r="AV368" s="13" t="s">
        <v>83</v>
      </c>
      <c r="AW368" s="13" t="s">
        <v>32</v>
      </c>
      <c r="AX368" s="13" t="s">
        <v>70</v>
      </c>
      <c r="AY368" s="244" t="s">
        <v>163</v>
      </c>
    </row>
    <row r="369" s="14" customFormat="1">
      <c r="A369" s="14"/>
      <c r="B369" s="245"/>
      <c r="C369" s="246"/>
      <c r="D369" s="235" t="s">
        <v>175</v>
      </c>
      <c r="E369" s="247" t="s">
        <v>19</v>
      </c>
      <c r="F369" s="248" t="s">
        <v>179</v>
      </c>
      <c r="G369" s="246"/>
      <c r="H369" s="249">
        <v>67.332000000000008</v>
      </c>
      <c r="I369" s="250"/>
      <c r="J369" s="246"/>
      <c r="K369" s="246"/>
      <c r="L369" s="251"/>
      <c r="M369" s="252"/>
      <c r="N369" s="253"/>
      <c r="O369" s="253"/>
      <c r="P369" s="253"/>
      <c r="Q369" s="253"/>
      <c r="R369" s="253"/>
      <c r="S369" s="253"/>
      <c r="T369" s="25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5" t="s">
        <v>175</v>
      </c>
      <c r="AU369" s="255" t="s">
        <v>83</v>
      </c>
      <c r="AV369" s="14" t="s">
        <v>171</v>
      </c>
      <c r="AW369" s="14" t="s">
        <v>32</v>
      </c>
      <c r="AX369" s="14" t="s">
        <v>77</v>
      </c>
      <c r="AY369" s="255" t="s">
        <v>163</v>
      </c>
    </row>
    <row r="370" s="12" customFormat="1" ht="25.92" customHeight="1">
      <c r="A370" s="12"/>
      <c r="B370" s="199"/>
      <c r="C370" s="200"/>
      <c r="D370" s="201" t="s">
        <v>69</v>
      </c>
      <c r="E370" s="202" t="s">
        <v>446</v>
      </c>
      <c r="F370" s="202" t="s">
        <v>447</v>
      </c>
      <c r="G370" s="200"/>
      <c r="H370" s="200"/>
      <c r="I370" s="203"/>
      <c r="J370" s="204">
        <f>BK370</f>
        <v>0</v>
      </c>
      <c r="K370" s="200"/>
      <c r="L370" s="205"/>
      <c r="M370" s="206"/>
      <c r="N370" s="207"/>
      <c r="O370" s="207"/>
      <c r="P370" s="208">
        <f>SUM(P371:P378)</f>
        <v>0</v>
      </c>
      <c r="Q370" s="207"/>
      <c r="R370" s="208">
        <f>SUM(R371:R378)</f>
        <v>0</v>
      </c>
      <c r="S370" s="207"/>
      <c r="T370" s="209">
        <f>SUM(T371:T378)</f>
        <v>0</v>
      </c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R370" s="210" t="s">
        <v>197</v>
      </c>
      <c r="AT370" s="211" t="s">
        <v>69</v>
      </c>
      <c r="AU370" s="211" t="s">
        <v>70</v>
      </c>
      <c r="AY370" s="210" t="s">
        <v>163</v>
      </c>
      <c r="BK370" s="212">
        <f>SUM(BK371:BK378)</f>
        <v>0</v>
      </c>
    </row>
    <row r="371" s="2" customFormat="1" ht="16.5" customHeight="1">
      <c r="A371" s="41"/>
      <c r="B371" s="42"/>
      <c r="C371" s="215" t="s">
        <v>441</v>
      </c>
      <c r="D371" s="215" t="s">
        <v>166</v>
      </c>
      <c r="E371" s="216" t="s">
        <v>449</v>
      </c>
      <c r="F371" s="217" t="s">
        <v>450</v>
      </c>
      <c r="G371" s="218" t="s">
        <v>451</v>
      </c>
      <c r="H371" s="219">
        <v>1</v>
      </c>
      <c r="I371" s="220"/>
      <c r="J371" s="221">
        <f>ROUND(I371*H371,2)</f>
        <v>0</v>
      </c>
      <c r="K371" s="217" t="s">
        <v>19</v>
      </c>
      <c r="L371" s="47"/>
      <c r="M371" s="222" t="s">
        <v>19</v>
      </c>
      <c r="N371" s="223" t="s">
        <v>42</v>
      </c>
      <c r="O371" s="87"/>
      <c r="P371" s="224">
        <f>O371*H371</f>
        <v>0</v>
      </c>
      <c r="Q371" s="224">
        <v>0</v>
      </c>
      <c r="R371" s="224">
        <f>Q371*H371</f>
        <v>0</v>
      </c>
      <c r="S371" s="224">
        <v>0</v>
      </c>
      <c r="T371" s="225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6" t="s">
        <v>171</v>
      </c>
      <c r="AT371" s="226" t="s">
        <v>166</v>
      </c>
      <c r="AU371" s="226" t="s">
        <v>77</v>
      </c>
      <c r="AY371" s="20" t="s">
        <v>163</v>
      </c>
      <c r="BE371" s="227">
        <f>IF(N371="základní",J371,0)</f>
        <v>0</v>
      </c>
      <c r="BF371" s="227">
        <f>IF(N371="snížená",J371,0)</f>
        <v>0</v>
      </c>
      <c r="BG371" s="227">
        <f>IF(N371="zákl. přenesená",J371,0)</f>
        <v>0</v>
      </c>
      <c r="BH371" s="227">
        <f>IF(N371="sníž. přenesená",J371,0)</f>
        <v>0</v>
      </c>
      <c r="BI371" s="227">
        <f>IF(N371="nulová",J371,0)</f>
        <v>0</v>
      </c>
      <c r="BJ371" s="20" t="s">
        <v>83</v>
      </c>
      <c r="BK371" s="227">
        <f>ROUND(I371*H371,2)</f>
        <v>0</v>
      </c>
      <c r="BL371" s="20" t="s">
        <v>171</v>
      </c>
      <c r="BM371" s="226" t="s">
        <v>452</v>
      </c>
    </row>
    <row r="372" s="2" customFormat="1" ht="16.5" customHeight="1">
      <c r="A372" s="41"/>
      <c r="B372" s="42"/>
      <c r="C372" s="215" t="s">
        <v>448</v>
      </c>
      <c r="D372" s="215" t="s">
        <v>166</v>
      </c>
      <c r="E372" s="216" t="s">
        <v>454</v>
      </c>
      <c r="F372" s="217" t="s">
        <v>455</v>
      </c>
      <c r="G372" s="218" t="s">
        <v>451</v>
      </c>
      <c r="H372" s="219">
        <v>1</v>
      </c>
      <c r="I372" s="220"/>
      <c r="J372" s="221">
        <f>ROUND(I372*H372,2)</f>
        <v>0</v>
      </c>
      <c r="K372" s="217" t="s">
        <v>19</v>
      </c>
      <c r="L372" s="47"/>
      <c r="M372" s="222" t="s">
        <v>19</v>
      </c>
      <c r="N372" s="223" t="s">
        <v>42</v>
      </c>
      <c r="O372" s="87"/>
      <c r="P372" s="224">
        <f>O372*H372</f>
        <v>0</v>
      </c>
      <c r="Q372" s="224">
        <v>0</v>
      </c>
      <c r="R372" s="224">
        <f>Q372*H372</f>
        <v>0</v>
      </c>
      <c r="S372" s="224">
        <v>0</v>
      </c>
      <c r="T372" s="225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6" t="s">
        <v>171</v>
      </c>
      <c r="AT372" s="226" t="s">
        <v>166</v>
      </c>
      <c r="AU372" s="226" t="s">
        <v>77</v>
      </c>
      <c r="AY372" s="20" t="s">
        <v>163</v>
      </c>
      <c r="BE372" s="227">
        <f>IF(N372="základní",J372,0)</f>
        <v>0</v>
      </c>
      <c r="BF372" s="227">
        <f>IF(N372="snížená",J372,0)</f>
        <v>0</v>
      </c>
      <c r="BG372" s="227">
        <f>IF(N372="zákl. přenesená",J372,0)</f>
        <v>0</v>
      </c>
      <c r="BH372" s="227">
        <f>IF(N372="sníž. přenesená",J372,0)</f>
        <v>0</v>
      </c>
      <c r="BI372" s="227">
        <f>IF(N372="nulová",J372,0)</f>
        <v>0</v>
      </c>
      <c r="BJ372" s="20" t="s">
        <v>83</v>
      </c>
      <c r="BK372" s="227">
        <f>ROUND(I372*H372,2)</f>
        <v>0</v>
      </c>
      <c r="BL372" s="20" t="s">
        <v>171</v>
      </c>
      <c r="BM372" s="226" t="s">
        <v>456</v>
      </c>
    </row>
    <row r="373" s="2" customFormat="1" ht="24.15" customHeight="1">
      <c r="A373" s="41"/>
      <c r="B373" s="42"/>
      <c r="C373" s="215" t="s">
        <v>453</v>
      </c>
      <c r="D373" s="215" t="s">
        <v>166</v>
      </c>
      <c r="E373" s="216" t="s">
        <v>458</v>
      </c>
      <c r="F373" s="217" t="s">
        <v>459</v>
      </c>
      <c r="G373" s="218" t="s">
        <v>451</v>
      </c>
      <c r="H373" s="219">
        <v>1</v>
      </c>
      <c r="I373" s="220"/>
      <c r="J373" s="221">
        <f>ROUND(I373*H373,2)</f>
        <v>0</v>
      </c>
      <c r="K373" s="217" t="s">
        <v>19</v>
      </c>
      <c r="L373" s="47"/>
      <c r="M373" s="222" t="s">
        <v>19</v>
      </c>
      <c r="N373" s="223" t="s">
        <v>42</v>
      </c>
      <c r="O373" s="87"/>
      <c r="P373" s="224">
        <f>O373*H373</f>
        <v>0</v>
      </c>
      <c r="Q373" s="224">
        <v>0</v>
      </c>
      <c r="R373" s="224">
        <f>Q373*H373</f>
        <v>0</v>
      </c>
      <c r="S373" s="224">
        <v>0</v>
      </c>
      <c r="T373" s="225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6" t="s">
        <v>171</v>
      </c>
      <c r="AT373" s="226" t="s">
        <v>166</v>
      </c>
      <c r="AU373" s="226" t="s">
        <v>77</v>
      </c>
      <c r="AY373" s="20" t="s">
        <v>163</v>
      </c>
      <c r="BE373" s="227">
        <f>IF(N373="základní",J373,0)</f>
        <v>0</v>
      </c>
      <c r="BF373" s="227">
        <f>IF(N373="snížená",J373,0)</f>
        <v>0</v>
      </c>
      <c r="BG373" s="227">
        <f>IF(N373="zákl. přenesená",J373,0)</f>
        <v>0</v>
      </c>
      <c r="BH373" s="227">
        <f>IF(N373="sníž. přenesená",J373,0)</f>
        <v>0</v>
      </c>
      <c r="BI373" s="227">
        <f>IF(N373="nulová",J373,0)</f>
        <v>0</v>
      </c>
      <c r="BJ373" s="20" t="s">
        <v>83</v>
      </c>
      <c r="BK373" s="227">
        <f>ROUND(I373*H373,2)</f>
        <v>0</v>
      </c>
      <c r="BL373" s="20" t="s">
        <v>171</v>
      </c>
      <c r="BM373" s="226" t="s">
        <v>460</v>
      </c>
    </row>
    <row r="374" s="2" customFormat="1" ht="16.5" customHeight="1">
      <c r="A374" s="41"/>
      <c r="B374" s="42"/>
      <c r="C374" s="215" t="s">
        <v>457</v>
      </c>
      <c r="D374" s="215" t="s">
        <v>166</v>
      </c>
      <c r="E374" s="216" t="s">
        <v>462</v>
      </c>
      <c r="F374" s="217" t="s">
        <v>463</v>
      </c>
      <c r="G374" s="218" t="s">
        <v>451</v>
      </c>
      <c r="H374" s="219">
        <v>1</v>
      </c>
      <c r="I374" s="220"/>
      <c r="J374" s="221">
        <f>ROUND(I374*H374,2)</f>
        <v>0</v>
      </c>
      <c r="K374" s="217" t="s">
        <v>19</v>
      </c>
      <c r="L374" s="47"/>
      <c r="M374" s="222" t="s">
        <v>19</v>
      </c>
      <c r="N374" s="223" t="s">
        <v>42</v>
      </c>
      <c r="O374" s="87"/>
      <c r="P374" s="224">
        <f>O374*H374</f>
        <v>0</v>
      </c>
      <c r="Q374" s="224">
        <v>0</v>
      </c>
      <c r="R374" s="224">
        <f>Q374*H374</f>
        <v>0</v>
      </c>
      <c r="S374" s="224">
        <v>0</v>
      </c>
      <c r="T374" s="225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226" t="s">
        <v>171</v>
      </c>
      <c r="AT374" s="226" t="s">
        <v>166</v>
      </c>
      <c r="AU374" s="226" t="s">
        <v>77</v>
      </c>
      <c r="AY374" s="20" t="s">
        <v>163</v>
      </c>
      <c r="BE374" s="227">
        <f>IF(N374="základní",J374,0)</f>
        <v>0</v>
      </c>
      <c r="BF374" s="227">
        <f>IF(N374="snížená",J374,0)</f>
        <v>0</v>
      </c>
      <c r="BG374" s="227">
        <f>IF(N374="zákl. přenesená",J374,0)</f>
        <v>0</v>
      </c>
      <c r="BH374" s="227">
        <f>IF(N374="sníž. přenesená",J374,0)</f>
        <v>0</v>
      </c>
      <c r="BI374" s="227">
        <f>IF(N374="nulová",J374,0)</f>
        <v>0</v>
      </c>
      <c r="BJ374" s="20" t="s">
        <v>83</v>
      </c>
      <c r="BK374" s="227">
        <f>ROUND(I374*H374,2)</f>
        <v>0</v>
      </c>
      <c r="BL374" s="20" t="s">
        <v>171</v>
      </c>
      <c r="BM374" s="226" t="s">
        <v>464</v>
      </c>
    </row>
    <row r="375" s="2" customFormat="1" ht="16.5" customHeight="1">
      <c r="A375" s="41"/>
      <c r="B375" s="42"/>
      <c r="C375" s="215" t="s">
        <v>461</v>
      </c>
      <c r="D375" s="215" t="s">
        <v>166</v>
      </c>
      <c r="E375" s="216" t="s">
        <v>466</v>
      </c>
      <c r="F375" s="217" t="s">
        <v>467</v>
      </c>
      <c r="G375" s="218" t="s">
        <v>451</v>
      </c>
      <c r="H375" s="219">
        <v>1</v>
      </c>
      <c r="I375" s="220"/>
      <c r="J375" s="221">
        <f>ROUND(I375*H375,2)</f>
        <v>0</v>
      </c>
      <c r="K375" s="217" t="s">
        <v>19</v>
      </c>
      <c r="L375" s="47"/>
      <c r="M375" s="222" t="s">
        <v>19</v>
      </c>
      <c r="N375" s="223" t="s">
        <v>42</v>
      </c>
      <c r="O375" s="87"/>
      <c r="P375" s="224">
        <f>O375*H375</f>
        <v>0</v>
      </c>
      <c r="Q375" s="224">
        <v>0</v>
      </c>
      <c r="R375" s="224">
        <f>Q375*H375</f>
        <v>0</v>
      </c>
      <c r="S375" s="224">
        <v>0</v>
      </c>
      <c r="T375" s="225">
        <f>S375*H375</f>
        <v>0</v>
      </c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R375" s="226" t="s">
        <v>171</v>
      </c>
      <c r="AT375" s="226" t="s">
        <v>166</v>
      </c>
      <c r="AU375" s="226" t="s">
        <v>77</v>
      </c>
      <c r="AY375" s="20" t="s">
        <v>163</v>
      </c>
      <c r="BE375" s="227">
        <f>IF(N375="základní",J375,0)</f>
        <v>0</v>
      </c>
      <c r="BF375" s="227">
        <f>IF(N375="snížená",J375,0)</f>
        <v>0</v>
      </c>
      <c r="BG375" s="227">
        <f>IF(N375="zákl. přenesená",J375,0)</f>
        <v>0</v>
      </c>
      <c r="BH375" s="227">
        <f>IF(N375="sníž. přenesená",J375,0)</f>
        <v>0</v>
      </c>
      <c r="BI375" s="227">
        <f>IF(N375="nulová",J375,0)</f>
        <v>0</v>
      </c>
      <c r="BJ375" s="20" t="s">
        <v>83</v>
      </c>
      <c r="BK375" s="227">
        <f>ROUND(I375*H375,2)</f>
        <v>0</v>
      </c>
      <c r="BL375" s="20" t="s">
        <v>171</v>
      </c>
      <c r="BM375" s="226" t="s">
        <v>468</v>
      </c>
    </row>
    <row r="376" s="2" customFormat="1" ht="24.15" customHeight="1">
      <c r="A376" s="41"/>
      <c r="B376" s="42"/>
      <c r="C376" s="215" t="s">
        <v>465</v>
      </c>
      <c r="D376" s="215" t="s">
        <v>166</v>
      </c>
      <c r="E376" s="216" t="s">
        <v>470</v>
      </c>
      <c r="F376" s="217" t="s">
        <v>471</v>
      </c>
      <c r="G376" s="218" t="s">
        <v>451</v>
      </c>
      <c r="H376" s="219">
        <v>1</v>
      </c>
      <c r="I376" s="220"/>
      <c r="J376" s="221">
        <f>ROUND(I376*H376,2)</f>
        <v>0</v>
      </c>
      <c r="K376" s="217" t="s">
        <v>19</v>
      </c>
      <c r="L376" s="47"/>
      <c r="M376" s="222" t="s">
        <v>19</v>
      </c>
      <c r="N376" s="223" t="s">
        <v>42</v>
      </c>
      <c r="O376" s="87"/>
      <c r="P376" s="224">
        <f>O376*H376</f>
        <v>0</v>
      </c>
      <c r="Q376" s="224">
        <v>0</v>
      </c>
      <c r="R376" s="224">
        <f>Q376*H376</f>
        <v>0</v>
      </c>
      <c r="S376" s="224">
        <v>0</v>
      </c>
      <c r="T376" s="225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6" t="s">
        <v>171</v>
      </c>
      <c r="AT376" s="226" t="s">
        <v>166</v>
      </c>
      <c r="AU376" s="226" t="s">
        <v>77</v>
      </c>
      <c r="AY376" s="20" t="s">
        <v>163</v>
      </c>
      <c r="BE376" s="227">
        <f>IF(N376="základní",J376,0)</f>
        <v>0</v>
      </c>
      <c r="BF376" s="227">
        <f>IF(N376="snížená",J376,0)</f>
        <v>0</v>
      </c>
      <c r="BG376" s="227">
        <f>IF(N376="zákl. přenesená",J376,0)</f>
        <v>0</v>
      </c>
      <c r="BH376" s="227">
        <f>IF(N376="sníž. přenesená",J376,0)</f>
        <v>0</v>
      </c>
      <c r="BI376" s="227">
        <f>IF(N376="nulová",J376,0)</f>
        <v>0</v>
      </c>
      <c r="BJ376" s="20" t="s">
        <v>83</v>
      </c>
      <c r="BK376" s="227">
        <f>ROUND(I376*H376,2)</f>
        <v>0</v>
      </c>
      <c r="BL376" s="20" t="s">
        <v>171</v>
      </c>
      <c r="BM376" s="226" t="s">
        <v>472</v>
      </c>
    </row>
    <row r="377" s="2" customFormat="1" ht="33" customHeight="1">
      <c r="A377" s="41"/>
      <c r="B377" s="42"/>
      <c r="C377" s="215" t="s">
        <v>469</v>
      </c>
      <c r="D377" s="215" t="s">
        <v>166</v>
      </c>
      <c r="E377" s="216" t="s">
        <v>474</v>
      </c>
      <c r="F377" s="217" t="s">
        <v>475</v>
      </c>
      <c r="G377" s="218" t="s">
        <v>451</v>
      </c>
      <c r="H377" s="219">
        <v>1</v>
      </c>
      <c r="I377" s="220"/>
      <c r="J377" s="221">
        <f>ROUND(I377*H377,2)</f>
        <v>0</v>
      </c>
      <c r="K377" s="217" t="s">
        <v>19</v>
      </c>
      <c r="L377" s="47"/>
      <c r="M377" s="222" t="s">
        <v>19</v>
      </c>
      <c r="N377" s="223" t="s">
        <v>42</v>
      </c>
      <c r="O377" s="87"/>
      <c r="P377" s="224">
        <f>O377*H377</f>
        <v>0</v>
      </c>
      <c r="Q377" s="224">
        <v>0</v>
      </c>
      <c r="R377" s="224">
        <f>Q377*H377</f>
        <v>0</v>
      </c>
      <c r="S377" s="224">
        <v>0</v>
      </c>
      <c r="T377" s="225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6" t="s">
        <v>171</v>
      </c>
      <c r="AT377" s="226" t="s">
        <v>166</v>
      </c>
      <c r="AU377" s="226" t="s">
        <v>77</v>
      </c>
      <c r="AY377" s="20" t="s">
        <v>163</v>
      </c>
      <c r="BE377" s="227">
        <f>IF(N377="základní",J377,0)</f>
        <v>0</v>
      </c>
      <c r="BF377" s="227">
        <f>IF(N377="snížená",J377,0)</f>
        <v>0</v>
      </c>
      <c r="BG377" s="227">
        <f>IF(N377="zákl. přenesená",J377,0)</f>
        <v>0</v>
      </c>
      <c r="BH377" s="227">
        <f>IF(N377="sníž. přenesená",J377,0)</f>
        <v>0</v>
      </c>
      <c r="BI377" s="227">
        <f>IF(N377="nulová",J377,0)</f>
        <v>0</v>
      </c>
      <c r="BJ377" s="20" t="s">
        <v>83</v>
      </c>
      <c r="BK377" s="227">
        <f>ROUND(I377*H377,2)</f>
        <v>0</v>
      </c>
      <c r="BL377" s="20" t="s">
        <v>171</v>
      </c>
      <c r="BM377" s="226" t="s">
        <v>476</v>
      </c>
    </row>
    <row r="378" s="2" customFormat="1" ht="16.5" customHeight="1">
      <c r="A378" s="41"/>
      <c r="B378" s="42"/>
      <c r="C378" s="215" t="s">
        <v>473</v>
      </c>
      <c r="D378" s="215" t="s">
        <v>166</v>
      </c>
      <c r="E378" s="216" t="s">
        <v>478</v>
      </c>
      <c r="F378" s="217" t="s">
        <v>479</v>
      </c>
      <c r="G378" s="218" t="s">
        <v>451</v>
      </c>
      <c r="H378" s="219">
        <v>1</v>
      </c>
      <c r="I378" s="220"/>
      <c r="J378" s="221">
        <f>ROUND(I378*H378,2)</f>
        <v>0</v>
      </c>
      <c r="K378" s="217" t="s">
        <v>19</v>
      </c>
      <c r="L378" s="47"/>
      <c r="M378" s="287" t="s">
        <v>19</v>
      </c>
      <c r="N378" s="288" t="s">
        <v>42</v>
      </c>
      <c r="O378" s="289"/>
      <c r="P378" s="290">
        <f>O378*H378</f>
        <v>0</v>
      </c>
      <c r="Q378" s="290">
        <v>0</v>
      </c>
      <c r="R378" s="290">
        <f>Q378*H378</f>
        <v>0</v>
      </c>
      <c r="S378" s="290">
        <v>0</v>
      </c>
      <c r="T378" s="291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226" t="s">
        <v>171</v>
      </c>
      <c r="AT378" s="226" t="s">
        <v>166</v>
      </c>
      <c r="AU378" s="226" t="s">
        <v>77</v>
      </c>
      <c r="AY378" s="20" t="s">
        <v>163</v>
      </c>
      <c r="BE378" s="227">
        <f>IF(N378="základní",J378,0)</f>
        <v>0</v>
      </c>
      <c r="BF378" s="227">
        <f>IF(N378="snížená",J378,0)</f>
        <v>0</v>
      </c>
      <c r="BG378" s="227">
        <f>IF(N378="zákl. přenesená",J378,0)</f>
        <v>0</v>
      </c>
      <c r="BH378" s="227">
        <f>IF(N378="sníž. přenesená",J378,0)</f>
        <v>0</v>
      </c>
      <c r="BI378" s="227">
        <f>IF(N378="nulová",J378,0)</f>
        <v>0</v>
      </c>
      <c r="BJ378" s="20" t="s">
        <v>83</v>
      </c>
      <c r="BK378" s="227">
        <f>ROUND(I378*H378,2)</f>
        <v>0</v>
      </c>
      <c r="BL378" s="20" t="s">
        <v>171</v>
      </c>
      <c r="BM378" s="226" t="s">
        <v>480</v>
      </c>
    </row>
    <row r="379" s="2" customFormat="1" ht="6.96" customHeight="1">
      <c r="A379" s="41"/>
      <c r="B379" s="62"/>
      <c r="C379" s="63"/>
      <c r="D379" s="63"/>
      <c r="E379" s="63"/>
      <c r="F379" s="63"/>
      <c r="G379" s="63"/>
      <c r="H379" s="63"/>
      <c r="I379" s="63"/>
      <c r="J379" s="63"/>
      <c r="K379" s="63"/>
      <c r="L379" s="47"/>
      <c r="M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</row>
  </sheetData>
  <sheetProtection sheet="1" autoFilter="0" formatColumns="0" formatRows="0" objects="1" scenarios="1" spinCount="100000" saltValue="Ai59D2C3/pvLbRc6RuZ5pabrWjOsahx09W4j2CuWzVtkifomR6QHoLBaGrEQRstRPbBrtrc0hvVJwWPlGnwviQ==" hashValue="7t5smkq3nE8ukhfcXHoFb9E+KCC2WAmCcgPWi7k0DeWEusE1ewpgwHVSAHqRTvOabVYDZ8Q5Z6isG9ppkfIadw==" algorithmName="SHA-512" password="CC35"/>
  <autoFilter ref="C95:K3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0" r:id="rId1" display="https://podminky.urs.cz/item/CS_URS_2025_01/612142001"/>
    <hyperlink ref="F108" r:id="rId2" display="https://podminky.urs.cz/item/CS_URS_2025_01/612325302"/>
    <hyperlink ref="F116" r:id="rId3" display="https://podminky.urs.cz/item/CS_URS_2025_01/619991001"/>
    <hyperlink ref="F120" r:id="rId4" display="https://podminky.urs.cz/item/CS_URS_2025_01/619991005"/>
    <hyperlink ref="F128" r:id="rId5" display="https://podminky.urs.cz/item/CS_URS_2025_01/622131121"/>
    <hyperlink ref="F136" r:id="rId6" display="https://podminky.urs.cz/item/CS_URS_2025_01/622142001"/>
    <hyperlink ref="F144" r:id="rId7" display="https://podminky.urs.cz/item/CS_URS_2025_01/622143003"/>
    <hyperlink ref="F160" r:id="rId8" display="https://podminky.urs.cz/item/CS_URS_2025_01/622143004"/>
    <hyperlink ref="F191" r:id="rId9" display="https://podminky.urs.cz/item/CS_URS_2025_01/622151031"/>
    <hyperlink ref="F199" r:id="rId10" display="https://podminky.urs.cz/item/CS_URS_2025_01/622531022"/>
    <hyperlink ref="F208" r:id="rId11" display="https://podminky.urs.cz/item/CS_URS_2025_01/949101111"/>
    <hyperlink ref="F216" r:id="rId12" display="https://podminky.urs.cz/item/CS_URS_2025_01/968082015"/>
    <hyperlink ref="F221" r:id="rId13" display="https://podminky.urs.cz/item/CS_URS_2025_01/968082022"/>
    <hyperlink ref="F228" r:id="rId14" display="https://podminky.urs.cz/item/CS_URS_2025_01/978013191"/>
    <hyperlink ref="F236" r:id="rId15" display="https://podminky.urs.cz/item/CS_URS_2025_01/985131311"/>
    <hyperlink ref="F245" r:id="rId16" display="https://podminky.urs.cz/item/CS_URS_2025_01/985139112"/>
    <hyperlink ref="F255" r:id="rId17" display="https://podminky.urs.cz/item/CS_URS_2025_01/997013212"/>
    <hyperlink ref="F257" r:id="rId18" display="https://podminky.urs.cz/item/CS_URS_2025_01/997013501"/>
    <hyperlink ref="F259" r:id="rId19" display="https://podminky.urs.cz/item/CS_URS_2025_01/997013509"/>
    <hyperlink ref="F264" r:id="rId20" display="https://podminky.urs.cz/item/CS_URS_2025_01/997013631"/>
    <hyperlink ref="F267" r:id="rId21" display="https://podminky.urs.cz/item/CS_URS_2025_01/998018002"/>
    <hyperlink ref="F271" r:id="rId22" display="https://podminky.urs.cz/item/CS_URS_2025_01/764001911"/>
    <hyperlink ref="F278" r:id="rId23" display="https://podminky.urs.cz/item/CS_URS_2025_01/998764102"/>
    <hyperlink ref="F281" r:id="rId24" display="https://podminky.urs.cz/item/CS_URS_2025_01/766622216"/>
    <hyperlink ref="F288" r:id="rId25" display="https://podminky.urs.cz/item/CS_URS_2025_01/766642134"/>
    <hyperlink ref="F304" r:id="rId26" display="https://podminky.urs.cz/item/CS_URS_2025_01/766660461"/>
    <hyperlink ref="F314" r:id="rId27" display="https://podminky.urs.cz/item/CS_URS_2025_01/766691811"/>
    <hyperlink ref="F319" r:id="rId28" display="https://podminky.urs.cz/item/CS_URS_2025_01/766694116"/>
    <hyperlink ref="F328" r:id="rId29" display="https://podminky.urs.cz/item/CS_URS_2025_01/998766122"/>
    <hyperlink ref="F331" r:id="rId30" display="https://podminky.urs.cz/item/CS_URS_2025_01/767627306"/>
    <hyperlink ref="F339" r:id="rId31" display="https://podminky.urs.cz/item/CS_URS_2025_01/767627307"/>
    <hyperlink ref="F347" r:id="rId32" display="https://podminky.urs.cz/item/CS_URS_2025_01/767627310"/>
    <hyperlink ref="F355" r:id="rId33" display="https://podminky.urs.cz/item/CS_URS_2025_01/998767122"/>
    <hyperlink ref="F358" r:id="rId34" display="https://podminky.urs.cz/item/CS_URS_2025_01/784211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5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77</v>
      </c>
    </row>
    <row r="4" s="1" customFormat="1" ht="24.96" customHeight="1">
      <c r="B4" s="23"/>
      <c r="D4" s="143" t="s">
        <v>127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Výměna oken Václavkova 820 - 821, Valašské Meziříčí</v>
      </c>
      <c r="F7" s="145"/>
      <c r="G7" s="145"/>
      <c r="H7" s="145"/>
      <c r="L7" s="23"/>
    </row>
    <row r="8" s="1" customFormat="1" ht="12" customHeight="1">
      <c r="B8" s="23"/>
      <c r="D8" s="145" t="s">
        <v>128</v>
      </c>
      <c r="L8" s="23"/>
    </row>
    <row r="9" s="2" customFormat="1" ht="16.5" customHeight="1">
      <c r="A9" s="41"/>
      <c r="B9" s="47"/>
      <c r="C9" s="41"/>
      <c r="D9" s="41"/>
      <c r="E9" s="146" t="s">
        <v>555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130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556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22. 4. 2025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tr">
        <f>IF('Rekapitulace stavby'!AN16="","",'Rekapitulace stavby'!AN16)</f>
        <v/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tr">
        <f>IF('Rekapitulace stavby'!E17="","",'Rekapitulace stavby'!E17)</f>
        <v xml:space="preserve"> </v>
      </c>
      <c r="F23" s="41"/>
      <c r="G23" s="41"/>
      <c r="H23" s="41"/>
      <c r="I23" s="145" t="s">
        <v>28</v>
      </c>
      <c r="J23" s="136" t="str">
        <f>IF('Rekapitulace stavby'!AN17="","",'Rekapitulace stavby'!AN17)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33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34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36</v>
      </c>
      <c r="E32" s="41"/>
      <c r="F32" s="41"/>
      <c r="G32" s="41"/>
      <c r="H32" s="41"/>
      <c r="I32" s="41"/>
      <c r="J32" s="156">
        <f>ROUND(J97,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38</v>
      </c>
      <c r="G34" s="41"/>
      <c r="H34" s="41"/>
      <c r="I34" s="157" t="s">
        <v>37</v>
      </c>
      <c r="J34" s="157" t="s">
        <v>39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40</v>
      </c>
      <c r="E35" s="145" t="s">
        <v>41</v>
      </c>
      <c r="F35" s="159">
        <f>ROUND((SUM(BE97:BE371)),  2)</f>
        <v>0</v>
      </c>
      <c r="G35" s="41"/>
      <c r="H35" s="41"/>
      <c r="I35" s="160">
        <v>0.20999999999999999</v>
      </c>
      <c r="J35" s="159">
        <f>ROUND(((SUM(BE97:BE371))*I35),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42</v>
      </c>
      <c r="F36" s="159">
        <f>ROUND((SUM(BF97:BF371)),  2)</f>
        <v>0</v>
      </c>
      <c r="G36" s="41"/>
      <c r="H36" s="41"/>
      <c r="I36" s="160">
        <v>0.12</v>
      </c>
      <c r="J36" s="159">
        <f>ROUND(((SUM(BF97:BF371))*I36),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43</v>
      </c>
      <c r="F37" s="159">
        <f>ROUND((SUM(BG97:BG371)),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44</v>
      </c>
      <c r="F38" s="159">
        <f>ROUND((SUM(BH97:BH371)),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45</v>
      </c>
      <c r="F39" s="159">
        <f>ROUND((SUM(BI97:BI371)),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46</v>
      </c>
      <c r="E41" s="163"/>
      <c r="F41" s="163"/>
      <c r="G41" s="164" t="s">
        <v>47</v>
      </c>
      <c r="H41" s="165" t="s">
        <v>48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Výměna oken Václavkova 820 - 821, Valašské Meziříčí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555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051 - Bytová jednotka 1, byt 1+1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22. 4. 2025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Valašské Meziříčí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133</v>
      </c>
      <c r="D61" s="174"/>
      <c r="E61" s="174"/>
      <c r="F61" s="174"/>
      <c r="G61" s="174"/>
      <c r="H61" s="174"/>
      <c r="I61" s="174"/>
      <c r="J61" s="175" t="s">
        <v>134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68</v>
      </c>
      <c r="D63" s="43"/>
      <c r="E63" s="43"/>
      <c r="F63" s="43"/>
      <c r="G63" s="43"/>
      <c r="H63" s="43"/>
      <c r="I63" s="43"/>
      <c r="J63" s="105">
        <f>J97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7"/>
      <c r="C64" s="178"/>
      <c r="D64" s="179" t="s">
        <v>136</v>
      </c>
      <c r="E64" s="180"/>
      <c r="F64" s="180"/>
      <c r="G64" s="180"/>
      <c r="H64" s="180"/>
      <c r="I64" s="180"/>
      <c r="J64" s="181">
        <f>J98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137</v>
      </c>
      <c r="E65" s="185"/>
      <c r="F65" s="185"/>
      <c r="G65" s="185"/>
      <c r="H65" s="185"/>
      <c r="I65" s="185"/>
      <c r="J65" s="186">
        <f>J99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138</v>
      </c>
      <c r="E66" s="185"/>
      <c r="F66" s="185"/>
      <c r="G66" s="185"/>
      <c r="H66" s="185"/>
      <c r="I66" s="185"/>
      <c r="J66" s="186">
        <f>J194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139</v>
      </c>
      <c r="E67" s="185"/>
      <c r="F67" s="185"/>
      <c r="G67" s="185"/>
      <c r="H67" s="185"/>
      <c r="I67" s="185"/>
      <c r="J67" s="186">
        <f>J239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140</v>
      </c>
      <c r="E68" s="185"/>
      <c r="F68" s="185"/>
      <c r="G68" s="185"/>
      <c r="H68" s="185"/>
      <c r="I68" s="185"/>
      <c r="J68" s="186">
        <f>J251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7"/>
      <c r="C69" s="178"/>
      <c r="D69" s="179" t="s">
        <v>141</v>
      </c>
      <c r="E69" s="180"/>
      <c r="F69" s="180"/>
      <c r="G69" s="180"/>
      <c r="H69" s="180"/>
      <c r="I69" s="180"/>
      <c r="J69" s="181">
        <f>J254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142</v>
      </c>
      <c r="E70" s="185"/>
      <c r="F70" s="185"/>
      <c r="G70" s="185"/>
      <c r="H70" s="185"/>
      <c r="I70" s="185"/>
      <c r="J70" s="186">
        <f>J255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143</v>
      </c>
      <c r="E71" s="185"/>
      <c r="F71" s="185"/>
      <c r="G71" s="185"/>
      <c r="H71" s="185"/>
      <c r="I71" s="185"/>
      <c r="J71" s="186">
        <f>J269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144</v>
      </c>
      <c r="E72" s="185"/>
      <c r="F72" s="185"/>
      <c r="G72" s="185"/>
      <c r="H72" s="185"/>
      <c r="I72" s="185"/>
      <c r="J72" s="186">
        <f>J312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145</v>
      </c>
      <c r="E73" s="185"/>
      <c r="F73" s="185"/>
      <c r="G73" s="185"/>
      <c r="H73" s="185"/>
      <c r="I73" s="185"/>
      <c r="J73" s="186">
        <f>J336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146</v>
      </c>
      <c r="E74" s="185"/>
      <c r="F74" s="185"/>
      <c r="G74" s="185"/>
      <c r="H74" s="185"/>
      <c r="I74" s="185"/>
      <c r="J74" s="186">
        <f>J348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7"/>
      <c r="C75" s="178"/>
      <c r="D75" s="179" t="s">
        <v>147</v>
      </c>
      <c r="E75" s="180"/>
      <c r="F75" s="180"/>
      <c r="G75" s="180"/>
      <c r="H75" s="180"/>
      <c r="I75" s="180"/>
      <c r="J75" s="181">
        <f>J363</f>
        <v>0</v>
      </c>
      <c r="K75" s="178"/>
      <c r="L75" s="182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62"/>
      <c r="C77" s="63"/>
      <c r="D77" s="63"/>
      <c r="E77" s="63"/>
      <c r="F77" s="63"/>
      <c r="G77" s="63"/>
      <c r="H77" s="63"/>
      <c r="I77" s="63"/>
      <c r="J77" s="63"/>
      <c r="K77" s="6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81" s="2" customFormat="1" ht="6.96" customHeight="1">
      <c r="A81" s="41"/>
      <c r="B81" s="64"/>
      <c r="C81" s="65"/>
      <c r="D81" s="65"/>
      <c r="E81" s="65"/>
      <c r="F81" s="65"/>
      <c r="G81" s="65"/>
      <c r="H81" s="65"/>
      <c r="I81" s="65"/>
      <c r="J81" s="65"/>
      <c r="K81" s="65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24.96" customHeight="1">
      <c r="A82" s="41"/>
      <c r="B82" s="42"/>
      <c r="C82" s="26" t="s">
        <v>148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16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172" t="str">
        <f>E7</f>
        <v>Výměna oken Václavkova 820 - 821, Valašské Meziříčí</v>
      </c>
      <c r="F85" s="35"/>
      <c r="G85" s="35"/>
      <c r="H85" s="35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" customFormat="1" ht="12" customHeight="1">
      <c r="B86" s="24"/>
      <c r="C86" s="35" t="s">
        <v>128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172" t="s">
        <v>555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130</v>
      </c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E11</f>
        <v>051 - Bytová jednotka 1, byt 1+1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F14</f>
        <v xml:space="preserve"> </v>
      </c>
      <c r="G91" s="43"/>
      <c r="H91" s="43"/>
      <c r="I91" s="35" t="s">
        <v>23</v>
      </c>
      <c r="J91" s="75" t="str">
        <f>IF(J14="","",J14)</f>
        <v>22. 4. 2025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E17</f>
        <v>Město Valašské Meziříčí</v>
      </c>
      <c r="G93" s="43"/>
      <c r="H93" s="43"/>
      <c r="I93" s="35" t="s">
        <v>31</v>
      </c>
      <c r="J93" s="39" t="str">
        <f>E23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29</v>
      </c>
      <c r="D94" s="43"/>
      <c r="E94" s="43"/>
      <c r="F94" s="30" t="str">
        <f>IF(E20="","",E20)</f>
        <v>Vyplň údaj</v>
      </c>
      <c r="G94" s="43"/>
      <c r="H94" s="43"/>
      <c r="I94" s="35" t="s">
        <v>33</v>
      </c>
      <c r="J94" s="39" t="str">
        <f>E26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8"/>
      <c r="B96" s="189"/>
      <c r="C96" s="190" t="s">
        <v>149</v>
      </c>
      <c r="D96" s="191" t="s">
        <v>55</v>
      </c>
      <c r="E96" s="191" t="s">
        <v>51</v>
      </c>
      <c r="F96" s="191" t="s">
        <v>52</v>
      </c>
      <c r="G96" s="191" t="s">
        <v>150</v>
      </c>
      <c r="H96" s="191" t="s">
        <v>151</v>
      </c>
      <c r="I96" s="191" t="s">
        <v>152</v>
      </c>
      <c r="J96" s="191" t="s">
        <v>134</v>
      </c>
      <c r="K96" s="192" t="s">
        <v>153</v>
      </c>
      <c r="L96" s="193"/>
      <c r="M96" s="95" t="s">
        <v>19</v>
      </c>
      <c r="N96" s="96" t="s">
        <v>40</v>
      </c>
      <c r="O96" s="96" t="s">
        <v>154</v>
      </c>
      <c r="P96" s="96" t="s">
        <v>155</v>
      </c>
      <c r="Q96" s="96" t="s">
        <v>156</v>
      </c>
      <c r="R96" s="96" t="s">
        <v>157</v>
      </c>
      <c r="S96" s="96" t="s">
        <v>158</v>
      </c>
      <c r="T96" s="97" t="s">
        <v>159</v>
      </c>
      <c r="U96" s="188"/>
      <c r="V96" s="188"/>
      <c r="W96" s="188"/>
      <c r="X96" s="188"/>
      <c r="Y96" s="188"/>
      <c r="Z96" s="188"/>
      <c r="AA96" s="188"/>
      <c r="AB96" s="188"/>
      <c r="AC96" s="188"/>
      <c r="AD96" s="188"/>
      <c r="AE96" s="188"/>
    </row>
    <row r="97" s="2" customFormat="1" ht="22.8" customHeight="1">
      <c r="A97" s="41"/>
      <c r="B97" s="42"/>
      <c r="C97" s="102" t="s">
        <v>160</v>
      </c>
      <c r="D97" s="43"/>
      <c r="E97" s="43"/>
      <c r="F97" s="43"/>
      <c r="G97" s="43"/>
      <c r="H97" s="43"/>
      <c r="I97" s="43"/>
      <c r="J97" s="194">
        <f>BK97</f>
        <v>0</v>
      </c>
      <c r="K97" s="43"/>
      <c r="L97" s="47"/>
      <c r="M97" s="98"/>
      <c r="N97" s="195"/>
      <c r="O97" s="99"/>
      <c r="P97" s="196">
        <f>P98+P254+P363</f>
        <v>0</v>
      </c>
      <c r="Q97" s="99"/>
      <c r="R97" s="196">
        <f>R98+R254+R363</f>
        <v>0.67879560000000005</v>
      </c>
      <c r="S97" s="99"/>
      <c r="T97" s="197">
        <f>T98+T254+T363</f>
        <v>0.80512356000000007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69</v>
      </c>
      <c r="AU97" s="20" t="s">
        <v>135</v>
      </c>
      <c r="BK97" s="198">
        <f>BK98+BK254+BK363</f>
        <v>0</v>
      </c>
    </row>
    <row r="98" s="12" customFormat="1" ht="25.92" customHeight="1">
      <c r="A98" s="12"/>
      <c r="B98" s="199"/>
      <c r="C98" s="200"/>
      <c r="D98" s="201" t="s">
        <v>69</v>
      </c>
      <c r="E98" s="202" t="s">
        <v>161</v>
      </c>
      <c r="F98" s="202" t="s">
        <v>162</v>
      </c>
      <c r="G98" s="200"/>
      <c r="H98" s="200"/>
      <c r="I98" s="203"/>
      <c r="J98" s="204">
        <f>BK98</f>
        <v>0</v>
      </c>
      <c r="K98" s="200"/>
      <c r="L98" s="205"/>
      <c r="M98" s="206"/>
      <c r="N98" s="207"/>
      <c r="O98" s="207"/>
      <c r="P98" s="208">
        <f>P99+P194+P239+P251</f>
        <v>0</v>
      </c>
      <c r="Q98" s="207"/>
      <c r="R98" s="208">
        <f>R99+R194+R239+R251</f>
        <v>0.30612467999999998</v>
      </c>
      <c r="S98" s="207"/>
      <c r="T98" s="209">
        <f>T99+T194+T239+T251</f>
        <v>0.79424356000000007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0" t="s">
        <v>77</v>
      </c>
      <c r="AT98" s="211" t="s">
        <v>69</v>
      </c>
      <c r="AU98" s="211" t="s">
        <v>70</v>
      </c>
      <c r="AY98" s="210" t="s">
        <v>163</v>
      </c>
      <c r="BK98" s="212">
        <f>BK99+BK194+BK239+BK251</f>
        <v>0</v>
      </c>
    </row>
    <row r="99" s="12" customFormat="1" ht="22.8" customHeight="1">
      <c r="A99" s="12"/>
      <c r="B99" s="199"/>
      <c r="C99" s="200"/>
      <c r="D99" s="201" t="s">
        <v>69</v>
      </c>
      <c r="E99" s="213" t="s">
        <v>164</v>
      </c>
      <c r="F99" s="213" t="s">
        <v>165</v>
      </c>
      <c r="G99" s="200"/>
      <c r="H99" s="200"/>
      <c r="I99" s="203"/>
      <c r="J99" s="214">
        <f>BK99</f>
        <v>0</v>
      </c>
      <c r="K99" s="200"/>
      <c r="L99" s="205"/>
      <c r="M99" s="206"/>
      <c r="N99" s="207"/>
      <c r="O99" s="207"/>
      <c r="P99" s="208">
        <f>SUM(P100:P193)</f>
        <v>0</v>
      </c>
      <c r="Q99" s="207"/>
      <c r="R99" s="208">
        <f>SUM(R100:R193)</f>
        <v>0.30612467999999998</v>
      </c>
      <c r="S99" s="207"/>
      <c r="T99" s="209">
        <f>SUM(T100:T193)</f>
        <v>0.0053175600000000007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77</v>
      </c>
      <c r="AT99" s="211" t="s">
        <v>69</v>
      </c>
      <c r="AU99" s="211" t="s">
        <v>77</v>
      </c>
      <c r="AY99" s="210" t="s">
        <v>163</v>
      </c>
      <c r="BK99" s="212">
        <f>SUM(BK100:BK193)</f>
        <v>0</v>
      </c>
    </row>
    <row r="100" s="2" customFormat="1" ht="24.15" customHeight="1">
      <c r="A100" s="41"/>
      <c r="B100" s="42"/>
      <c r="C100" s="215" t="s">
        <v>77</v>
      </c>
      <c r="D100" s="215" t="s">
        <v>166</v>
      </c>
      <c r="E100" s="216" t="s">
        <v>167</v>
      </c>
      <c r="F100" s="217" t="s">
        <v>168</v>
      </c>
      <c r="G100" s="218" t="s">
        <v>169</v>
      </c>
      <c r="H100" s="219">
        <v>6.9870000000000001</v>
      </c>
      <c r="I100" s="220"/>
      <c r="J100" s="221">
        <f>ROUND(I100*H100,2)</f>
        <v>0</v>
      </c>
      <c r="K100" s="217" t="s">
        <v>170</v>
      </c>
      <c r="L100" s="47"/>
      <c r="M100" s="222" t="s">
        <v>19</v>
      </c>
      <c r="N100" s="223" t="s">
        <v>42</v>
      </c>
      <c r="O100" s="87"/>
      <c r="P100" s="224">
        <f>O100*H100</f>
        <v>0</v>
      </c>
      <c r="Q100" s="224">
        <v>0.0043800000000000002</v>
      </c>
      <c r="R100" s="224">
        <f>Q100*H100</f>
        <v>0.030603060000000001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171</v>
      </c>
      <c r="AT100" s="226" t="s">
        <v>166</v>
      </c>
      <c r="AU100" s="226" t="s">
        <v>83</v>
      </c>
      <c r="AY100" s="20" t="s">
        <v>163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83</v>
      </c>
      <c r="BK100" s="227">
        <f>ROUND(I100*H100,2)</f>
        <v>0</v>
      </c>
      <c r="BL100" s="20" t="s">
        <v>171</v>
      </c>
      <c r="BM100" s="226" t="s">
        <v>172</v>
      </c>
    </row>
    <row r="101" s="2" customFormat="1">
      <c r="A101" s="41"/>
      <c r="B101" s="42"/>
      <c r="C101" s="43"/>
      <c r="D101" s="228" t="s">
        <v>173</v>
      </c>
      <c r="E101" s="43"/>
      <c r="F101" s="229" t="s">
        <v>174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173</v>
      </c>
      <c r="AU101" s="20" t="s">
        <v>83</v>
      </c>
    </row>
    <row r="102" s="13" customFormat="1">
      <c r="A102" s="13"/>
      <c r="B102" s="233"/>
      <c r="C102" s="234"/>
      <c r="D102" s="235" t="s">
        <v>175</v>
      </c>
      <c r="E102" s="236" t="s">
        <v>19</v>
      </c>
      <c r="F102" s="237" t="s">
        <v>176</v>
      </c>
      <c r="G102" s="234"/>
      <c r="H102" s="238">
        <v>2.1480000000000001</v>
      </c>
      <c r="I102" s="239"/>
      <c r="J102" s="234"/>
      <c r="K102" s="234"/>
      <c r="L102" s="240"/>
      <c r="M102" s="241"/>
      <c r="N102" s="242"/>
      <c r="O102" s="242"/>
      <c r="P102" s="242"/>
      <c r="Q102" s="242"/>
      <c r="R102" s="242"/>
      <c r="S102" s="242"/>
      <c r="T102" s="24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4" t="s">
        <v>175</v>
      </c>
      <c r="AU102" s="244" t="s">
        <v>83</v>
      </c>
      <c r="AV102" s="13" t="s">
        <v>83</v>
      </c>
      <c r="AW102" s="13" t="s">
        <v>32</v>
      </c>
      <c r="AX102" s="13" t="s">
        <v>70</v>
      </c>
      <c r="AY102" s="244" t="s">
        <v>163</v>
      </c>
    </row>
    <row r="103" s="13" customFormat="1">
      <c r="A103" s="13"/>
      <c r="B103" s="233"/>
      <c r="C103" s="234"/>
      <c r="D103" s="235" t="s">
        <v>175</v>
      </c>
      <c r="E103" s="236" t="s">
        <v>19</v>
      </c>
      <c r="F103" s="237" t="s">
        <v>176</v>
      </c>
      <c r="G103" s="234"/>
      <c r="H103" s="238">
        <v>2.1480000000000001</v>
      </c>
      <c r="I103" s="239"/>
      <c r="J103" s="234"/>
      <c r="K103" s="234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175</v>
      </c>
      <c r="AU103" s="244" t="s">
        <v>83</v>
      </c>
      <c r="AV103" s="13" t="s">
        <v>83</v>
      </c>
      <c r="AW103" s="13" t="s">
        <v>32</v>
      </c>
      <c r="AX103" s="13" t="s">
        <v>70</v>
      </c>
      <c r="AY103" s="244" t="s">
        <v>163</v>
      </c>
    </row>
    <row r="104" s="13" customFormat="1">
      <c r="A104" s="13"/>
      <c r="B104" s="233"/>
      <c r="C104" s="234"/>
      <c r="D104" s="235" t="s">
        <v>175</v>
      </c>
      <c r="E104" s="236" t="s">
        <v>19</v>
      </c>
      <c r="F104" s="237" t="s">
        <v>177</v>
      </c>
      <c r="G104" s="234"/>
      <c r="H104" s="238">
        <v>1.7609999999999999</v>
      </c>
      <c r="I104" s="239"/>
      <c r="J104" s="234"/>
      <c r="K104" s="234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175</v>
      </c>
      <c r="AU104" s="244" t="s">
        <v>83</v>
      </c>
      <c r="AV104" s="13" t="s">
        <v>83</v>
      </c>
      <c r="AW104" s="13" t="s">
        <v>32</v>
      </c>
      <c r="AX104" s="13" t="s">
        <v>70</v>
      </c>
      <c r="AY104" s="244" t="s">
        <v>163</v>
      </c>
    </row>
    <row r="105" s="13" customFormat="1">
      <c r="A105" s="13"/>
      <c r="B105" s="233"/>
      <c r="C105" s="234"/>
      <c r="D105" s="235" t="s">
        <v>175</v>
      </c>
      <c r="E105" s="236" t="s">
        <v>19</v>
      </c>
      <c r="F105" s="237" t="s">
        <v>178</v>
      </c>
      <c r="G105" s="234"/>
      <c r="H105" s="238">
        <v>0.93000000000000005</v>
      </c>
      <c r="I105" s="239"/>
      <c r="J105" s="234"/>
      <c r="K105" s="234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175</v>
      </c>
      <c r="AU105" s="244" t="s">
        <v>83</v>
      </c>
      <c r="AV105" s="13" t="s">
        <v>83</v>
      </c>
      <c r="AW105" s="13" t="s">
        <v>32</v>
      </c>
      <c r="AX105" s="13" t="s">
        <v>70</v>
      </c>
      <c r="AY105" s="244" t="s">
        <v>163</v>
      </c>
    </row>
    <row r="106" s="14" customFormat="1">
      <c r="A106" s="14"/>
      <c r="B106" s="245"/>
      <c r="C106" s="246"/>
      <c r="D106" s="235" t="s">
        <v>175</v>
      </c>
      <c r="E106" s="247" t="s">
        <v>19</v>
      </c>
      <c r="F106" s="248" t="s">
        <v>179</v>
      </c>
      <c r="G106" s="246"/>
      <c r="H106" s="249">
        <v>6.9870000000000001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175</v>
      </c>
      <c r="AU106" s="255" t="s">
        <v>83</v>
      </c>
      <c r="AV106" s="14" t="s">
        <v>171</v>
      </c>
      <c r="AW106" s="14" t="s">
        <v>32</v>
      </c>
      <c r="AX106" s="14" t="s">
        <v>77</v>
      </c>
      <c r="AY106" s="255" t="s">
        <v>163</v>
      </c>
    </row>
    <row r="107" s="2" customFormat="1" ht="16.5" customHeight="1">
      <c r="A107" s="41"/>
      <c r="B107" s="42"/>
      <c r="C107" s="215" t="s">
        <v>83</v>
      </c>
      <c r="D107" s="215" t="s">
        <v>166</v>
      </c>
      <c r="E107" s="216" t="s">
        <v>180</v>
      </c>
      <c r="F107" s="217" t="s">
        <v>181</v>
      </c>
      <c r="G107" s="218" t="s">
        <v>169</v>
      </c>
      <c r="H107" s="219">
        <v>6.9870000000000001</v>
      </c>
      <c r="I107" s="220"/>
      <c r="J107" s="221">
        <f>ROUND(I107*H107,2)</f>
        <v>0</v>
      </c>
      <c r="K107" s="217" t="s">
        <v>170</v>
      </c>
      <c r="L107" s="47"/>
      <c r="M107" s="222" t="s">
        <v>19</v>
      </c>
      <c r="N107" s="223" t="s">
        <v>42</v>
      </c>
      <c r="O107" s="87"/>
      <c r="P107" s="224">
        <f>O107*H107</f>
        <v>0</v>
      </c>
      <c r="Q107" s="224">
        <v>0.034680000000000002</v>
      </c>
      <c r="R107" s="224">
        <f>Q107*H107</f>
        <v>0.24230916000000002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171</v>
      </c>
      <c r="AT107" s="226" t="s">
        <v>166</v>
      </c>
      <c r="AU107" s="226" t="s">
        <v>83</v>
      </c>
      <c r="AY107" s="20" t="s">
        <v>163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83</v>
      </c>
      <c r="BK107" s="227">
        <f>ROUND(I107*H107,2)</f>
        <v>0</v>
      </c>
      <c r="BL107" s="20" t="s">
        <v>171</v>
      </c>
      <c r="BM107" s="226" t="s">
        <v>182</v>
      </c>
    </row>
    <row r="108" s="2" customFormat="1">
      <c r="A108" s="41"/>
      <c r="B108" s="42"/>
      <c r="C108" s="43"/>
      <c r="D108" s="228" t="s">
        <v>173</v>
      </c>
      <c r="E108" s="43"/>
      <c r="F108" s="229" t="s">
        <v>183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173</v>
      </c>
      <c r="AU108" s="20" t="s">
        <v>83</v>
      </c>
    </row>
    <row r="109" s="13" customFormat="1">
      <c r="A109" s="13"/>
      <c r="B109" s="233"/>
      <c r="C109" s="234"/>
      <c r="D109" s="235" t="s">
        <v>175</v>
      </c>
      <c r="E109" s="236" t="s">
        <v>19</v>
      </c>
      <c r="F109" s="237" t="s">
        <v>176</v>
      </c>
      <c r="G109" s="234"/>
      <c r="H109" s="238">
        <v>2.1480000000000001</v>
      </c>
      <c r="I109" s="239"/>
      <c r="J109" s="234"/>
      <c r="K109" s="234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175</v>
      </c>
      <c r="AU109" s="244" t="s">
        <v>83</v>
      </c>
      <c r="AV109" s="13" t="s">
        <v>83</v>
      </c>
      <c r="AW109" s="13" t="s">
        <v>32</v>
      </c>
      <c r="AX109" s="13" t="s">
        <v>70</v>
      </c>
      <c r="AY109" s="244" t="s">
        <v>163</v>
      </c>
    </row>
    <row r="110" s="13" customFormat="1">
      <c r="A110" s="13"/>
      <c r="B110" s="233"/>
      <c r="C110" s="234"/>
      <c r="D110" s="235" t="s">
        <v>175</v>
      </c>
      <c r="E110" s="236" t="s">
        <v>19</v>
      </c>
      <c r="F110" s="237" t="s">
        <v>176</v>
      </c>
      <c r="G110" s="234"/>
      <c r="H110" s="238">
        <v>2.1480000000000001</v>
      </c>
      <c r="I110" s="239"/>
      <c r="J110" s="234"/>
      <c r="K110" s="234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175</v>
      </c>
      <c r="AU110" s="244" t="s">
        <v>83</v>
      </c>
      <c r="AV110" s="13" t="s">
        <v>83</v>
      </c>
      <c r="AW110" s="13" t="s">
        <v>32</v>
      </c>
      <c r="AX110" s="13" t="s">
        <v>70</v>
      </c>
      <c r="AY110" s="244" t="s">
        <v>163</v>
      </c>
    </row>
    <row r="111" s="13" customFormat="1">
      <c r="A111" s="13"/>
      <c r="B111" s="233"/>
      <c r="C111" s="234"/>
      <c r="D111" s="235" t="s">
        <v>175</v>
      </c>
      <c r="E111" s="236" t="s">
        <v>19</v>
      </c>
      <c r="F111" s="237" t="s">
        <v>177</v>
      </c>
      <c r="G111" s="234"/>
      <c r="H111" s="238">
        <v>1.7609999999999999</v>
      </c>
      <c r="I111" s="239"/>
      <c r="J111" s="234"/>
      <c r="K111" s="234"/>
      <c r="L111" s="240"/>
      <c r="M111" s="241"/>
      <c r="N111" s="242"/>
      <c r="O111" s="242"/>
      <c r="P111" s="242"/>
      <c r="Q111" s="242"/>
      <c r="R111" s="242"/>
      <c r="S111" s="242"/>
      <c r="T111" s="24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4" t="s">
        <v>175</v>
      </c>
      <c r="AU111" s="244" t="s">
        <v>83</v>
      </c>
      <c r="AV111" s="13" t="s">
        <v>83</v>
      </c>
      <c r="AW111" s="13" t="s">
        <v>32</v>
      </c>
      <c r="AX111" s="13" t="s">
        <v>70</v>
      </c>
      <c r="AY111" s="244" t="s">
        <v>163</v>
      </c>
    </row>
    <row r="112" s="13" customFormat="1">
      <c r="A112" s="13"/>
      <c r="B112" s="233"/>
      <c r="C112" s="234"/>
      <c r="D112" s="235" t="s">
        <v>175</v>
      </c>
      <c r="E112" s="236" t="s">
        <v>19</v>
      </c>
      <c r="F112" s="237" t="s">
        <v>178</v>
      </c>
      <c r="G112" s="234"/>
      <c r="H112" s="238">
        <v>0.93000000000000005</v>
      </c>
      <c r="I112" s="239"/>
      <c r="J112" s="234"/>
      <c r="K112" s="234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175</v>
      </c>
      <c r="AU112" s="244" t="s">
        <v>83</v>
      </c>
      <c r="AV112" s="13" t="s">
        <v>83</v>
      </c>
      <c r="AW112" s="13" t="s">
        <v>32</v>
      </c>
      <c r="AX112" s="13" t="s">
        <v>70</v>
      </c>
      <c r="AY112" s="244" t="s">
        <v>163</v>
      </c>
    </row>
    <row r="113" s="14" customFormat="1">
      <c r="A113" s="14"/>
      <c r="B113" s="245"/>
      <c r="C113" s="246"/>
      <c r="D113" s="235" t="s">
        <v>175</v>
      </c>
      <c r="E113" s="247" t="s">
        <v>19</v>
      </c>
      <c r="F113" s="248" t="s">
        <v>179</v>
      </c>
      <c r="G113" s="246"/>
      <c r="H113" s="249">
        <v>6.9870000000000001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175</v>
      </c>
      <c r="AU113" s="255" t="s">
        <v>83</v>
      </c>
      <c r="AV113" s="14" t="s">
        <v>171</v>
      </c>
      <c r="AW113" s="14" t="s">
        <v>32</v>
      </c>
      <c r="AX113" s="14" t="s">
        <v>77</v>
      </c>
      <c r="AY113" s="255" t="s">
        <v>163</v>
      </c>
    </row>
    <row r="114" s="2" customFormat="1" ht="16.5" customHeight="1">
      <c r="A114" s="41"/>
      <c r="B114" s="42"/>
      <c r="C114" s="215" t="s">
        <v>184</v>
      </c>
      <c r="D114" s="215" t="s">
        <v>166</v>
      </c>
      <c r="E114" s="216" t="s">
        <v>185</v>
      </c>
      <c r="F114" s="217" t="s">
        <v>186</v>
      </c>
      <c r="G114" s="218" t="s">
        <v>169</v>
      </c>
      <c r="H114" s="219">
        <v>80</v>
      </c>
      <c r="I114" s="220"/>
      <c r="J114" s="221">
        <f>ROUND(I114*H114,2)</f>
        <v>0</v>
      </c>
      <c r="K114" s="217" t="s">
        <v>170</v>
      </c>
      <c r="L114" s="47"/>
      <c r="M114" s="222" t="s">
        <v>19</v>
      </c>
      <c r="N114" s="223" t="s">
        <v>42</v>
      </c>
      <c r="O114" s="87"/>
      <c r="P114" s="224">
        <f>O114*H114</f>
        <v>0</v>
      </c>
      <c r="Q114" s="224">
        <v>4.0000000000000003E-05</v>
      </c>
      <c r="R114" s="224">
        <f>Q114*H114</f>
        <v>0.0032000000000000002</v>
      </c>
      <c r="S114" s="224">
        <v>6.0000000000000002E-05</v>
      </c>
      <c r="T114" s="225">
        <f>S114*H114</f>
        <v>0.0048000000000000004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171</v>
      </c>
      <c r="AT114" s="226" t="s">
        <v>166</v>
      </c>
      <c r="AU114" s="226" t="s">
        <v>83</v>
      </c>
      <c r="AY114" s="20" t="s">
        <v>163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83</v>
      </c>
      <c r="BK114" s="227">
        <f>ROUND(I114*H114,2)</f>
        <v>0</v>
      </c>
      <c r="BL114" s="20" t="s">
        <v>171</v>
      </c>
      <c r="BM114" s="226" t="s">
        <v>187</v>
      </c>
    </row>
    <row r="115" s="2" customFormat="1">
      <c r="A115" s="41"/>
      <c r="B115" s="42"/>
      <c r="C115" s="43"/>
      <c r="D115" s="228" t="s">
        <v>173</v>
      </c>
      <c r="E115" s="43"/>
      <c r="F115" s="229" t="s">
        <v>188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173</v>
      </c>
      <c r="AU115" s="20" t="s">
        <v>83</v>
      </c>
    </row>
    <row r="116" s="13" customFormat="1">
      <c r="A116" s="13"/>
      <c r="B116" s="233"/>
      <c r="C116" s="234"/>
      <c r="D116" s="235" t="s">
        <v>175</v>
      </c>
      <c r="E116" s="236" t="s">
        <v>19</v>
      </c>
      <c r="F116" s="237" t="s">
        <v>482</v>
      </c>
      <c r="G116" s="234"/>
      <c r="H116" s="238">
        <v>80</v>
      </c>
      <c r="I116" s="239"/>
      <c r="J116" s="234"/>
      <c r="K116" s="234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175</v>
      </c>
      <c r="AU116" s="244" t="s">
        <v>83</v>
      </c>
      <c r="AV116" s="13" t="s">
        <v>83</v>
      </c>
      <c r="AW116" s="13" t="s">
        <v>32</v>
      </c>
      <c r="AX116" s="13" t="s">
        <v>70</v>
      </c>
      <c r="AY116" s="244" t="s">
        <v>163</v>
      </c>
    </row>
    <row r="117" s="14" customFormat="1">
      <c r="A117" s="14"/>
      <c r="B117" s="245"/>
      <c r="C117" s="246"/>
      <c r="D117" s="235" t="s">
        <v>175</v>
      </c>
      <c r="E117" s="247" t="s">
        <v>19</v>
      </c>
      <c r="F117" s="248" t="s">
        <v>179</v>
      </c>
      <c r="G117" s="246"/>
      <c r="H117" s="249">
        <v>80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175</v>
      </c>
      <c r="AU117" s="255" t="s">
        <v>83</v>
      </c>
      <c r="AV117" s="14" t="s">
        <v>171</v>
      </c>
      <c r="AW117" s="14" t="s">
        <v>32</v>
      </c>
      <c r="AX117" s="14" t="s">
        <v>77</v>
      </c>
      <c r="AY117" s="255" t="s">
        <v>163</v>
      </c>
    </row>
    <row r="118" s="2" customFormat="1" ht="21.75" customHeight="1">
      <c r="A118" s="41"/>
      <c r="B118" s="42"/>
      <c r="C118" s="215" t="s">
        <v>171</v>
      </c>
      <c r="D118" s="215" t="s">
        <v>166</v>
      </c>
      <c r="E118" s="216" t="s">
        <v>190</v>
      </c>
      <c r="F118" s="217" t="s">
        <v>191</v>
      </c>
      <c r="G118" s="218" t="s">
        <v>169</v>
      </c>
      <c r="H118" s="219">
        <v>8.6259999999999994</v>
      </c>
      <c r="I118" s="220"/>
      <c r="J118" s="221">
        <f>ROUND(I118*H118,2)</f>
        <v>0</v>
      </c>
      <c r="K118" s="217" t="s">
        <v>170</v>
      </c>
      <c r="L118" s="47"/>
      <c r="M118" s="222" t="s">
        <v>19</v>
      </c>
      <c r="N118" s="223" t="s">
        <v>42</v>
      </c>
      <c r="O118" s="87"/>
      <c r="P118" s="224">
        <f>O118*H118</f>
        <v>0</v>
      </c>
      <c r="Q118" s="224">
        <v>9.0000000000000006E-05</v>
      </c>
      <c r="R118" s="224">
        <f>Q118*H118</f>
        <v>0.00077634000000000004</v>
      </c>
      <c r="S118" s="224">
        <v>6.0000000000000002E-05</v>
      </c>
      <c r="T118" s="225">
        <f>S118*H118</f>
        <v>0.00051756000000000003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171</v>
      </c>
      <c r="AT118" s="226" t="s">
        <v>166</v>
      </c>
      <c r="AU118" s="226" t="s">
        <v>83</v>
      </c>
      <c r="AY118" s="20" t="s">
        <v>163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83</v>
      </c>
      <c r="BK118" s="227">
        <f>ROUND(I118*H118,2)</f>
        <v>0</v>
      </c>
      <c r="BL118" s="20" t="s">
        <v>171</v>
      </c>
      <c r="BM118" s="226" t="s">
        <v>192</v>
      </c>
    </row>
    <row r="119" s="2" customFormat="1">
      <c r="A119" s="41"/>
      <c r="B119" s="42"/>
      <c r="C119" s="43"/>
      <c r="D119" s="228" t="s">
        <v>173</v>
      </c>
      <c r="E119" s="43"/>
      <c r="F119" s="229" t="s">
        <v>193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173</v>
      </c>
      <c r="AU119" s="20" t="s">
        <v>83</v>
      </c>
    </row>
    <row r="120" s="13" customFormat="1">
      <c r="A120" s="13"/>
      <c r="B120" s="233"/>
      <c r="C120" s="234"/>
      <c r="D120" s="235" t="s">
        <v>175</v>
      </c>
      <c r="E120" s="236" t="s">
        <v>19</v>
      </c>
      <c r="F120" s="237" t="s">
        <v>194</v>
      </c>
      <c r="G120" s="234"/>
      <c r="H120" s="238">
        <v>3.1139999999999999</v>
      </c>
      <c r="I120" s="239"/>
      <c r="J120" s="234"/>
      <c r="K120" s="234"/>
      <c r="L120" s="240"/>
      <c r="M120" s="241"/>
      <c r="N120" s="242"/>
      <c r="O120" s="242"/>
      <c r="P120" s="242"/>
      <c r="Q120" s="242"/>
      <c r="R120" s="242"/>
      <c r="S120" s="242"/>
      <c r="T120" s="24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4" t="s">
        <v>175</v>
      </c>
      <c r="AU120" s="244" t="s">
        <v>83</v>
      </c>
      <c r="AV120" s="13" t="s">
        <v>83</v>
      </c>
      <c r="AW120" s="13" t="s">
        <v>32</v>
      </c>
      <c r="AX120" s="13" t="s">
        <v>70</v>
      </c>
      <c r="AY120" s="244" t="s">
        <v>163</v>
      </c>
    </row>
    <row r="121" s="13" customFormat="1">
      <c r="A121" s="13"/>
      <c r="B121" s="233"/>
      <c r="C121" s="234"/>
      <c r="D121" s="235" t="s">
        <v>175</v>
      </c>
      <c r="E121" s="236" t="s">
        <v>19</v>
      </c>
      <c r="F121" s="237" t="s">
        <v>194</v>
      </c>
      <c r="G121" s="234"/>
      <c r="H121" s="238">
        <v>3.1139999999999999</v>
      </c>
      <c r="I121" s="239"/>
      <c r="J121" s="234"/>
      <c r="K121" s="234"/>
      <c r="L121" s="240"/>
      <c r="M121" s="241"/>
      <c r="N121" s="242"/>
      <c r="O121" s="242"/>
      <c r="P121" s="242"/>
      <c r="Q121" s="242"/>
      <c r="R121" s="242"/>
      <c r="S121" s="242"/>
      <c r="T121" s="24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4" t="s">
        <v>175</v>
      </c>
      <c r="AU121" s="244" t="s">
        <v>83</v>
      </c>
      <c r="AV121" s="13" t="s">
        <v>83</v>
      </c>
      <c r="AW121" s="13" t="s">
        <v>32</v>
      </c>
      <c r="AX121" s="13" t="s">
        <v>70</v>
      </c>
      <c r="AY121" s="244" t="s">
        <v>163</v>
      </c>
    </row>
    <row r="122" s="13" customFormat="1">
      <c r="A122" s="13"/>
      <c r="B122" s="233"/>
      <c r="C122" s="234"/>
      <c r="D122" s="235" t="s">
        <v>175</v>
      </c>
      <c r="E122" s="236" t="s">
        <v>19</v>
      </c>
      <c r="F122" s="237" t="s">
        <v>195</v>
      </c>
      <c r="G122" s="234"/>
      <c r="H122" s="238">
        <v>1.7969999999999999</v>
      </c>
      <c r="I122" s="239"/>
      <c r="J122" s="234"/>
      <c r="K122" s="234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175</v>
      </c>
      <c r="AU122" s="244" t="s">
        <v>83</v>
      </c>
      <c r="AV122" s="13" t="s">
        <v>83</v>
      </c>
      <c r="AW122" s="13" t="s">
        <v>32</v>
      </c>
      <c r="AX122" s="13" t="s">
        <v>70</v>
      </c>
      <c r="AY122" s="244" t="s">
        <v>163</v>
      </c>
    </row>
    <row r="123" s="13" customFormat="1">
      <c r="A123" s="13"/>
      <c r="B123" s="233"/>
      <c r="C123" s="234"/>
      <c r="D123" s="235" t="s">
        <v>175</v>
      </c>
      <c r="E123" s="236" t="s">
        <v>19</v>
      </c>
      <c r="F123" s="237" t="s">
        <v>196</v>
      </c>
      <c r="G123" s="234"/>
      <c r="H123" s="238">
        <v>0.60099999999999998</v>
      </c>
      <c r="I123" s="239"/>
      <c r="J123" s="234"/>
      <c r="K123" s="234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175</v>
      </c>
      <c r="AU123" s="244" t="s">
        <v>83</v>
      </c>
      <c r="AV123" s="13" t="s">
        <v>83</v>
      </c>
      <c r="AW123" s="13" t="s">
        <v>32</v>
      </c>
      <c r="AX123" s="13" t="s">
        <v>70</v>
      </c>
      <c r="AY123" s="244" t="s">
        <v>163</v>
      </c>
    </row>
    <row r="124" s="14" customFormat="1">
      <c r="A124" s="14"/>
      <c r="B124" s="245"/>
      <c r="C124" s="246"/>
      <c r="D124" s="235" t="s">
        <v>175</v>
      </c>
      <c r="E124" s="247" t="s">
        <v>19</v>
      </c>
      <c r="F124" s="248" t="s">
        <v>179</v>
      </c>
      <c r="G124" s="246"/>
      <c r="H124" s="249">
        <v>8.6260000000000012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175</v>
      </c>
      <c r="AU124" s="255" t="s">
        <v>83</v>
      </c>
      <c r="AV124" s="14" t="s">
        <v>171</v>
      </c>
      <c r="AW124" s="14" t="s">
        <v>32</v>
      </c>
      <c r="AX124" s="14" t="s">
        <v>77</v>
      </c>
      <c r="AY124" s="255" t="s">
        <v>163</v>
      </c>
    </row>
    <row r="125" s="2" customFormat="1" ht="16.5" customHeight="1">
      <c r="A125" s="41"/>
      <c r="B125" s="42"/>
      <c r="C125" s="215" t="s">
        <v>197</v>
      </c>
      <c r="D125" s="215" t="s">
        <v>166</v>
      </c>
      <c r="E125" s="216" t="s">
        <v>198</v>
      </c>
      <c r="F125" s="217" t="s">
        <v>199</v>
      </c>
      <c r="G125" s="218" t="s">
        <v>169</v>
      </c>
      <c r="H125" s="219">
        <v>2.6200000000000001</v>
      </c>
      <c r="I125" s="220"/>
      <c r="J125" s="221">
        <f>ROUND(I125*H125,2)</f>
        <v>0</v>
      </c>
      <c r="K125" s="217" t="s">
        <v>170</v>
      </c>
      <c r="L125" s="47"/>
      <c r="M125" s="222" t="s">
        <v>19</v>
      </c>
      <c r="N125" s="223" t="s">
        <v>42</v>
      </c>
      <c r="O125" s="87"/>
      <c r="P125" s="224">
        <f>O125*H125</f>
        <v>0</v>
      </c>
      <c r="Q125" s="224">
        <v>0.00025999999999999998</v>
      </c>
      <c r="R125" s="224">
        <f>Q125*H125</f>
        <v>0.00068119999999999997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171</v>
      </c>
      <c r="AT125" s="226" t="s">
        <v>166</v>
      </c>
      <c r="AU125" s="226" t="s">
        <v>83</v>
      </c>
      <c r="AY125" s="20" t="s">
        <v>163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83</v>
      </c>
      <c r="BK125" s="227">
        <f>ROUND(I125*H125,2)</f>
        <v>0</v>
      </c>
      <c r="BL125" s="20" t="s">
        <v>171</v>
      </c>
      <c r="BM125" s="226" t="s">
        <v>200</v>
      </c>
    </row>
    <row r="126" s="2" customFormat="1">
      <c r="A126" s="41"/>
      <c r="B126" s="42"/>
      <c r="C126" s="43"/>
      <c r="D126" s="228" t="s">
        <v>173</v>
      </c>
      <c r="E126" s="43"/>
      <c r="F126" s="229" t="s">
        <v>201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173</v>
      </c>
      <c r="AU126" s="20" t="s">
        <v>83</v>
      </c>
    </row>
    <row r="127" s="13" customFormat="1">
      <c r="A127" s="13"/>
      <c r="B127" s="233"/>
      <c r="C127" s="234"/>
      <c r="D127" s="235" t="s">
        <v>175</v>
      </c>
      <c r="E127" s="236" t="s">
        <v>19</v>
      </c>
      <c r="F127" s="237" t="s">
        <v>202</v>
      </c>
      <c r="G127" s="234"/>
      <c r="H127" s="238">
        <v>0.76100000000000001</v>
      </c>
      <c r="I127" s="239"/>
      <c r="J127" s="234"/>
      <c r="K127" s="234"/>
      <c r="L127" s="240"/>
      <c r="M127" s="241"/>
      <c r="N127" s="242"/>
      <c r="O127" s="242"/>
      <c r="P127" s="242"/>
      <c r="Q127" s="242"/>
      <c r="R127" s="242"/>
      <c r="S127" s="242"/>
      <c r="T127" s="24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4" t="s">
        <v>175</v>
      </c>
      <c r="AU127" s="244" t="s">
        <v>83</v>
      </c>
      <c r="AV127" s="13" t="s">
        <v>83</v>
      </c>
      <c r="AW127" s="13" t="s">
        <v>32</v>
      </c>
      <c r="AX127" s="13" t="s">
        <v>70</v>
      </c>
      <c r="AY127" s="244" t="s">
        <v>163</v>
      </c>
    </row>
    <row r="128" s="13" customFormat="1">
      <c r="A128" s="13"/>
      <c r="B128" s="233"/>
      <c r="C128" s="234"/>
      <c r="D128" s="235" t="s">
        <v>175</v>
      </c>
      <c r="E128" s="236" t="s">
        <v>19</v>
      </c>
      <c r="F128" s="237" t="s">
        <v>202</v>
      </c>
      <c r="G128" s="234"/>
      <c r="H128" s="238">
        <v>0.76100000000000001</v>
      </c>
      <c r="I128" s="239"/>
      <c r="J128" s="234"/>
      <c r="K128" s="234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175</v>
      </c>
      <c r="AU128" s="244" t="s">
        <v>83</v>
      </c>
      <c r="AV128" s="13" t="s">
        <v>83</v>
      </c>
      <c r="AW128" s="13" t="s">
        <v>32</v>
      </c>
      <c r="AX128" s="13" t="s">
        <v>70</v>
      </c>
      <c r="AY128" s="244" t="s">
        <v>163</v>
      </c>
    </row>
    <row r="129" s="13" customFormat="1">
      <c r="A129" s="13"/>
      <c r="B129" s="233"/>
      <c r="C129" s="234"/>
      <c r="D129" s="235" t="s">
        <v>175</v>
      </c>
      <c r="E129" s="236" t="s">
        <v>19</v>
      </c>
      <c r="F129" s="237" t="s">
        <v>203</v>
      </c>
      <c r="G129" s="234"/>
      <c r="H129" s="238">
        <v>0.75</v>
      </c>
      <c r="I129" s="239"/>
      <c r="J129" s="234"/>
      <c r="K129" s="234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175</v>
      </c>
      <c r="AU129" s="244" t="s">
        <v>83</v>
      </c>
      <c r="AV129" s="13" t="s">
        <v>83</v>
      </c>
      <c r="AW129" s="13" t="s">
        <v>32</v>
      </c>
      <c r="AX129" s="13" t="s">
        <v>70</v>
      </c>
      <c r="AY129" s="244" t="s">
        <v>163</v>
      </c>
    </row>
    <row r="130" s="13" customFormat="1">
      <c r="A130" s="13"/>
      <c r="B130" s="233"/>
      <c r="C130" s="234"/>
      <c r="D130" s="235" t="s">
        <v>175</v>
      </c>
      <c r="E130" s="236" t="s">
        <v>19</v>
      </c>
      <c r="F130" s="237" t="s">
        <v>204</v>
      </c>
      <c r="G130" s="234"/>
      <c r="H130" s="238">
        <v>0.34799999999999998</v>
      </c>
      <c r="I130" s="239"/>
      <c r="J130" s="234"/>
      <c r="K130" s="234"/>
      <c r="L130" s="240"/>
      <c r="M130" s="241"/>
      <c r="N130" s="242"/>
      <c r="O130" s="242"/>
      <c r="P130" s="242"/>
      <c r="Q130" s="242"/>
      <c r="R130" s="242"/>
      <c r="S130" s="242"/>
      <c r="T130" s="24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4" t="s">
        <v>175</v>
      </c>
      <c r="AU130" s="244" t="s">
        <v>83</v>
      </c>
      <c r="AV130" s="13" t="s">
        <v>83</v>
      </c>
      <c r="AW130" s="13" t="s">
        <v>32</v>
      </c>
      <c r="AX130" s="13" t="s">
        <v>70</v>
      </c>
      <c r="AY130" s="244" t="s">
        <v>163</v>
      </c>
    </row>
    <row r="131" s="14" customFormat="1">
      <c r="A131" s="14"/>
      <c r="B131" s="245"/>
      <c r="C131" s="246"/>
      <c r="D131" s="235" t="s">
        <v>175</v>
      </c>
      <c r="E131" s="247" t="s">
        <v>19</v>
      </c>
      <c r="F131" s="248" t="s">
        <v>179</v>
      </c>
      <c r="G131" s="246"/>
      <c r="H131" s="249">
        <v>2.6200000000000001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175</v>
      </c>
      <c r="AU131" s="255" t="s">
        <v>83</v>
      </c>
      <c r="AV131" s="14" t="s">
        <v>171</v>
      </c>
      <c r="AW131" s="14" t="s">
        <v>32</v>
      </c>
      <c r="AX131" s="14" t="s">
        <v>77</v>
      </c>
      <c r="AY131" s="255" t="s">
        <v>163</v>
      </c>
    </row>
    <row r="132" s="2" customFormat="1" ht="21.75" customHeight="1">
      <c r="A132" s="41"/>
      <c r="B132" s="42"/>
      <c r="C132" s="215" t="s">
        <v>164</v>
      </c>
      <c r="D132" s="215" t="s">
        <v>166</v>
      </c>
      <c r="E132" s="216" t="s">
        <v>205</v>
      </c>
      <c r="F132" s="217" t="s">
        <v>206</v>
      </c>
      <c r="G132" s="218" t="s">
        <v>169</v>
      </c>
      <c r="H132" s="219">
        <v>2.6200000000000001</v>
      </c>
      <c r="I132" s="220"/>
      <c r="J132" s="221">
        <f>ROUND(I132*H132,2)</f>
        <v>0</v>
      </c>
      <c r="K132" s="217" t="s">
        <v>170</v>
      </c>
      <c r="L132" s="47"/>
      <c r="M132" s="222" t="s">
        <v>19</v>
      </c>
      <c r="N132" s="223" t="s">
        <v>42</v>
      </c>
      <c r="O132" s="87"/>
      <c r="P132" s="224">
        <f>O132*H132</f>
        <v>0</v>
      </c>
      <c r="Q132" s="224">
        <v>0.0043800000000000002</v>
      </c>
      <c r="R132" s="224">
        <f>Q132*H132</f>
        <v>0.011475600000000001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171</v>
      </c>
      <c r="AT132" s="226" t="s">
        <v>166</v>
      </c>
      <c r="AU132" s="226" t="s">
        <v>83</v>
      </c>
      <c r="AY132" s="20" t="s">
        <v>163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83</v>
      </c>
      <c r="BK132" s="227">
        <f>ROUND(I132*H132,2)</f>
        <v>0</v>
      </c>
      <c r="BL132" s="20" t="s">
        <v>171</v>
      </c>
      <c r="BM132" s="226" t="s">
        <v>207</v>
      </c>
    </row>
    <row r="133" s="2" customFormat="1">
      <c r="A133" s="41"/>
      <c r="B133" s="42"/>
      <c r="C133" s="43"/>
      <c r="D133" s="228" t="s">
        <v>173</v>
      </c>
      <c r="E133" s="43"/>
      <c r="F133" s="229" t="s">
        <v>208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173</v>
      </c>
      <c r="AU133" s="20" t="s">
        <v>83</v>
      </c>
    </row>
    <row r="134" s="13" customFormat="1">
      <c r="A134" s="13"/>
      <c r="B134" s="233"/>
      <c r="C134" s="234"/>
      <c r="D134" s="235" t="s">
        <v>175</v>
      </c>
      <c r="E134" s="236" t="s">
        <v>19</v>
      </c>
      <c r="F134" s="237" t="s">
        <v>202</v>
      </c>
      <c r="G134" s="234"/>
      <c r="H134" s="238">
        <v>0.76100000000000001</v>
      </c>
      <c r="I134" s="239"/>
      <c r="J134" s="234"/>
      <c r="K134" s="234"/>
      <c r="L134" s="240"/>
      <c r="M134" s="241"/>
      <c r="N134" s="242"/>
      <c r="O134" s="242"/>
      <c r="P134" s="242"/>
      <c r="Q134" s="242"/>
      <c r="R134" s="242"/>
      <c r="S134" s="242"/>
      <c r="T134" s="24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4" t="s">
        <v>175</v>
      </c>
      <c r="AU134" s="244" t="s">
        <v>83</v>
      </c>
      <c r="AV134" s="13" t="s">
        <v>83</v>
      </c>
      <c r="AW134" s="13" t="s">
        <v>32</v>
      </c>
      <c r="AX134" s="13" t="s">
        <v>70</v>
      </c>
      <c r="AY134" s="244" t="s">
        <v>163</v>
      </c>
    </row>
    <row r="135" s="13" customFormat="1">
      <c r="A135" s="13"/>
      <c r="B135" s="233"/>
      <c r="C135" s="234"/>
      <c r="D135" s="235" t="s">
        <v>175</v>
      </c>
      <c r="E135" s="236" t="s">
        <v>19</v>
      </c>
      <c r="F135" s="237" t="s">
        <v>202</v>
      </c>
      <c r="G135" s="234"/>
      <c r="H135" s="238">
        <v>0.76100000000000001</v>
      </c>
      <c r="I135" s="239"/>
      <c r="J135" s="234"/>
      <c r="K135" s="234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175</v>
      </c>
      <c r="AU135" s="244" t="s">
        <v>83</v>
      </c>
      <c r="AV135" s="13" t="s">
        <v>83</v>
      </c>
      <c r="AW135" s="13" t="s">
        <v>32</v>
      </c>
      <c r="AX135" s="13" t="s">
        <v>70</v>
      </c>
      <c r="AY135" s="244" t="s">
        <v>163</v>
      </c>
    </row>
    <row r="136" s="13" customFormat="1">
      <c r="A136" s="13"/>
      <c r="B136" s="233"/>
      <c r="C136" s="234"/>
      <c r="D136" s="235" t="s">
        <v>175</v>
      </c>
      <c r="E136" s="236" t="s">
        <v>19</v>
      </c>
      <c r="F136" s="237" t="s">
        <v>203</v>
      </c>
      <c r="G136" s="234"/>
      <c r="H136" s="238">
        <v>0.75</v>
      </c>
      <c r="I136" s="239"/>
      <c r="J136" s="234"/>
      <c r="K136" s="234"/>
      <c r="L136" s="240"/>
      <c r="M136" s="241"/>
      <c r="N136" s="242"/>
      <c r="O136" s="242"/>
      <c r="P136" s="242"/>
      <c r="Q136" s="242"/>
      <c r="R136" s="242"/>
      <c r="S136" s="242"/>
      <c r="T136" s="24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4" t="s">
        <v>175</v>
      </c>
      <c r="AU136" s="244" t="s">
        <v>83</v>
      </c>
      <c r="AV136" s="13" t="s">
        <v>83</v>
      </c>
      <c r="AW136" s="13" t="s">
        <v>32</v>
      </c>
      <c r="AX136" s="13" t="s">
        <v>70</v>
      </c>
      <c r="AY136" s="244" t="s">
        <v>163</v>
      </c>
    </row>
    <row r="137" s="13" customFormat="1">
      <c r="A137" s="13"/>
      <c r="B137" s="233"/>
      <c r="C137" s="234"/>
      <c r="D137" s="235" t="s">
        <v>175</v>
      </c>
      <c r="E137" s="236" t="s">
        <v>19</v>
      </c>
      <c r="F137" s="237" t="s">
        <v>204</v>
      </c>
      <c r="G137" s="234"/>
      <c r="H137" s="238">
        <v>0.34799999999999998</v>
      </c>
      <c r="I137" s="239"/>
      <c r="J137" s="234"/>
      <c r="K137" s="234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175</v>
      </c>
      <c r="AU137" s="244" t="s">
        <v>83</v>
      </c>
      <c r="AV137" s="13" t="s">
        <v>83</v>
      </c>
      <c r="AW137" s="13" t="s">
        <v>32</v>
      </c>
      <c r="AX137" s="13" t="s">
        <v>70</v>
      </c>
      <c r="AY137" s="244" t="s">
        <v>163</v>
      </c>
    </row>
    <row r="138" s="14" customFormat="1">
      <c r="A138" s="14"/>
      <c r="B138" s="245"/>
      <c r="C138" s="246"/>
      <c r="D138" s="235" t="s">
        <v>175</v>
      </c>
      <c r="E138" s="247" t="s">
        <v>19</v>
      </c>
      <c r="F138" s="248" t="s">
        <v>179</v>
      </c>
      <c r="G138" s="246"/>
      <c r="H138" s="249">
        <v>2.6200000000000001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175</v>
      </c>
      <c r="AU138" s="255" t="s">
        <v>83</v>
      </c>
      <c r="AV138" s="14" t="s">
        <v>171</v>
      </c>
      <c r="AW138" s="14" t="s">
        <v>32</v>
      </c>
      <c r="AX138" s="14" t="s">
        <v>77</v>
      </c>
      <c r="AY138" s="255" t="s">
        <v>163</v>
      </c>
    </row>
    <row r="139" s="2" customFormat="1" ht="24.15" customHeight="1">
      <c r="A139" s="41"/>
      <c r="B139" s="42"/>
      <c r="C139" s="215" t="s">
        <v>209</v>
      </c>
      <c r="D139" s="215" t="s">
        <v>166</v>
      </c>
      <c r="E139" s="216" t="s">
        <v>210</v>
      </c>
      <c r="F139" s="217" t="s">
        <v>211</v>
      </c>
      <c r="G139" s="218" t="s">
        <v>212</v>
      </c>
      <c r="H139" s="219">
        <v>17.460000000000001</v>
      </c>
      <c r="I139" s="220"/>
      <c r="J139" s="221">
        <f>ROUND(I139*H139,2)</f>
        <v>0</v>
      </c>
      <c r="K139" s="217" t="s">
        <v>170</v>
      </c>
      <c r="L139" s="47"/>
      <c r="M139" s="222" t="s">
        <v>19</v>
      </c>
      <c r="N139" s="223" t="s">
        <v>42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171</v>
      </c>
      <c r="AT139" s="226" t="s">
        <v>166</v>
      </c>
      <c r="AU139" s="226" t="s">
        <v>83</v>
      </c>
      <c r="AY139" s="20" t="s">
        <v>163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83</v>
      </c>
      <c r="BK139" s="227">
        <f>ROUND(I139*H139,2)</f>
        <v>0</v>
      </c>
      <c r="BL139" s="20" t="s">
        <v>171</v>
      </c>
      <c r="BM139" s="226" t="s">
        <v>213</v>
      </c>
    </row>
    <row r="140" s="2" customFormat="1">
      <c r="A140" s="41"/>
      <c r="B140" s="42"/>
      <c r="C140" s="43"/>
      <c r="D140" s="228" t="s">
        <v>173</v>
      </c>
      <c r="E140" s="43"/>
      <c r="F140" s="229" t="s">
        <v>214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173</v>
      </c>
      <c r="AU140" s="20" t="s">
        <v>83</v>
      </c>
    </row>
    <row r="141" s="13" customFormat="1">
      <c r="A141" s="13"/>
      <c r="B141" s="233"/>
      <c r="C141" s="234"/>
      <c r="D141" s="235" t="s">
        <v>175</v>
      </c>
      <c r="E141" s="236" t="s">
        <v>19</v>
      </c>
      <c r="F141" s="237" t="s">
        <v>215</v>
      </c>
      <c r="G141" s="234"/>
      <c r="H141" s="238">
        <v>5.0700000000000003</v>
      </c>
      <c r="I141" s="239"/>
      <c r="J141" s="234"/>
      <c r="K141" s="234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175</v>
      </c>
      <c r="AU141" s="244" t="s">
        <v>83</v>
      </c>
      <c r="AV141" s="13" t="s">
        <v>83</v>
      </c>
      <c r="AW141" s="13" t="s">
        <v>32</v>
      </c>
      <c r="AX141" s="13" t="s">
        <v>70</v>
      </c>
      <c r="AY141" s="244" t="s">
        <v>163</v>
      </c>
    </row>
    <row r="142" s="13" customFormat="1">
      <c r="A142" s="13"/>
      <c r="B142" s="233"/>
      <c r="C142" s="234"/>
      <c r="D142" s="235" t="s">
        <v>175</v>
      </c>
      <c r="E142" s="236" t="s">
        <v>19</v>
      </c>
      <c r="F142" s="237" t="s">
        <v>215</v>
      </c>
      <c r="G142" s="234"/>
      <c r="H142" s="238">
        <v>5.0700000000000003</v>
      </c>
      <c r="I142" s="239"/>
      <c r="J142" s="234"/>
      <c r="K142" s="234"/>
      <c r="L142" s="240"/>
      <c r="M142" s="241"/>
      <c r="N142" s="242"/>
      <c r="O142" s="242"/>
      <c r="P142" s="242"/>
      <c r="Q142" s="242"/>
      <c r="R142" s="242"/>
      <c r="S142" s="242"/>
      <c r="T142" s="24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4" t="s">
        <v>175</v>
      </c>
      <c r="AU142" s="244" t="s">
        <v>83</v>
      </c>
      <c r="AV142" s="13" t="s">
        <v>83</v>
      </c>
      <c r="AW142" s="13" t="s">
        <v>32</v>
      </c>
      <c r="AX142" s="13" t="s">
        <v>70</v>
      </c>
      <c r="AY142" s="244" t="s">
        <v>163</v>
      </c>
    </row>
    <row r="143" s="13" customFormat="1">
      <c r="A143" s="13"/>
      <c r="B143" s="233"/>
      <c r="C143" s="234"/>
      <c r="D143" s="235" t="s">
        <v>175</v>
      </c>
      <c r="E143" s="236" t="s">
        <v>19</v>
      </c>
      <c r="F143" s="237" t="s">
        <v>216</v>
      </c>
      <c r="G143" s="234"/>
      <c r="H143" s="238">
        <v>5</v>
      </c>
      <c r="I143" s="239"/>
      <c r="J143" s="234"/>
      <c r="K143" s="234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175</v>
      </c>
      <c r="AU143" s="244" t="s">
        <v>83</v>
      </c>
      <c r="AV143" s="13" t="s">
        <v>83</v>
      </c>
      <c r="AW143" s="13" t="s">
        <v>32</v>
      </c>
      <c r="AX143" s="13" t="s">
        <v>70</v>
      </c>
      <c r="AY143" s="244" t="s">
        <v>163</v>
      </c>
    </row>
    <row r="144" s="13" customFormat="1">
      <c r="A144" s="13"/>
      <c r="B144" s="233"/>
      <c r="C144" s="234"/>
      <c r="D144" s="235" t="s">
        <v>175</v>
      </c>
      <c r="E144" s="236" t="s">
        <v>19</v>
      </c>
      <c r="F144" s="237" t="s">
        <v>217</v>
      </c>
      <c r="G144" s="234"/>
      <c r="H144" s="238">
        <v>2.3199999999999998</v>
      </c>
      <c r="I144" s="239"/>
      <c r="J144" s="234"/>
      <c r="K144" s="234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175</v>
      </c>
      <c r="AU144" s="244" t="s">
        <v>83</v>
      </c>
      <c r="AV144" s="13" t="s">
        <v>83</v>
      </c>
      <c r="AW144" s="13" t="s">
        <v>32</v>
      </c>
      <c r="AX144" s="13" t="s">
        <v>70</v>
      </c>
      <c r="AY144" s="244" t="s">
        <v>163</v>
      </c>
    </row>
    <row r="145" s="14" customFormat="1">
      <c r="A145" s="14"/>
      <c r="B145" s="245"/>
      <c r="C145" s="246"/>
      <c r="D145" s="235" t="s">
        <v>175</v>
      </c>
      <c r="E145" s="247" t="s">
        <v>19</v>
      </c>
      <c r="F145" s="248" t="s">
        <v>179</v>
      </c>
      <c r="G145" s="246"/>
      <c r="H145" s="249">
        <v>17.460000000000001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175</v>
      </c>
      <c r="AU145" s="255" t="s">
        <v>83</v>
      </c>
      <c r="AV145" s="14" t="s">
        <v>171</v>
      </c>
      <c r="AW145" s="14" t="s">
        <v>32</v>
      </c>
      <c r="AX145" s="14" t="s">
        <v>77</v>
      </c>
      <c r="AY145" s="255" t="s">
        <v>163</v>
      </c>
    </row>
    <row r="146" s="2" customFormat="1" ht="16.5" customHeight="1">
      <c r="A146" s="41"/>
      <c r="B146" s="42"/>
      <c r="C146" s="256" t="s">
        <v>218</v>
      </c>
      <c r="D146" s="256" t="s">
        <v>219</v>
      </c>
      <c r="E146" s="257" t="s">
        <v>220</v>
      </c>
      <c r="F146" s="258" t="s">
        <v>221</v>
      </c>
      <c r="G146" s="259" t="s">
        <v>212</v>
      </c>
      <c r="H146" s="260">
        <v>18.332999999999998</v>
      </c>
      <c r="I146" s="261"/>
      <c r="J146" s="262">
        <f>ROUND(I146*H146,2)</f>
        <v>0</v>
      </c>
      <c r="K146" s="258" t="s">
        <v>170</v>
      </c>
      <c r="L146" s="263"/>
      <c r="M146" s="264" t="s">
        <v>19</v>
      </c>
      <c r="N146" s="265" t="s">
        <v>42</v>
      </c>
      <c r="O146" s="87"/>
      <c r="P146" s="224">
        <f>O146*H146</f>
        <v>0</v>
      </c>
      <c r="Q146" s="224">
        <v>0.00010000000000000001</v>
      </c>
      <c r="R146" s="224">
        <f>Q146*H146</f>
        <v>0.0018333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218</v>
      </c>
      <c r="AT146" s="226" t="s">
        <v>219</v>
      </c>
      <c r="AU146" s="226" t="s">
        <v>83</v>
      </c>
      <c r="AY146" s="20" t="s">
        <v>163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83</v>
      </c>
      <c r="BK146" s="227">
        <f>ROUND(I146*H146,2)</f>
        <v>0</v>
      </c>
      <c r="BL146" s="20" t="s">
        <v>171</v>
      </c>
      <c r="BM146" s="226" t="s">
        <v>222</v>
      </c>
    </row>
    <row r="147" s="13" customFormat="1">
      <c r="A147" s="13"/>
      <c r="B147" s="233"/>
      <c r="C147" s="234"/>
      <c r="D147" s="235" t="s">
        <v>175</v>
      </c>
      <c r="E147" s="236" t="s">
        <v>19</v>
      </c>
      <c r="F147" s="237" t="s">
        <v>215</v>
      </c>
      <c r="G147" s="234"/>
      <c r="H147" s="238">
        <v>5.0700000000000003</v>
      </c>
      <c r="I147" s="239"/>
      <c r="J147" s="234"/>
      <c r="K147" s="234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175</v>
      </c>
      <c r="AU147" s="244" t="s">
        <v>83</v>
      </c>
      <c r="AV147" s="13" t="s">
        <v>83</v>
      </c>
      <c r="AW147" s="13" t="s">
        <v>32</v>
      </c>
      <c r="AX147" s="13" t="s">
        <v>70</v>
      </c>
      <c r="AY147" s="244" t="s">
        <v>163</v>
      </c>
    </row>
    <row r="148" s="13" customFormat="1">
      <c r="A148" s="13"/>
      <c r="B148" s="233"/>
      <c r="C148" s="234"/>
      <c r="D148" s="235" t="s">
        <v>175</v>
      </c>
      <c r="E148" s="236" t="s">
        <v>19</v>
      </c>
      <c r="F148" s="237" t="s">
        <v>215</v>
      </c>
      <c r="G148" s="234"/>
      <c r="H148" s="238">
        <v>5.0700000000000003</v>
      </c>
      <c r="I148" s="239"/>
      <c r="J148" s="234"/>
      <c r="K148" s="234"/>
      <c r="L148" s="240"/>
      <c r="M148" s="241"/>
      <c r="N148" s="242"/>
      <c r="O148" s="242"/>
      <c r="P148" s="242"/>
      <c r="Q148" s="242"/>
      <c r="R148" s="242"/>
      <c r="S148" s="242"/>
      <c r="T148" s="24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4" t="s">
        <v>175</v>
      </c>
      <c r="AU148" s="244" t="s">
        <v>83</v>
      </c>
      <c r="AV148" s="13" t="s">
        <v>83</v>
      </c>
      <c r="AW148" s="13" t="s">
        <v>32</v>
      </c>
      <c r="AX148" s="13" t="s">
        <v>70</v>
      </c>
      <c r="AY148" s="244" t="s">
        <v>163</v>
      </c>
    </row>
    <row r="149" s="13" customFormat="1">
      <c r="A149" s="13"/>
      <c r="B149" s="233"/>
      <c r="C149" s="234"/>
      <c r="D149" s="235" t="s">
        <v>175</v>
      </c>
      <c r="E149" s="236" t="s">
        <v>19</v>
      </c>
      <c r="F149" s="237" t="s">
        <v>216</v>
      </c>
      <c r="G149" s="234"/>
      <c r="H149" s="238">
        <v>5</v>
      </c>
      <c r="I149" s="239"/>
      <c r="J149" s="234"/>
      <c r="K149" s="234"/>
      <c r="L149" s="240"/>
      <c r="M149" s="241"/>
      <c r="N149" s="242"/>
      <c r="O149" s="242"/>
      <c r="P149" s="242"/>
      <c r="Q149" s="242"/>
      <c r="R149" s="242"/>
      <c r="S149" s="242"/>
      <c r="T149" s="24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4" t="s">
        <v>175</v>
      </c>
      <c r="AU149" s="244" t="s">
        <v>83</v>
      </c>
      <c r="AV149" s="13" t="s">
        <v>83</v>
      </c>
      <c r="AW149" s="13" t="s">
        <v>32</v>
      </c>
      <c r="AX149" s="13" t="s">
        <v>70</v>
      </c>
      <c r="AY149" s="244" t="s">
        <v>163</v>
      </c>
    </row>
    <row r="150" s="13" customFormat="1">
      <c r="A150" s="13"/>
      <c r="B150" s="233"/>
      <c r="C150" s="234"/>
      <c r="D150" s="235" t="s">
        <v>175</v>
      </c>
      <c r="E150" s="236" t="s">
        <v>19</v>
      </c>
      <c r="F150" s="237" t="s">
        <v>217</v>
      </c>
      <c r="G150" s="234"/>
      <c r="H150" s="238">
        <v>2.3199999999999998</v>
      </c>
      <c r="I150" s="239"/>
      <c r="J150" s="234"/>
      <c r="K150" s="234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175</v>
      </c>
      <c r="AU150" s="244" t="s">
        <v>83</v>
      </c>
      <c r="AV150" s="13" t="s">
        <v>83</v>
      </c>
      <c r="AW150" s="13" t="s">
        <v>32</v>
      </c>
      <c r="AX150" s="13" t="s">
        <v>70</v>
      </c>
      <c r="AY150" s="244" t="s">
        <v>163</v>
      </c>
    </row>
    <row r="151" s="14" customFormat="1">
      <c r="A151" s="14"/>
      <c r="B151" s="245"/>
      <c r="C151" s="246"/>
      <c r="D151" s="235" t="s">
        <v>175</v>
      </c>
      <c r="E151" s="247" t="s">
        <v>19</v>
      </c>
      <c r="F151" s="248" t="s">
        <v>179</v>
      </c>
      <c r="G151" s="246"/>
      <c r="H151" s="249">
        <v>17.460000000000001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175</v>
      </c>
      <c r="AU151" s="255" t="s">
        <v>83</v>
      </c>
      <c r="AV151" s="14" t="s">
        <v>171</v>
      </c>
      <c r="AW151" s="14" t="s">
        <v>32</v>
      </c>
      <c r="AX151" s="14" t="s">
        <v>77</v>
      </c>
      <c r="AY151" s="255" t="s">
        <v>163</v>
      </c>
    </row>
    <row r="152" s="13" customFormat="1">
      <c r="A152" s="13"/>
      <c r="B152" s="233"/>
      <c r="C152" s="234"/>
      <c r="D152" s="235" t="s">
        <v>175</v>
      </c>
      <c r="E152" s="234"/>
      <c r="F152" s="237" t="s">
        <v>483</v>
      </c>
      <c r="G152" s="234"/>
      <c r="H152" s="238">
        <v>18.332999999999998</v>
      </c>
      <c r="I152" s="239"/>
      <c r="J152" s="234"/>
      <c r="K152" s="234"/>
      <c r="L152" s="240"/>
      <c r="M152" s="241"/>
      <c r="N152" s="242"/>
      <c r="O152" s="242"/>
      <c r="P152" s="242"/>
      <c r="Q152" s="242"/>
      <c r="R152" s="242"/>
      <c r="S152" s="242"/>
      <c r="T152" s="24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4" t="s">
        <v>175</v>
      </c>
      <c r="AU152" s="244" t="s">
        <v>83</v>
      </c>
      <c r="AV152" s="13" t="s">
        <v>83</v>
      </c>
      <c r="AW152" s="13" t="s">
        <v>4</v>
      </c>
      <c r="AX152" s="13" t="s">
        <v>77</v>
      </c>
      <c r="AY152" s="244" t="s">
        <v>163</v>
      </c>
    </row>
    <row r="153" s="2" customFormat="1" ht="33" customHeight="1">
      <c r="A153" s="41"/>
      <c r="B153" s="42"/>
      <c r="C153" s="215" t="s">
        <v>224</v>
      </c>
      <c r="D153" s="215" t="s">
        <v>166</v>
      </c>
      <c r="E153" s="216" t="s">
        <v>225</v>
      </c>
      <c r="F153" s="217" t="s">
        <v>226</v>
      </c>
      <c r="G153" s="218" t="s">
        <v>212</v>
      </c>
      <c r="H153" s="219">
        <v>34.920000000000002</v>
      </c>
      <c r="I153" s="220"/>
      <c r="J153" s="221">
        <f>ROUND(I153*H153,2)</f>
        <v>0</v>
      </c>
      <c r="K153" s="217" t="s">
        <v>170</v>
      </c>
      <c r="L153" s="47"/>
      <c r="M153" s="222" t="s">
        <v>19</v>
      </c>
      <c r="N153" s="223" t="s">
        <v>42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171</v>
      </c>
      <c r="AT153" s="226" t="s">
        <v>166</v>
      </c>
      <c r="AU153" s="226" t="s">
        <v>83</v>
      </c>
      <c r="AY153" s="20" t="s">
        <v>163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83</v>
      </c>
      <c r="BK153" s="227">
        <f>ROUND(I153*H153,2)</f>
        <v>0</v>
      </c>
      <c r="BL153" s="20" t="s">
        <v>171</v>
      </c>
      <c r="BM153" s="226" t="s">
        <v>227</v>
      </c>
    </row>
    <row r="154" s="2" customFormat="1">
      <c r="A154" s="41"/>
      <c r="B154" s="42"/>
      <c r="C154" s="43"/>
      <c r="D154" s="228" t="s">
        <v>173</v>
      </c>
      <c r="E154" s="43"/>
      <c r="F154" s="229" t="s">
        <v>228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173</v>
      </c>
      <c r="AU154" s="20" t="s">
        <v>83</v>
      </c>
    </row>
    <row r="155" s="13" customFormat="1">
      <c r="A155" s="13"/>
      <c r="B155" s="233"/>
      <c r="C155" s="234"/>
      <c r="D155" s="235" t="s">
        <v>175</v>
      </c>
      <c r="E155" s="236" t="s">
        <v>19</v>
      </c>
      <c r="F155" s="237" t="s">
        <v>215</v>
      </c>
      <c r="G155" s="234"/>
      <c r="H155" s="238">
        <v>5.0700000000000003</v>
      </c>
      <c r="I155" s="239"/>
      <c r="J155" s="234"/>
      <c r="K155" s="234"/>
      <c r="L155" s="240"/>
      <c r="M155" s="241"/>
      <c r="N155" s="242"/>
      <c r="O155" s="242"/>
      <c r="P155" s="242"/>
      <c r="Q155" s="242"/>
      <c r="R155" s="242"/>
      <c r="S155" s="242"/>
      <c r="T155" s="24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4" t="s">
        <v>175</v>
      </c>
      <c r="AU155" s="244" t="s">
        <v>83</v>
      </c>
      <c r="AV155" s="13" t="s">
        <v>83</v>
      </c>
      <c r="AW155" s="13" t="s">
        <v>32</v>
      </c>
      <c r="AX155" s="13" t="s">
        <v>70</v>
      </c>
      <c r="AY155" s="244" t="s">
        <v>163</v>
      </c>
    </row>
    <row r="156" s="13" customFormat="1">
      <c r="A156" s="13"/>
      <c r="B156" s="233"/>
      <c r="C156" s="234"/>
      <c r="D156" s="235" t="s">
        <v>175</v>
      </c>
      <c r="E156" s="236" t="s">
        <v>19</v>
      </c>
      <c r="F156" s="237" t="s">
        <v>215</v>
      </c>
      <c r="G156" s="234"/>
      <c r="H156" s="238">
        <v>5.0700000000000003</v>
      </c>
      <c r="I156" s="239"/>
      <c r="J156" s="234"/>
      <c r="K156" s="234"/>
      <c r="L156" s="240"/>
      <c r="M156" s="241"/>
      <c r="N156" s="242"/>
      <c r="O156" s="242"/>
      <c r="P156" s="242"/>
      <c r="Q156" s="242"/>
      <c r="R156" s="242"/>
      <c r="S156" s="242"/>
      <c r="T156" s="24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4" t="s">
        <v>175</v>
      </c>
      <c r="AU156" s="244" t="s">
        <v>83</v>
      </c>
      <c r="AV156" s="13" t="s">
        <v>83</v>
      </c>
      <c r="AW156" s="13" t="s">
        <v>32</v>
      </c>
      <c r="AX156" s="13" t="s">
        <v>70</v>
      </c>
      <c r="AY156" s="244" t="s">
        <v>163</v>
      </c>
    </row>
    <row r="157" s="13" customFormat="1">
      <c r="A157" s="13"/>
      <c r="B157" s="233"/>
      <c r="C157" s="234"/>
      <c r="D157" s="235" t="s">
        <v>175</v>
      </c>
      <c r="E157" s="236" t="s">
        <v>19</v>
      </c>
      <c r="F157" s="237" t="s">
        <v>216</v>
      </c>
      <c r="G157" s="234"/>
      <c r="H157" s="238">
        <v>5</v>
      </c>
      <c r="I157" s="239"/>
      <c r="J157" s="234"/>
      <c r="K157" s="234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175</v>
      </c>
      <c r="AU157" s="244" t="s">
        <v>83</v>
      </c>
      <c r="AV157" s="13" t="s">
        <v>83</v>
      </c>
      <c r="AW157" s="13" t="s">
        <v>32</v>
      </c>
      <c r="AX157" s="13" t="s">
        <v>70</v>
      </c>
      <c r="AY157" s="244" t="s">
        <v>163</v>
      </c>
    </row>
    <row r="158" s="13" customFormat="1">
      <c r="A158" s="13"/>
      <c r="B158" s="233"/>
      <c r="C158" s="234"/>
      <c r="D158" s="235" t="s">
        <v>175</v>
      </c>
      <c r="E158" s="236" t="s">
        <v>19</v>
      </c>
      <c r="F158" s="237" t="s">
        <v>217</v>
      </c>
      <c r="G158" s="234"/>
      <c r="H158" s="238">
        <v>2.3199999999999998</v>
      </c>
      <c r="I158" s="239"/>
      <c r="J158" s="234"/>
      <c r="K158" s="234"/>
      <c r="L158" s="240"/>
      <c r="M158" s="241"/>
      <c r="N158" s="242"/>
      <c r="O158" s="242"/>
      <c r="P158" s="242"/>
      <c r="Q158" s="242"/>
      <c r="R158" s="242"/>
      <c r="S158" s="242"/>
      <c r="T158" s="24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4" t="s">
        <v>175</v>
      </c>
      <c r="AU158" s="244" t="s">
        <v>83</v>
      </c>
      <c r="AV158" s="13" t="s">
        <v>83</v>
      </c>
      <c r="AW158" s="13" t="s">
        <v>32</v>
      </c>
      <c r="AX158" s="13" t="s">
        <v>70</v>
      </c>
      <c r="AY158" s="244" t="s">
        <v>163</v>
      </c>
    </row>
    <row r="159" s="15" customFormat="1">
      <c r="A159" s="15"/>
      <c r="B159" s="266"/>
      <c r="C159" s="267"/>
      <c r="D159" s="235" t="s">
        <v>175</v>
      </c>
      <c r="E159" s="268" t="s">
        <v>19</v>
      </c>
      <c r="F159" s="269" t="s">
        <v>229</v>
      </c>
      <c r="G159" s="267"/>
      <c r="H159" s="270">
        <v>17.460000000000001</v>
      </c>
      <c r="I159" s="271"/>
      <c r="J159" s="267"/>
      <c r="K159" s="267"/>
      <c r="L159" s="272"/>
      <c r="M159" s="273"/>
      <c r="N159" s="274"/>
      <c r="O159" s="274"/>
      <c r="P159" s="274"/>
      <c r="Q159" s="274"/>
      <c r="R159" s="274"/>
      <c r="S159" s="274"/>
      <c r="T159" s="27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6" t="s">
        <v>175</v>
      </c>
      <c r="AU159" s="276" t="s">
        <v>83</v>
      </c>
      <c r="AV159" s="15" t="s">
        <v>184</v>
      </c>
      <c r="AW159" s="15" t="s">
        <v>32</v>
      </c>
      <c r="AX159" s="15" t="s">
        <v>70</v>
      </c>
      <c r="AY159" s="276" t="s">
        <v>163</v>
      </c>
    </row>
    <row r="160" s="13" customFormat="1">
      <c r="A160" s="13"/>
      <c r="B160" s="233"/>
      <c r="C160" s="234"/>
      <c r="D160" s="235" t="s">
        <v>175</v>
      </c>
      <c r="E160" s="236" t="s">
        <v>19</v>
      </c>
      <c r="F160" s="237" t="s">
        <v>215</v>
      </c>
      <c r="G160" s="234"/>
      <c r="H160" s="238">
        <v>5.0700000000000003</v>
      </c>
      <c r="I160" s="239"/>
      <c r="J160" s="234"/>
      <c r="K160" s="234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175</v>
      </c>
      <c r="AU160" s="244" t="s">
        <v>83</v>
      </c>
      <c r="AV160" s="13" t="s">
        <v>83</v>
      </c>
      <c r="AW160" s="13" t="s">
        <v>32</v>
      </c>
      <c r="AX160" s="13" t="s">
        <v>70</v>
      </c>
      <c r="AY160" s="244" t="s">
        <v>163</v>
      </c>
    </row>
    <row r="161" s="13" customFormat="1">
      <c r="A161" s="13"/>
      <c r="B161" s="233"/>
      <c r="C161" s="234"/>
      <c r="D161" s="235" t="s">
        <v>175</v>
      </c>
      <c r="E161" s="236" t="s">
        <v>19</v>
      </c>
      <c r="F161" s="237" t="s">
        <v>215</v>
      </c>
      <c r="G161" s="234"/>
      <c r="H161" s="238">
        <v>5.0700000000000003</v>
      </c>
      <c r="I161" s="239"/>
      <c r="J161" s="234"/>
      <c r="K161" s="234"/>
      <c r="L161" s="240"/>
      <c r="M161" s="241"/>
      <c r="N161" s="242"/>
      <c r="O161" s="242"/>
      <c r="P161" s="242"/>
      <c r="Q161" s="242"/>
      <c r="R161" s="242"/>
      <c r="S161" s="242"/>
      <c r="T161" s="24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4" t="s">
        <v>175</v>
      </c>
      <c r="AU161" s="244" t="s">
        <v>83</v>
      </c>
      <c r="AV161" s="13" t="s">
        <v>83</v>
      </c>
      <c r="AW161" s="13" t="s">
        <v>32</v>
      </c>
      <c r="AX161" s="13" t="s">
        <v>70</v>
      </c>
      <c r="AY161" s="244" t="s">
        <v>163</v>
      </c>
    </row>
    <row r="162" s="13" customFormat="1">
      <c r="A162" s="13"/>
      <c r="B162" s="233"/>
      <c r="C162" s="234"/>
      <c r="D162" s="235" t="s">
        <v>175</v>
      </c>
      <c r="E162" s="236" t="s">
        <v>19</v>
      </c>
      <c r="F162" s="237" t="s">
        <v>216</v>
      </c>
      <c r="G162" s="234"/>
      <c r="H162" s="238">
        <v>5</v>
      </c>
      <c r="I162" s="239"/>
      <c r="J162" s="234"/>
      <c r="K162" s="234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175</v>
      </c>
      <c r="AU162" s="244" t="s">
        <v>83</v>
      </c>
      <c r="AV162" s="13" t="s">
        <v>83</v>
      </c>
      <c r="AW162" s="13" t="s">
        <v>32</v>
      </c>
      <c r="AX162" s="13" t="s">
        <v>70</v>
      </c>
      <c r="AY162" s="244" t="s">
        <v>163</v>
      </c>
    </row>
    <row r="163" s="13" customFormat="1">
      <c r="A163" s="13"/>
      <c r="B163" s="233"/>
      <c r="C163" s="234"/>
      <c r="D163" s="235" t="s">
        <v>175</v>
      </c>
      <c r="E163" s="236" t="s">
        <v>19</v>
      </c>
      <c r="F163" s="237" t="s">
        <v>217</v>
      </c>
      <c r="G163" s="234"/>
      <c r="H163" s="238">
        <v>2.3199999999999998</v>
      </c>
      <c r="I163" s="239"/>
      <c r="J163" s="234"/>
      <c r="K163" s="234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175</v>
      </c>
      <c r="AU163" s="244" t="s">
        <v>83</v>
      </c>
      <c r="AV163" s="13" t="s">
        <v>83</v>
      </c>
      <c r="AW163" s="13" t="s">
        <v>32</v>
      </c>
      <c r="AX163" s="13" t="s">
        <v>70</v>
      </c>
      <c r="AY163" s="244" t="s">
        <v>163</v>
      </c>
    </row>
    <row r="164" s="15" customFormat="1">
      <c r="A164" s="15"/>
      <c r="B164" s="266"/>
      <c r="C164" s="267"/>
      <c r="D164" s="235" t="s">
        <v>175</v>
      </c>
      <c r="E164" s="268" t="s">
        <v>19</v>
      </c>
      <c r="F164" s="269" t="s">
        <v>229</v>
      </c>
      <c r="G164" s="267"/>
      <c r="H164" s="270">
        <v>17.460000000000001</v>
      </c>
      <c r="I164" s="271"/>
      <c r="J164" s="267"/>
      <c r="K164" s="267"/>
      <c r="L164" s="272"/>
      <c r="M164" s="273"/>
      <c r="N164" s="274"/>
      <c r="O164" s="274"/>
      <c r="P164" s="274"/>
      <c r="Q164" s="274"/>
      <c r="R164" s="274"/>
      <c r="S164" s="274"/>
      <c r="T164" s="27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6" t="s">
        <v>175</v>
      </c>
      <c r="AU164" s="276" t="s">
        <v>83</v>
      </c>
      <c r="AV164" s="15" t="s">
        <v>184</v>
      </c>
      <c r="AW164" s="15" t="s">
        <v>32</v>
      </c>
      <c r="AX164" s="15" t="s">
        <v>70</v>
      </c>
      <c r="AY164" s="276" t="s">
        <v>163</v>
      </c>
    </row>
    <row r="165" s="14" customFormat="1">
      <c r="A165" s="14"/>
      <c r="B165" s="245"/>
      <c r="C165" s="246"/>
      <c r="D165" s="235" t="s">
        <v>175</v>
      </c>
      <c r="E165" s="247" t="s">
        <v>19</v>
      </c>
      <c r="F165" s="248" t="s">
        <v>179</v>
      </c>
      <c r="G165" s="246"/>
      <c r="H165" s="249">
        <v>34.920000000000002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175</v>
      </c>
      <c r="AU165" s="255" t="s">
        <v>83</v>
      </c>
      <c r="AV165" s="14" t="s">
        <v>171</v>
      </c>
      <c r="AW165" s="14" t="s">
        <v>32</v>
      </c>
      <c r="AX165" s="14" t="s">
        <v>77</v>
      </c>
      <c r="AY165" s="255" t="s">
        <v>163</v>
      </c>
    </row>
    <row r="166" s="2" customFormat="1" ht="16.5" customHeight="1">
      <c r="A166" s="41"/>
      <c r="B166" s="42"/>
      <c r="C166" s="256" t="s">
        <v>230</v>
      </c>
      <c r="D166" s="256" t="s">
        <v>219</v>
      </c>
      <c r="E166" s="257" t="s">
        <v>231</v>
      </c>
      <c r="F166" s="258" t="s">
        <v>232</v>
      </c>
      <c r="G166" s="259" t="s">
        <v>212</v>
      </c>
      <c r="H166" s="260">
        <v>18.332999999999998</v>
      </c>
      <c r="I166" s="261"/>
      <c r="J166" s="262">
        <f>ROUND(I166*H166,2)</f>
        <v>0</v>
      </c>
      <c r="K166" s="258" t="s">
        <v>170</v>
      </c>
      <c r="L166" s="263"/>
      <c r="M166" s="264" t="s">
        <v>19</v>
      </c>
      <c r="N166" s="265" t="s">
        <v>42</v>
      </c>
      <c r="O166" s="87"/>
      <c r="P166" s="224">
        <f>O166*H166</f>
        <v>0</v>
      </c>
      <c r="Q166" s="224">
        <v>4.0000000000000003E-05</v>
      </c>
      <c r="R166" s="224">
        <f>Q166*H166</f>
        <v>0.00073331999999999998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218</v>
      </c>
      <c r="AT166" s="226" t="s">
        <v>219</v>
      </c>
      <c r="AU166" s="226" t="s">
        <v>83</v>
      </c>
      <c r="AY166" s="20" t="s">
        <v>163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83</v>
      </c>
      <c r="BK166" s="227">
        <f>ROUND(I166*H166,2)</f>
        <v>0</v>
      </c>
      <c r="BL166" s="20" t="s">
        <v>171</v>
      </c>
      <c r="BM166" s="226" t="s">
        <v>233</v>
      </c>
    </row>
    <row r="167" s="13" customFormat="1">
      <c r="A167" s="13"/>
      <c r="B167" s="233"/>
      <c r="C167" s="234"/>
      <c r="D167" s="235" t="s">
        <v>175</v>
      </c>
      <c r="E167" s="236" t="s">
        <v>19</v>
      </c>
      <c r="F167" s="237" t="s">
        <v>215</v>
      </c>
      <c r="G167" s="234"/>
      <c r="H167" s="238">
        <v>5.0700000000000003</v>
      </c>
      <c r="I167" s="239"/>
      <c r="J167" s="234"/>
      <c r="K167" s="234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175</v>
      </c>
      <c r="AU167" s="244" t="s">
        <v>83</v>
      </c>
      <c r="AV167" s="13" t="s">
        <v>83</v>
      </c>
      <c r="AW167" s="13" t="s">
        <v>32</v>
      </c>
      <c r="AX167" s="13" t="s">
        <v>70</v>
      </c>
      <c r="AY167" s="244" t="s">
        <v>163</v>
      </c>
    </row>
    <row r="168" s="13" customFormat="1">
      <c r="A168" s="13"/>
      <c r="B168" s="233"/>
      <c r="C168" s="234"/>
      <c r="D168" s="235" t="s">
        <v>175</v>
      </c>
      <c r="E168" s="236" t="s">
        <v>19</v>
      </c>
      <c r="F168" s="237" t="s">
        <v>215</v>
      </c>
      <c r="G168" s="234"/>
      <c r="H168" s="238">
        <v>5.0700000000000003</v>
      </c>
      <c r="I168" s="239"/>
      <c r="J168" s="234"/>
      <c r="K168" s="234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175</v>
      </c>
      <c r="AU168" s="244" t="s">
        <v>83</v>
      </c>
      <c r="AV168" s="13" t="s">
        <v>83</v>
      </c>
      <c r="AW168" s="13" t="s">
        <v>32</v>
      </c>
      <c r="AX168" s="13" t="s">
        <v>70</v>
      </c>
      <c r="AY168" s="244" t="s">
        <v>163</v>
      </c>
    </row>
    <row r="169" s="13" customFormat="1">
      <c r="A169" s="13"/>
      <c r="B169" s="233"/>
      <c r="C169" s="234"/>
      <c r="D169" s="235" t="s">
        <v>175</v>
      </c>
      <c r="E169" s="236" t="s">
        <v>19</v>
      </c>
      <c r="F169" s="237" t="s">
        <v>216</v>
      </c>
      <c r="G169" s="234"/>
      <c r="H169" s="238">
        <v>5</v>
      </c>
      <c r="I169" s="239"/>
      <c r="J169" s="234"/>
      <c r="K169" s="234"/>
      <c r="L169" s="240"/>
      <c r="M169" s="241"/>
      <c r="N169" s="242"/>
      <c r="O169" s="242"/>
      <c r="P169" s="242"/>
      <c r="Q169" s="242"/>
      <c r="R169" s="242"/>
      <c r="S169" s="242"/>
      <c r="T169" s="24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4" t="s">
        <v>175</v>
      </c>
      <c r="AU169" s="244" t="s">
        <v>83</v>
      </c>
      <c r="AV169" s="13" t="s">
        <v>83</v>
      </c>
      <c r="AW169" s="13" t="s">
        <v>32</v>
      </c>
      <c r="AX169" s="13" t="s">
        <v>70</v>
      </c>
      <c r="AY169" s="244" t="s">
        <v>163</v>
      </c>
    </row>
    <row r="170" s="13" customFormat="1">
      <c r="A170" s="13"/>
      <c r="B170" s="233"/>
      <c r="C170" s="234"/>
      <c r="D170" s="235" t="s">
        <v>175</v>
      </c>
      <c r="E170" s="236" t="s">
        <v>19</v>
      </c>
      <c r="F170" s="237" t="s">
        <v>217</v>
      </c>
      <c r="G170" s="234"/>
      <c r="H170" s="238">
        <v>2.3199999999999998</v>
      </c>
      <c r="I170" s="239"/>
      <c r="J170" s="234"/>
      <c r="K170" s="234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175</v>
      </c>
      <c r="AU170" s="244" t="s">
        <v>83</v>
      </c>
      <c r="AV170" s="13" t="s">
        <v>83</v>
      </c>
      <c r="AW170" s="13" t="s">
        <v>32</v>
      </c>
      <c r="AX170" s="13" t="s">
        <v>70</v>
      </c>
      <c r="AY170" s="244" t="s">
        <v>163</v>
      </c>
    </row>
    <row r="171" s="14" customFormat="1">
      <c r="A171" s="14"/>
      <c r="B171" s="245"/>
      <c r="C171" s="246"/>
      <c r="D171" s="235" t="s">
        <v>175</v>
      </c>
      <c r="E171" s="247" t="s">
        <v>19</v>
      </c>
      <c r="F171" s="248" t="s">
        <v>179</v>
      </c>
      <c r="G171" s="246"/>
      <c r="H171" s="249">
        <v>17.460000000000001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175</v>
      </c>
      <c r="AU171" s="255" t="s">
        <v>83</v>
      </c>
      <c r="AV171" s="14" t="s">
        <v>171</v>
      </c>
      <c r="AW171" s="14" t="s">
        <v>32</v>
      </c>
      <c r="AX171" s="14" t="s">
        <v>77</v>
      </c>
      <c r="AY171" s="255" t="s">
        <v>163</v>
      </c>
    </row>
    <row r="172" s="13" customFormat="1">
      <c r="A172" s="13"/>
      <c r="B172" s="233"/>
      <c r="C172" s="234"/>
      <c r="D172" s="235" t="s">
        <v>175</v>
      </c>
      <c r="E172" s="234"/>
      <c r="F172" s="237" t="s">
        <v>483</v>
      </c>
      <c r="G172" s="234"/>
      <c r="H172" s="238">
        <v>18.332999999999998</v>
      </c>
      <c r="I172" s="239"/>
      <c r="J172" s="234"/>
      <c r="K172" s="234"/>
      <c r="L172" s="240"/>
      <c r="M172" s="241"/>
      <c r="N172" s="242"/>
      <c r="O172" s="242"/>
      <c r="P172" s="242"/>
      <c r="Q172" s="242"/>
      <c r="R172" s="242"/>
      <c r="S172" s="242"/>
      <c r="T172" s="24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4" t="s">
        <v>175</v>
      </c>
      <c r="AU172" s="244" t="s">
        <v>83</v>
      </c>
      <c r="AV172" s="13" t="s">
        <v>83</v>
      </c>
      <c r="AW172" s="13" t="s">
        <v>4</v>
      </c>
      <c r="AX172" s="13" t="s">
        <v>77</v>
      </c>
      <c r="AY172" s="244" t="s">
        <v>163</v>
      </c>
    </row>
    <row r="173" s="2" customFormat="1" ht="16.5" customHeight="1">
      <c r="A173" s="41"/>
      <c r="B173" s="42"/>
      <c r="C173" s="256" t="s">
        <v>234</v>
      </c>
      <c r="D173" s="256" t="s">
        <v>219</v>
      </c>
      <c r="E173" s="257" t="s">
        <v>235</v>
      </c>
      <c r="F173" s="258" t="s">
        <v>236</v>
      </c>
      <c r="G173" s="259" t="s">
        <v>212</v>
      </c>
      <c r="H173" s="260">
        <v>18.332999999999998</v>
      </c>
      <c r="I173" s="261"/>
      <c r="J173" s="262">
        <f>ROUND(I173*H173,2)</f>
        <v>0</v>
      </c>
      <c r="K173" s="258" t="s">
        <v>170</v>
      </c>
      <c r="L173" s="263"/>
      <c r="M173" s="264" t="s">
        <v>19</v>
      </c>
      <c r="N173" s="265" t="s">
        <v>42</v>
      </c>
      <c r="O173" s="87"/>
      <c r="P173" s="224">
        <f>O173*H173</f>
        <v>0</v>
      </c>
      <c r="Q173" s="224">
        <v>0.00029999999999999997</v>
      </c>
      <c r="R173" s="224">
        <f>Q173*H173</f>
        <v>0.0054998999999999994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218</v>
      </c>
      <c r="AT173" s="226" t="s">
        <v>219</v>
      </c>
      <c r="AU173" s="226" t="s">
        <v>83</v>
      </c>
      <c r="AY173" s="20" t="s">
        <v>163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83</v>
      </c>
      <c r="BK173" s="227">
        <f>ROUND(I173*H173,2)</f>
        <v>0</v>
      </c>
      <c r="BL173" s="20" t="s">
        <v>171</v>
      </c>
      <c r="BM173" s="226" t="s">
        <v>237</v>
      </c>
    </row>
    <row r="174" s="13" customFormat="1">
      <c r="A174" s="13"/>
      <c r="B174" s="233"/>
      <c r="C174" s="234"/>
      <c r="D174" s="235" t="s">
        <v>175</v>
      </c>
      <c r="E174" s="236" t="s">
        <v>19</v>
      </c>
      <c r="F174" s="237" t="s">
        <v>215</v>
      </c>
      <c r="G174" s="234"/>
      <c r="H174" s="238">
        <v>5.0700000000000003</v>
      </c>
      <c r="I174" s="239"/>
      <c r="J174" s="234"/>
      <c r="K174" s="234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175</v>
      </c>
      <c r="AU174" s="244" t="s">
        <v>83</v>
      </c>
      <c r="AV174" s="13" t="s">
        <v>83</v>
      </c>
      <c r="AW174" s="13" t="s">
        <v>32</v>
      </c>
      <c r="AX174" s="13" t="s">
        <v>70</v>
      </c>
      <c r="AY174" s="244" t="s">
        <v>163</v>
      </c>
    </row>
    <row r="175" s="13" customFormat="1">
      <c r="A175" s="13"/>
      <c r="B175" s="233"/>
      <c r="C175" s="234"/>
      <c r="D175" s="235" t="s">
        <v>175</v>
      </c>
      <c r="E175" s="236" t="s">
        <v>19</v>
      </c>
      <c r="F175" s="237" t="s">
        <v>215</v>
      </c>
      <c r="G175" s="234"/>
      <c r="H175" s="238">
        <v>5.0700000000000003</v>
      </c>
      <c r="I175" s="239"/>
      <c r="J175" s="234"/>
      <c r="K175" s="234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175</v>
      </c>
      <c r="AU175" s="244" t="s">
        <v>83</v>
      </c>
      <c r="AV175" s="13" t="s">
        <v>83</v>
      </c>
      <c r="AW175" s="13" t="s">
        <v>32</v>
      </c>
      <c r="AX175" s="13" t="s">
        <v>70</v>
      </c>
      <c r="AY175" s="244" t="s">
        <v>163</v>
      </c>
    </row>
    <row r="176" s="13" customFormat="1">
      <c r="A176" s="13"/>
      <c r="B176" s="233"/>
      <c r="C176" s="234"/>
      <c r="D176" s="235" t="s">
        <v>175</v>
      </c>
      <c r="E176" s="236" t="s">
        <v>19</v>
      </c>
      <c r="F176" s="237" t="s">
        <v>216</v>
      </c>
      <c r="G176" s="234"/>
      <c r="H176" s="238">
        <v>5</v>
      </c>
      <c r="I176" s="239"/>
      <c r="J176" s="234"/>
      <c r="K176" s="234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175</v>
      </c>
      <c r="AU176" s="244" t="s">
        <v>83</v>
      </c>
      <c r="AV176" s="13" t="s">
        <v>83</v>
      </c>
      <c r="AW176" s="13" t="s">
        <v>32</v>
      </c>
      <c r="AX176" s="13" t="s">
        <v>70</v>
      </c>
      <c r="AY176" s="244" t="s">
        <v>163</v>
      </c>
    </row>
    <row r="177" s="13" customFormat="1">
      <c r="A177" s="13"/>
      <c r="B177" s="233"/>
      <c r="C177" s="234"/>
      <c r="D177" s="235" t="s">
        <v>175</v>
      </c>
      <c r="E177" s="236" t="s">
        <v>19</v>
      </c>
      <c r="F177" s="237" t="s">
        <v>217</v>
      </c>
      <c r="G177" s="234"/>
      <c r="H177" s="238">
        <v>2.3199999999999998</v>
      </c>
      <c r="I177" s="239"/>
      <c r="J177" s="234"/>
      <c r="K177" s="234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175</v>
      </c>
      <c r="AU177" s="244" t="s">
        <v>83</v>
      </c>
      <c r="AV177" s="13" t="s">
        <v>83</v>
      </c>
      <c r="AW177" s="13" t="s">
        <v>32</v>
      </c>
      <c r="AX177" s="13" t="s">
        <v>70</v>
      </c>
      <c r="AY177" s="244" t="s">
        <v>163</v>
      </c>
    </row>
    <row r="178" s="14" customFormat="1">
      <c r="A178" s="14"/>
      <c r="B178" s="245"/>
      <c r="C178" s="246"/>
      <c r="D178" s="235" t="s">
        <v>175</v>
      </c>
      <c r="E178" s="247" t="s">
        <v>19</v>
      </c>
      <c r="F178" s="248" t="s">
        <v>179</v>
      </c>
      <c r="G178" s="246"/>
      <c r="H178" s="249">
        <v>17.460000000000001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175</v>
      </c>
      <c r="AU178" s="255" t="s">
        <v>83</v>
      </c>
      <c r="AV178" s="14" t="s">
        <v>171</v>
      </c>
      <c r="AW178" s="14" t="s">
        <v>32</v>
      </c>
      <c r="AX178" s="14" t="s">
        <v>77</v>
      </c>
      <c r="AY178" s="255" t="s">
        <v>163</v>
      </c>
    </row>
    <row r="179" s="13" customFormat="1">
      <c r="A179" s="13"/>
      <c r="B179" s="233"/>
      <c r="C179" s="234"/>
      <c r="D179" s="235" t="s">
        <v>175</v>
      </c>
      <c r="E179" s="234"/>
      <c r="F179" s="237" t="s">
        <v>483</v>
      </c>
      <c r="G179" s="234"/>
      <c r="H179" s="238">
        <v>18.332999999999998</v>
      </c>
      <c r="I179" s="239"/>
      <c r="J179" s="234"/>
      <c r="K179" s="234"/>
      <c r="L179" s="240"/>
      <c r="M179" s="241"/>
      <c r="N179" s="242"/>
      <c r="O179" s="242"/>
      <c r="P179" s="242"/>
      <c r="Q179" s="242"/>
      <c r="R179" s="242"/>
      <c r="S179" s="242"/>
      <c r="T179" s="24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4" t="s">
        <v>175</v>
      </c>
      <c r="AU179" s="244" t="s">
        <v>83</v>
      </c>
      <c r="AV179" s="13" t="s">
        <v>83</v>
      </c>
      <c r="AW179" s="13" t="s">
        <v>4</v>
      </c>
      <c r="AX179" s="13" t="s">
        <v>77</v>
      </c>
      <c r="AY179" s="244" t="s">
        <v>163</v>
      </c>
    </row>
    <row r="180" s="2" customFormat="1" ht="16.5" customHeight="1">
      <c r="A180" s="41"/>
      <c r="B180" s="42"/>
      <c r="C180" s="215" t="s">
        <v>8</v>
      </c>
      <c r="D180" s="215" t="s">
        <v>166</v>
      </c>
      <c r="E180" s="216" t="s">
        <v>238</v>
      </c>
      <c r="F180" s="217" t="s">
        <v>239</v>
      </c>
      <c r="G180" s="218" t="s">
        <v>169</v>
      </c>
      <c r="H180" s="219">
        <v>2.6200000000000001</v>
      </c>
      <c r="I180" s="220"/>
      <c r="J180" s="221">
        <f>ROUND(I180*H180,2)</f>
        <v>0</v>
      </c>
      <c r="K180" s="217" t="s">
        <v>170</v>
      </c>
      <c r="L180" s="47"/>
      <c r="M180" s="222" t="s">
        <v>19</v>
      </c>
      <c r="N180" s="223" t="s">
        <v>42</v>
      </c>
      <c r="O180" s="87"/>
      <c r="P180" s="224">
        <f>O180*H180</f>
        <v>0</v>
      </c>
      <c r="Q180" s="224">
        <v>0.00013999999999999999</v>
      </c>
      <c r="R180" s="224">
        <f>Q180*H180</f>
        <v>0.00036679999999999997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171</v>
      </c>
      <c r="AT180" s="226" t="s">
        <v>166</v>
      </c>
      <c r="AU180" s="226" t="s">
        <v>83</v>
      </c>
      <c r="AY180" s="20" t="s">
        <v>163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83</v>
      </c>
      <c r="BK180" s="227">
        <f>ROUND(I180*H180,2)</f>
        <v>0</v>
      </c>
      <c r="BL180" s="20" t="s">
        <v>171</v>
      </c>
      <c r="BM180" s="226" t="s">
        <v>240</v>
      </c>
    </row>
    <row r="181" s="2" customFormat="1">
      <c r="A181" s="41"/>
      <c r="B181" s="42"/>
      <c r="C181" s="43"/>
      <c r="D181" s="228" t="s">
        <v>173</v>
      </c>
      <c r="E181" s="43"/>
      <c r="F181" s="229" t="s">
        <v>241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173</v>
      </c>
      <c r="AU181" s="20" t="s">
        <v>83</v>
      </c>
    </row>
    <row r="182" s="13" customFormat="1">
      <c r="A182" s="13"/>
      <c r="B182" s="233"/>
      <c r="C182" s="234"/>
      <c r="D182" s="235" t="s">
        <v>175</v>
      </c>
      <c r="E182" s="236" t="s">
        <v>19</v>
      </c>
      <c r="F182" s="237" t="s">
        <v>202</v>
      </c>
      <c r="G182" s="234"/>
      <c r="H182" s="238">
        <v>0.76100000000000001</v>
      </c>
      <c r="I182" s="239"/>
      <c r="J182" s="234"/>
      <c r="K182" s="234"/>
      <c r="L182" s="240"/>
      <c r="M182" s="241"/>
      <c r="N182" s="242"/>
      <c r="O182" s="242"/>
      <c r="P182" s="242"/>
      <c r="Q182" s="242"/>
      <c r="R182" s="242"/>
      <c r="S182" s="242"/>
      <c r="T182" s="24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4" t="s">
        <v>175</v>
      </c>
      <c r="AU182" s="244" t="s">
        <v>83</v>
      </c>
      <c r="AV182" s="13" t="s">
        <v>83</v>
      </c>
      <c r="AW182" s="13" t="s">
        <v>32</v>
      </c>
      <c r="AX182" s="13" t="s">
        <v>70</v>
      </c>
      <c r="AY182" s="244" t="s">
        <v>163</v>
      </c>
    </row>
    <row r="183" s="13" customFormat="1">
      <c r="A183" s="13"/>
      <c r="B183" s="233"/>
      <c r="C183" s="234"/>
      <c r="D183" s="235" t="s">
        <v>175</v>
      </c>
      <c r="E183" s="236" t="s">
        <v>19</v>
      </c>
      <c r="F183" s="237" t="s">
        <v>202</v>
      </c>
      <c r="G183" s="234"/>
      <c r="H183" s="238">
        <v>0.76100000000000001</v>
      </c>
      <c r="I183" s="239"/>
      <c r="J183" s="234"/>
      <c r="K183" s="234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175</v>
      </c>
      <c r="AU183" s="244" t="s">
        <v>83</v>
      </c>
      <c r="AV183" s="13" t="s">
        <v>83</v>
      </c>
      <c r="AW183" s="13" t="s">
        <v>32</v>
      </c>
      <c r="AX183" s="13" t="s">
        <v>70</v>
      </c>
      <c r="AY183" s="244" t="s">
        <v>163</v>
      </c>
    </row>
    <row r="184" s="13" customFormat="1">
      <c r="A184" s="13"/>
      <c r="B184" s="233"/>
      <c r="C184" s="234"/>
      <c r="D184" s="235" t="s">
        <v>175</v>
      </c>
      <c r="E184" s="236" t="s">
        <v>19</v>
      </c>
      <c r="F184" s="237" t="s">
        <v>203</v>
      </c>
      <c r="G184" s="234"/>
      <c r="H184" s="238">
        <v>0.75</v>
      </c>
      <c r="I184" s="239"/>
      <c r="J184" s="234"/>
      <c r="K184" s="234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175</v>
      </c>
      <c r="AU184" s="244" t="s">
        <v>83</v>
      </c>
      <c r="AV184" s="13" t="s">
        <v>83</v>
      </c>
      <c r="AW184" s="13" t="s">
        <v>32</v>
      </c>
      <c r="AX184" s="13" t="s">
        <v>70</v>
      </c>
      <c r="AY184" s="244" t="s">
        <v>163</v>
      </c>
    </row>
    <row r="185" s="13" customFormat="1">
      <c r="A185" s="13"/>
      <c r="B185" s="233"/>
      <c r="C185" s="234"/>
      <c r="D185" s="235" t="s">
        <v>175</v>
      </c>
      <c r="E185" s="236" t="s">
        <v>19</v>
      </c>
      <c r="F185" s="237" t="s">
        <v>204</v>
      </c>
      <c r="G185" s="234"/>
      <c r="H185" s="238">
        <v>0.34799999999999998</v>
      </c>
      <c r="I185" s="239"/>
      <c r="J185" s="234"/>
      <c r="K185" s="234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175</v>
      </c>
      <c r="AU185" s="244" t="s">
        <v>83</v>
      </c>
      <c r="AV185" s="13" t="s">
        <v>83</v>
      </c>
      <c r="AW185" s="13" t="s">
        <v>32</v>
      </c>
      <c r="AX185" s="13" t="s">
        <v>70</v>
      </c>
      <c r="AY185" s="244" t="s">
        <v>163</v>
      </c>
    </row>
    <row r="186" s="14" customFormat="1">
      <c r="A186" s="14"/>
      <c r="B186" s="245"/>
      <c r="C186" s="246"/>
      <c r="D186" s="235" t="s">
        <v>175</v>
      </c>
      <c r="E186" s="247" t="s">
        <v>19</v>
      </c>
      <c r="F186" s="248" t="s">
        <v>179</v>
      </c>
      <c r="G186" s="246"/>
      <c r="H186" s="249">
        <v>2.6200000000000001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175</v>
      </c>
      <c r="AU186" s="255" t="s">
        <v>83</v>
      </c>
      <c r="AV186" s="14" t="s">
        <v>171</v>
      </c>
      <c r="AW186" s="14" t="s">
        <v>32</v>
      </c>
      <c r="AX186" s="14" t="s">
        <v>77</v>
      </c>
      <c r="AY186" s="255" t="s">
        <v>163</v>
      </c>
    </row>
    <row r="187" s="2" customFormat="1" ht="24.15" customHeight="1">
      <c r="A187" s="41"/>
      <c r="B187" s="42"/>
      <c r="C187" s="215" t="s">
        <v>242</v>
      </c>
      <c r="D187" s="215" t="s">
        <v>166</v>
      </c>
      <c r="E187" s="216" t="s">
        <v>243</v>
      </c>
      <c r="F187" s="217" t="s">
        <v>244</v>
      </c>
      <c r="G187" s="218" t="s">
        <v>169</v>
      </c>
      <c r="H187" s="219">
        <v>2.6200000000000001</v>
      </c>
      <c r="I187" s="220"/>
      <c r="J187" s="221">
        <f>ROUND(I187*H187,2)</f>
        <v>0</v>
      </c>
      <c r="K187" s="217" t="s">
        <v>170</v>
      </c>
      <c r="L187" s="47"/>
      <c r="M187" s="222" t="s">
        <v>19</v>
      </c>
      <c r="N187" s="223" t="s">
        <v>42</v>
      </c>
      <c r="O187" s="87"/>
      <c r="P187" s="224">
        <f>O187*H187</f>
        <v>0</v>
      </c>
      <c r="Q187" s="224">
        <v>0.0033</v>
      </c>
      <c r="R187" s="224">
        <f>Q187*H187</f>
        <v>0.0086460000000000009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171</v>
      </c>
      <c r="AT187" s="226" t="s">
        <v>166</v>
      </c>
      <c r="AU187" s="226" t="s">
        <v>83</v>
      </c>
      <c r="AY187" s="20" t="s">
        <v>163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83</v>
      </c>
      <c r="BK187" s="227">
        <f>ROUND(I187*H187,2)</f>
        <v>0</v>
      </c>
      <c r="BL187" s="20" t="s">
        <v>171</v>
      </c>
      <c r="BM187" s="226" t="s">
        <v>245</v>
      </c>
    </row>
    <row r="188" s="2" customFormat="1">
      <c r="A188" s="41"/>
      <c r="B188" s="42"/>
      <c r="C188" s="43"/>
      <c r="D188" s="228" t="s">
        <v>173</v>
      </c>
      <c r="E188" s="43"/>
      <c r="F188" s="229" t="s">
        <v>246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173</v>
      </c>
      <c r="AU188" s="20" t="s">
        <v>83</v>
      </c>
    </row>
    <row r="189" s="13" customFormat="1">
      <c r="A189" s="13"/>
      <c r="B189" s="233"/>
      <c r="C189" s="234"/>
      <c r="D189" s="235" t="s">
        <v>175</v>
      </c>
      <c r="E189" s="236" t="s">
        <v>19</v>
      </c>
      <c r="F189" s="237" t="s">
        <v>202</v>
      </c>
      <c r="G189" s="234"/>
      <c r="H189" s="238">
        <v>0.76100000000000001</v>
      </c>
      <c r="I189" s="239"/>
      <c r="J189" s="234"/>
      <c r="K189" s="234"/>
      <c r="L189" s="240"/>
      <c r="M189" s="241"/>
      <c r="N189" s="242"/>
      <c r="O189" s="242"/>
      <c r="P189" s="242"/>
      <c r="Q189" s="242"/>
      <c r="R189" s="242"/>
      <c r="S189" s="242"/>
      <c r="T189" s="24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4" t="s">
        <v>175</v>
      </c>
      <c r="AU189" s="244" t="s">
        <v>83</v>
      </c>
      <c r="AV189" s="13" t="s">
        <v>83</v>
      </c>
      <c r="AW189" s="13" t="s">
        <v>32</v>
      </c>
      <c r="AX189" s="13" t="s">
        <v>70</v>
      </c>
      <c r="AY189" s="244" t="s">
        <v>163</v>
      </c>
    </row>
    <row r="190" s="13" customFormat="1">
      <c r="A190" s="13"/>
      <c r="B190" s="233"/>
      <c r="C190" s="234"/>
      <c r="D190" s="235" t="s">
        <v>175</v>
      </c>
      <c r="E190" s="236" t="s">
        <v>19</v>
      </c>
      <c r="F190" s="237" t="s">
        <v>202</v>
      </c>
      <c r="G190" s="234"/>
      <c r="H190" s="238">
        <v>0.76100000000000001</v>
      </c>
      <c r="I190" s="239"/>
      <c r="J190" s="234"/>
      <c r="K190" s="234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175</v>
      </c>
      <c r="AU190" s="244" t="s">
        <v>83</v>
      </c>
      <c r="AV190" s="13" t="s">
        <v>83</v>
      </c>
      <c r="AW190" s="13" t="s">
        <v>32</v>
      </c>
      <c r="AX190" s="13" t="s">
        <v>70</v>
      </c>
      <c r="AY190" s="244" t="s">
        <v>163</v>
      </c>
    </row>
    <row r="191" s="13" customFormat="1">
      <c r="A191" s="13"/>
      <c r="B191" s="233"/>
      <c r="C191" s="234"/>
      <c r="D191" s="235" t="s">
        <v>175</v>
      </c>
      <c r="E191" s="236" t="s">
        <v>19</v>
      </c>
      <c r="F191" s="237" t="s">
        <v>203</v>
      </c>
      <c r="G191" s="234"/>
      <c r="H191" s="238">
        <v>0.75</v>
      </c>
      <c r="I191" s="239"/>
      <c r="J191" s="234"/>
      <c r="K191" s="234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175</v>
      </c>
      <c r="AU191" s="244" t="s">
        <v>83</v>
      </c>
      <c r="AV191" s="13" t="s">
        <v>83</v>
      </c>
      <c r="AW191" s="13" t="s">
        <v>32</v>
      </c>
      <c r="AX191" s="13" t="s">
        <v>70</v>
      </c>
      <c r="AY191" s="244" t="s">
        <v>163</v>
      </c>
    </row>
    <row r="192" s="13" customFormat="1">
      <c r="A192" s="13"/>
      <c r="B192" s="233"/>
      <c r="C192" s="234"/>
      <c r="D192" s="235" t="s">
        <v>175</v>
      </c>
      <c r="E192" s="236" t="s">
        <v>19</v>
      </c>
      <c r="F192" s="237" t="s">
        <v>204</v>
      </c>
      <c r="G192" s="234"/>
      <c r="H192" s="238">
        <v>0.34799999999999998</v>
      </c>
      <c r="I192" s="239"/>
      <c r="J192" s="234"/>
      <c r="K192" s="234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175</v>
      </c>
      <c r="AU192" s="244" t="s">
        <v>83</v>
      </c>
      <c r="AV192" s="13" t="s">
        <v>83</v>
      </c>
      <c r="AW192" s="13" t="s">
        <v>32</v>
      </c>
      <c r="AX192" s="13" t="s">
        <v>70</v>
      </c>
      <c r="AY192" s="244" t="s">
        <v>163</v>
      </c>
    </row>
    <row r="193" s="14" customFormat="1">
      <c r="A193" s="14"/>
      <c r="B193" s="245"/>
      <c r="C193" s="246"/>
      <c r="D193" s="235" t="s">
        <v>175</v>
      </c>
      <c r="E193" s="247" t="s">
        <v>19</v>
      </c>
      <c r="F193" s="248" t="s">
        <v>179</v>
      </c>
      <c r="G193" s="246"/>
      <c r="H193" s="249">
        <v>2.6200000000000001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175</v>
      </c>
      <c r="AU193" s="255" t="s">
        <v>83</v>
      </c>
      <c r="AV193" s="14" t="s">
        <v>171</v>
      </c>
      <c r="AW193" s="14" t="s">
        <v>32</v>
      </c>
      <c r="AX193" s="14" t="s">
        <v>77</v>
      </c>
      <c r="AY193" s="255" t="s">
        <v>163</v>
      </c>
    </row>
    <row r="194" s="12" customFormat="1" ht="22.8" customHeight="1">
      <c r="A194" s="12"/>
      <c r="B194" s="199"/>
      <c r="C194" s="200"/>
      <c r="D194" s="201" t="s">
        <v>69</v>
      </c>
      <c r="E194" s="213" t="s">
        <v>224</v>
      </c>
      <c r="F194" s="213" t="s">
        <v>247</v>
      </c>
      <c r="G194" s="200"/>
      <c r="H194" s="200"/>
      <c r="I194" s="203"/>
      <c r="J194" s="214">
        <f>BK194</f>
        <v>0</v>
      </c>
      <c r="K194" s="200"/>
      <c r="L194" s="205"/>
      <c r="M194" s="206"/>
      <c r="N194" s="207"/>
      <c r="O194" s="207"/>
      <c r="P194" s="208">
        <f>SUM(P195:P238)</f>
        <v>0</v>
      </c>
      <c r="Q194" s="207"/>
      <c r="R194" s="208">
        <f>SUM(R195:R238)</f>
        <v>0</v>
      </c>
      <c r="S194" s="207"/>
      <c r="T194" s="209">
        <f>SUM(T195:T238)</f>
        <v>0.78892600000000002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10" t="s">
        <v>77</v>
      </c>
      <c r="AT194" s="211" t="s">
        <v>69</v>
      </c>
      <c r="AU194" s="211" t="s">
        <v>77</v>
      </c>
      <c r="AY194" s="210" t="s">
        <v>163</v>
      </c>
      <c r="BK194" s="212">
        <f>SUM(BK195:BK238)</f>
        <v>0</v>
      </c>
    </row>
    <row r="195" s="2" customFormat="1" ht="24.15" customHeight="1">
      <c r="A195" s="41"/>
      <c r="B195" s="42"/>
      <c r="C195" s="215" t="s">
        <v>248</v>
      </c>
      <c r="D195" s="215" t="s">
        <v>166</v>
      </c>
      <c r="E195" s="216" t="s">
        <v>249</v>
      </c>
      <c r="F195" s="217" t="s">
        <v>250</v>
      </c>
      <c r="G195" s="218" t="s">
        <v>169</v>
      </c>
      <c r="H195" s="219">
        <v>8.8800000000000008</v>
      </c>
      <c r="I195" s="220"/>
      <c r="J195" s="221">
        <f>ROUND(I195*H195,2)</f>
        <v>0</v>
      </c>
      <c r="K195" s="217" t="s">
        <v>170</v>
      </c>
      <c r="L195" s="47"/>
      <c r="M195" s="222" t="s">
        <v>19</v>
      </c>
      <c r="N195" s="223" t="s">
        <v>42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171</v>
      </c>
      <c r="AT195" s="226" t="s">
        <v>166</v>
      </c>
      <c r="AU195" s="226" t="s">
        <v>83</v>
      </c>
      <c r="AY195" s="20" t="s">
        <v>163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83</v>
      </c>
      <c r="BK195" s="227">
        <f>ROUND(I195*H195,2)</f>
        <v>0</v>
      </c>
      <c r="BL195" s="20" t="s">
        <v>171</v>
      </c>
      <c r="BM195" s="226" t="s">
        <v>251</v>
      </c>
    </row>
    <row r="196" s="2" customFormat="1">
      <c r="A196" s="41"/>
      <c r="B196" s="42"/>
      <c r="C196" s="43"/>
      <c r="D196" s="228" t="s">
        <v>173</v>
      </c>
      <c r="E196" s="43"/>
      <c r="F196" s="229" t="s">
        <v>252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173</v>
      </c>
      <c r="AU196" s="20" t="s">
        <v>83</v>
      </c>
    </row>
    <row r="197" s="13" customFormat="1">
      <c r="A197" s="13"/>
      <c r="B197" s="233"/>
      <c r="C197" s="234"/>
      <c r="D197" s="235" t="s">
        <v>175</v>
      </c>
      <c r="E197" s="236" t="s">
        <v>19</v>
      </c>
      <c r="F197" s="237" t="s">
        <v>253</v>
      </c>
      <c r="G197" s="234"/>
      <c r="H197" s="238">
        <v>3</v>
      </c>
      <c r="I197" s="239"/>
      <c r="J197" s="234"/>
      <c r="K197" s="234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175</v>
      </c>
      <c r="AU197" s="244" t="s">
        <v>83</v>
      </c>
      <c r="AV197" s="13" t="s">
        <v>83</v>
      </c>
      <c r="AW197" s="13" t="s">
        <v>32</v>
      </c>
      <c r="AX197" s="13" t="s">
        <v>70</v>
      </c>
      <c r="AY197" s="244" t="s">
        <v>163</v>
      </c>
    </row>
    <row r="198" s="13" customFormat="1">
      <c r="A198" s="13"/>
      <c r="B198" s="233"/>
      <c r="C198" s="234"/>
      <c r="D198" s="235" t="s">
        <v>175</v>
      </c>
      <c r="E198" s="236" t="s">
        <v>19</v>
      </c>
      <c r="F198" s="237" t="s">
        <v>253</v>
      </c>
      <c r="G198" s="234"/>
      <c r="H198" s="238">
        <v>3</v>
      </c>
      <c r="I198" s="239"/>
      <c r="J198" s="234"/>
      <c r="K198" s="234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175</v>
      </c>
      <c r="AU198" s="244" t="s">
        <v>83</v>
      </c>
      <c r="AV198" s="13" t="s">
        <v>83</v>
      </c>
      <c r="AW198" s="13" t="s">
        <v>32</v>
      </c>
      <c r="AX198" s="13" t="s">
        <v>70</v>
      </c>
      <c r="AY198" s="244" t="s">
        <v>163</v>
      </c>
    </row>
    <row r="199" s="13" customFormat="1">
      <c r="A199" s="13"/>
      <c r="B199" s="233"/>
      <c r="C199" s="234"/>
      <c r="D199" s="235" t="s">
        <v>175</v>
      </c>
      <c r="E199" s="236" t="s">
        <v>19</v>
      </c>
      <c r="F199" s="237" t="s">
        <v>254</v>
      </c>
      <c r="G199" s="234"/>
      <c r="H199" s="238">
        <v>1.44</v>
      </c>
      <c r="I199" s="239"/>
      <c r="J199" s="234"/>
      <c r="K199" s="234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175</v>
      </c>
      <c r="AU199" s="244" t="s">
        <v>83</v>
      </c>
      <c r="AV199" s="13" t="s">
        <v>83</v>
      </c>
      <c r="AW199" s="13" t="s">
        <v>32</v>
      </c>
      <c r="AX199" s="13" t="s">
        <v>70</v>
      </c>
      <c r="AY199" s="244" t="s">
        <v>163</v>
      </c>
    </row>
    <row r="200" s="13" customFormat="1">
      <c r="A200" s="13"/>
      <c r="B200" s="233"/>
      <c r="C200" s="234"/>
      <c r="D200" s="235" t="s">
        <v>175</v>
      </c>
      <c r="E200" s="236" t="s">
        <v>19</v>
      </c>
      <c r="F200" s="237" t="s">
        <v>254</v>
      </c>
      <c r="G200" s="234"/>
      <c r="H200" s="238">
        <v>1.44</v>
      </c>
      <c r="I200" s="239"/>
      <c r="J200" s="234"/>
      <c r="K200" s="234"/>
      <c r="L200" s="240"/>
      <c r="M200" s="241"/>
      <c r="N200" s="242"/>
      <c r="O200" s="242"/>
      <c r="P200" s="242"/>
      <c r="Q200" s="242"/>
      <c r="R200" s="242"/>
      <c r="S200" s="242"/>
      <c r="T200" s="24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44" t="s">
        <v>175</v>
      </c>
      <c r="AU200" s="244" t="s">
        <v>83</v>
      </c>
      <c r="AV200" s="13" t="s">
        <v>83</v>
      </c>
      <c r="AW200" s="13" t="s">
        <v>32</v>
      </c>
      <c r="AX200" s="13" t="s">
        <v>70</v>
      </c>
      <c r="AY200" s="244" t="s">
        <v>163</v>
      </c>
    </row>
    <row r="201" s="14" customFormat="1">
      <c r="A201" s="14"/>
      <c r="B201" s="245"/>
      <c r="C201" s="246"/>
      <c r="D201" s="235" t="s">
        <v>175</v>
      </c>
      <c r="E201" s="247" t="s">
        <v>19</v>
      </c>
      <c r="F201" s="248" t="s">
        <v>179</v>
      </c>
      <c r="G201" s="246"/>
      <c r="H201" s="249">
        <v>8.879999999999999</v>
      </c>
      <c r="I201" s="250"/>
      <c r="J201" s="246"/>
      <c r="K201" s="246"/>
      <c r="L201" s="251"/>
      <c r="M201" s="252"/>
      <c r="N201" s="253"/>
      <c r="O201" s="253"/>
      <c r="P201" s="253"/>
      <c r="Q201" s="253"/>
      <c r="R201" s="253"/>
      <c r="S201" s="253"/>
      <c r="T201" s="25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5" t="s">
        <v>175</v>
      </c>
      <c r="AU201" s="255" t="s">
        <v>83</v>
      </c>
      <c r="AV201" s="14" t="s">
        <v>171</v>
      </c>
      <c r="AW201" s="14" t="s">
        <v>32</v>
      </c>
      <c r="AX201" s="14" t="s">
        <v>77</v>
      </c>
      <c r="AY201" s="255" t="s">
        <v>163</v>
      </c>
    </row>
    <row r="202" s="2" customFormat="1" ht="21.75" customHeight="1">
      <c r="A202" s="41"/>
      <c r="B202" s="42"/>
      <c r="C202" s="215" t="s">
        <v>255</v>
      </c>
      <c r="D202" s="215" t="s">
        <v>166</v>
      </c>
      <c r="E202" s="216" t="s">
        <v>256</v>
      </c>
      <c r="F202" s="217" t="s">
        <v>257</v>
      </c>
      <c r="G202" s="218" t="s">
        <v>169</v>
      </c>
      <c r="H202" s="219">
        <v>0.60099999999999998</v>
      </c>
      <c r="I202" s="220"/>
      <c r="J202" s="221">
        <f>ROUND(I202*H202,2)</f>
        <v>0</v>
      </c>
      <c r="K202" s="217" t="s">
        <v>170</v>
      </c>
      <c r="L202" s="47"/>
      <c r="M202" s="222" t="s">
        <v>19</v>
      </c>
      <c r="N202" s="223" t="s">
        <v>42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0.072999999999999995</v>
      </c>
      <c r="T202" s="225">
        <f>S202*H202</f>
        <v>0.043872999999999995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171</v>
      </c>
      <c r="AT202" s="226" t="s">
        <v>166</v>
      </c>
      <c r="AU202" s="226" t="s">
        <v>83</v>
      </c>
      <c r="AY202" s="20" t="s">
        <v>163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83</v>
      </c>
      <c r="BK202" s="227">
        <f>ROUND(I202*H202,2)</f>
        <v>0</v>
      </c>
      <c r="BL202" s="20" t="s">
        <v>171</v>
      </c>
      <c r="BM202" s="226" t="s">
        <v>258</v>
      </c>
    </row>
    <row r="203" s="2" customFormat="1">
      <c r="A203" s="41"/>
      <c r="B203" s="42"/>
      <c r="C203" s="43"/>
      <c r="D203" s="228" t="s">
        <v>173</v>
      </c>
      <c r="E203" s="43"/>
      <c r="F203" s="229" t="s">
        <v>259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173</v>
      </c>
      <c r="AU203" s="20" t="s">
        <v>83</v>
      </c>
    </row>
    <row r="204" s="13" customFormat="1">
      <c r="A204" s="13"/>
      <c r="B204" s="233"/>
      <c r="C204" s="234"/>
      <c r="D204" s="235" t="s">
        <v>175</v>
      </c>
      <c r="E204" s="236" t="s">
        <v>19</v>
      </c>
      <c r="F204" s="237" t="s">
        <v>196</v>
      </c>
      <c r="G204" s="234"/>
      <c r="H204" s="238">
        <v>0.60099999999999998</v>
      </c>
      <c r="I204" s="239"/>
      <c r="J204" s="234"/>
      <c r="K204" s="234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175</v>
      </c>
      <c r="AU204" s="244" t="s">
        <v>83</v>
      </c>
      <c r="AV204" s="13" t="s">
        <v>83</v>
      </c>
      <c r="AW204" s="13" t="s">
        <v>32</v>
      </c>
      <c r="AX204" s="13" t="s">
        <v>70</v>
      </c>
      <c r="AY204" s="244" t="s">
        <v>163</v>
      </c>
    </row>
    <row r="205" s="14" customFormat="1">
      <c r="A205" s="14"/>
      <c r="B205" s="245"/>
      <c r="C205" s="246"/>
      <c r="D205" s="235" t="s">
        <v>175</v>
      </c>
      <c r="E205" s="247" t="s">
        <v>19</v>
      </c>
      <c r="F205" s="248" t="s">
        <v>179</v>
      </c>
      <c r="G205" s="246"/>
      <c r="H205" s="249">
        <v>0.60099999999999998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175</v>
      </c>
      <c r="AU205" s="255" t="s">
        <v>83</v>
      </c>
      <c r="AV205" s="14" t="s">
        <v>171</v>
      </c>
      <c r="AW205" s="14" t="s">
        <v>32</v>
      </c>
      <c r="AX205" s="14" t="s">
        <v>77</v>
      </c>
      <c r="AY205" s="255" t="s">
        <v>163</v>
      </c>
    </row>
    <row r="206" s="2" customFormat="1" ht="21.75" customHeight="1">
      <c r="A206" s="41"/>
      <c r="B206" s="42"/>
      <c r="C206" s="215" t="s">
        <v>260</v>
      </c>
      <c r="D206" s="215" t="s">
        <v>166</v>
      </c>
      <c r="E206" s="216" t="s">
        <v>261</v>
      </c>
      <c r="F206" s="217" t="s">
        <v>262</v>
      </c>
      <c r="G206" s="218" t="s">
        <v>169</v>
      </c>
      <c r="H206" s="219">
        <v>1.7969999999999999</v>
      </c>
      <c r="I206" s="220"/>
      <c r="J206" s="221">
        <f>ROUND(I206*H206,2)</f>
        <v>0</v>
      </c>
      <c r="K206" s="217" t="s">
        <v>170</v>
      </c>
      <c r="L206" s="47"/>
      <c r="M206" s="222" t="s">
        <v>19</v>
      </c>
      <c r="N206" s="223" t="s">
        <v>42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0.058999999999999997</v>
      </c>
      <c r="T206" s="225">
        <f>S206*H206</f>
        <v>0.10602299999999999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171</v>
      </c>
      <c r="AT206" s="226" t="s">
        <v>166</v>
      </c>
      <c r="AU206" s="226" t="s">
        <v>83</v>
      </c>
      <c r="AY206" s="20" t="s">
        <v>163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83</v>
      </c>
      <c r="BK206" s="227">
        <f>ROUND(I206*H206,2)</f>
        <v>0</v>
      </c>
      <c r="BL206" s="20" t="s">
        <v>171</v>
      </c>
      <c r="BM206" s="226" t="s">
        <v>263</v>
      </c>
    </row>
    <row r="207" s="2" customFormat="1">
      <c r="A207" s="41"/>
      <c r="B207" s="42"/>
      <c r="C207" s="43"/>
      <c r="D207" s="228" t="s">
        <v>173</v>
      </c>
      <c r="E207" s="43"/>
      <c r="F207" s="229" t="s">
        <v>264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173</v>
      </c>
      <c r="AU207" s="20" t="s">
        <v>83</v>
      </c>
    </row>
    <row r="208" s="16" customFormat="1">
      <c r="A208" s="16"/>
      <c r="B208" s="277"/>
      <c r="C208" s="278"/>
      <c r="D208" s="235" t="s">
        <v>175</v>
      </c>
      <c r="E208" s="279" t="s">
        <v>19</v>
      </c>
      <c r="F208" s="280" t="s">
        <v>265</v>
      </c>
      <c r="G208" s="278"/>
      <c r="H208" s="279" t="s">
        <v>19</v>
      </c>
      <c r="I208" s="281"/>
      <c r="J208" s="278"/>
      <c r="K208" s="278"/>
      <c r="L208" s="282"/>
      <c r="M208" s="283"/>
      <c r="N208" s="284"/>
      <c r="O208" s="284"/>
      <c r="P208" s="284"/>
      <c r="Q208" s="284"/>
      <c r="R208" s="284"/>
      <c r="S208" s="284"/>
      <c r="T208" s="285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T208" s="286" t="s">
        <v>175</v>
      </c>
      <c r="AU208" s="286" t="s">
        <v>83</v>
      </c>
      <c r="AV208" s="16" t="s">
        <v>77</v>
      </c>
      <c r="AW208" s="16" t="s">
        <v>32</v>
      </c>
      <c r="AX208" s="16" t="s">
        <v>70</v>
      </c>
      <c r="AY208" s="286" t="s">
        <v>163</v>
      </c>
    </row>
    <row r="209" s="13" customFormat="1">
      <c r="A209" s="13"/>
      <c r="B209" s="233"/>
      <c r="C209" s="234"/>
      <c r="D209" s="235" t="s">
        <v>175</v>
      </c>
      <c r="E209" s="236" t="s">
        <v>19</v>
      </c>
      <c r="F209" s="237" t="s">
        <v>195</v>
      </c>
      <c r="G209" s="234"/>
      <c r="H209" s="238">
        <v>1.7969999999999999</v>
      </c>
      <c r="I209" s="239"/>
      <c r="J209" s="234"/>
      <c r="K209" s="234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175</v>
      </c>
      <c r="AU209" s="244" t="s">
        <v>83</v>
      </c>
      <c r="AV209" s="13" t="s">
        <v>83</v>
      </c>
      <c r="AW209" s="13" t="s">
        <v>32</v>
      </c>
      <c r="AX209" s="13" t="s">
        <v>70</v>
      </c>
      <c r="AY209" s="244" t="s">
        <v>163</v>
      </c>
    </row>
    <row r="210" s="14" customFormat="1">
      <c r="A210" s="14"/>
      <c r="B210" s="245"/>
      <c r="C210" s="246"/>
      <c r="D210" s="235" t="s">
        <v>175</v>
      </c>
      <c r="E210" s="247" t="s">
        <v>19</v>
      </c>
      <c r="F210" s="248" t="s">
        <v>179</v>
      </c>
      <c r="G210" s="246"/>
      <c r="H210" s="249">
        <v>1.7969999999999999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175</v>
      </c>
      <c r="AU210" s="255" t="s">
        <v>83</v>
      </c>
      <c r="AV210" s="14" t="s">
        <v>171</v>
      </c>
      <c r="AW210" s="14" t="s">
        <v>32</v>
      </c>
      <c r="AX210" s="14" t="s">
        <v>77</v>
      </c>
      <c r="AY210" s="255" t="s">
        <v>163</v>
      </c>
    </row>
    <row r="211" s="2" customFormat="1" ht="21.75" customHeight="1">
      <c r="A211" s="41"/>
      <c r="B211" s="42"/>
      <c r="C211" s="215" t="s">
        <v>266</v>
      </c>
      <c r="D211" s="215" t="s">
        <v>166</v>
      </c>
      <c r="E211" s="216" t="s">
        <v>267</v>
      </c>
      <c r="F211" s="217" t="s">
        <v>268</v>
      </c>
      <c r="G211" s="218" t="s">
        <v>169</v>
      </c>
      <c r="H211" s="219">
        <v>6.2279999999999998</v>
      </c>
      <c r="I211" s="220"/>
      <c r="J211" s="221">
        <f>ROUND(I211*H211,2)</f>
        <v>0</v>
      </c>
      <c r="K211" s="217" t="s">
        <v>170</v>
      </c>
      <c r="L211" s="47"/>
      <c r="M211" s="222" t="s">
        <v>19</v>
      </c>
      <c r="N211" s="223" t="s">
        <v>42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0.050999999999999997</v>
      </c>
      <c r="T211" s="225">
        <f>S211*H211</f>
        <v>0.31762799999999997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171</v>
      </c>
      <c r="AT211" s="226" t="s">
        <v>166</v>
      </c>
      <c r="AU211" s="226" t="s">
        <v>83</v>
      </c>
      <c r="AY211" s="20" t="s">
        <v>163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83</v>
      </c>
      <c r="BK211" s="227">
        <f>ROUND(I211*H211,2)</f>
        <v>0</v>
      </c>
      <c r="BL211" s="20" t="s">
        <v>171</v>
      </c>
      <c r="BM211" s="226" t="s">
        <v>269</v>
      </c>
    </row>
    <row r="212" s="2" customFormat="1">
      <c r="A212" s="41"/>
      <c r="B212" s="42"/>
      <c r="C212" s="43"/>
      <c r="D212" s="228" t="s">
        <v>173</v>
      </c>
      <c r="E212" s="43"/>
      <c r="F212" s="229" t="s">
        <v>270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173</v>
      </c>
      <c r="AU212" s="20" t="s">
        <v>83</v>
      </c>
    </row>
    <row r="213" s="13" customFormat="1">
      <c r="A213" s="13"/>
      <c r="B213" s="233"/>
      <c r="C213" s="234"/>
      <c r="D213" s="235" t="s">
        <v>175</v>
      </c>
      <c r="E213" s="236" t="s">
        <v>19</v>
      </c>
      <c r="F213" s="237" t="s">
        <v>194</v>
      </c>
      <c r="G213" s="234"/>
      <c r="H213" s="238">
        <v>3.1139999999999999</v>
      </c>
      <c r="I213" s="239"/>
      <c r="J213" s="234"/>
      <c r="K213" s="234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175</v>
      </c>
      <c r="AU213" s="244" t="s">
        <v>83</v>
      </c>
      <c r="AV213" s="13" t="s">
        <v>83</v>
      </c>
      <c r="AW213" s="13" t="s">
        <v>32</v>
      </c>
      <c r="AX213" s="13" t="s">
        <v>70</v>
      </c>
      <c r="AY213" s="244" t="s">
        <v>163</v>
      </c>
    </row>
    <row r="214" s="13" customFormat="1">
      <c r="A214" s="13"/>
      <c r="B214" s="233"/>
      <c r="C214" s="234"/>
      <c r="D214" s="235" t="s">
        <v>175</v>
      </c>
      <c r="E214" s="236" t="s">
        <v>19</v>
      </c>
      <c r="F214" s="237" t="s">
        <v>194</v>
      </c>
      <c r="G214" s="234"/>
      <c r="H214" s="238">
        <v>3.1139999999999999</v>
      </c>
      <c r="I214" s="239"/>
      <c r="J214" s="234"/>
      <c r="K214" s="234"/>
      <c r="L214" s="240"/>
      <c r="M214" s="241"/>
      <c r="N214" s="242"/>
      <c r="O214" s="242"/>
      <c r="P214" s="242"/>
      <c r="Q214" s="242"/>
      <c r="R214" s="242"/>
      <c r="S214" s="242"/>
      <c r="T214" s="24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4" t="s">
        <v>175</v>
      </c>
      <c r="AU214" s="244" t="s">
        <v>83</v>
      </c>
      <c r="AV214" s="13" t="s">
        <v>83</v>
      </c>
      <c r="AW214" s="13" t="s">
        <v>32</v>
      </c>
      <c r="AX214" s="13" t="s">
        <v>70</v>
      </c>
      <c r="AY214" s="244" t="s">
        <v>163</v>
      </c>
    </row>
    <row r="215" s="14" customFormat="1">
      <c r="A215" s="14"/>
      <c r="B215" s="245"/>
      <c r="C215" s="246"/>
      <c r="D215" s="235" t="s">
        <v>175</v>
      </c>
      <c r="E215" s="247" t="s">
        <v>19</v>
      </c>
      <c r="F215" s="248" t="s">
        <v>179</v>
      </c>
      <c r="G215" s="246"/>
      <c r="H215" s="249">
        <v>6.2279999999999998</v>
      </c>
      <c r="I215" s="250"/>
      <c r="J215" s="246"/>
      <c r="K215" s="246"/>
      <c r="L215" s="251"/>
      <c r="M215" s="252"/>
      <c r="N215" s="253"/>
      <c r="O215" s="253"/>
      <c r="P215" s="253"/>
      <c r="Q215" s="253"/>
      <c r="R215" s="253"/>
      <c r="S215" s="253"/>
      <c r="T215" s="25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5" t="s">
        <v>175</v>
      </c>
      <c r="AU215" s="255" t="s">
        <v>83</v>
      </c>
      <c r="AV215" s="14" t="s">
        <v>171</v>
      </c>
      <c r="AW215" s="14" t="s">
        <v>32</v>
      </c>
      <c r="AX215" s="14" t="s">
        <v>77</v>
      </c>
      <c r="AY215" s="255" t="s">
        <v>163</v>
      </c>
    </row>
    <row r="216" s="2" customFormat="1" ht="24.15" customHeight="1">
      <c r="A216" s="41"/>
      <c r="B216" s="42"/>
      <c r="C216" s="215" t="s">
        <v>271</v>
      </c>
      <c r="D216" s="215" t="s">
        <v>166</v>
      </c>
      <c r="E216" s="216" t="s">
        <v>272</v>
      </c>
      <c r="F216" s="217" t="s">
        <v>273</v>
      </c>
      <c r="G216" s="218" t="s">
        <v>169</v>
      </c>
      <c r="H216" s="219">
        <v>6.9870000000000001</v>
      </c>
      <c r="I216" s="220"/>
      <c r="J216" s="221">
        <f>ROUND(I216*H216,2)</f>
        <v>0</v>
      </c>
      <c r="K216" s="217" t="s">
        <v>170</v>
      </c>
      <c r="L216" s="47"/>
      <c r="M216" s="222" t="s">
        <v>19</v>
      </c>
      <c r="N216" s="223" t="s">
        <v>42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0.045999999999999999</v>
      </c>
      <c r="T216" s="225">
        <f>S216*H216</f>
        <v>0.32140200000000002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171</v>
      </c>
      <c r="AT216" s="226" t="s">
        <v>166</v>
      </c>
      <c r="AU216" s="226" t="s">
        <v>83</v>
      </c>
      <c r="AY216" s="20" t="s">
        <v>163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83</v>
      </c>
      <c r="BK216" s="227">
        <f>ROUND(I216*H216,2)</f>
        <v>0</v>
      </c>
      <c r="BL216" s="20" t="s">
        <v>171</v>
      </c>
      <c r="BM216" s="226" t="s">
        <v>274</v>
      </c>
    </row>
    <row r="217" s="2" customFormat="1">
      <c r="A217" s="41"/>
      <c r="B217" s="42"/>
      <c r="C217" s="43"/>
      <c r="D217" s="228" t="s">
        <v>173</v>
      </c>
      <c r="E217" s="43"/>
      <c r="F217" s="229" t="s">
        <v>275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173</v>
      </c>
      <c r="AU217" s="20" t="s">
        <v>83</v>
      </c>
    </row>
    <row r="218" s="13" customFormat="1">
      <c r="A218" s="13"/>
      <c r="B218" s="233"/>
      <c r="C218" s="234"/>
      <c r="D218" s="235" t="s">
        <v>175</v>
      </c>
      <c r="E218" s="236" t="s">
        <v>19</v>
      </c>
      <c r="F218" s="237" t="s">
        <v>176</v>
      </c>
      <c r="G218" s="234"/>
      <c r="H218" s="238">
        <v>2.1480000000000001</v>
      </c>
      <c r="I218" s="239"/>
      <c r="J218" s="234"/>
      <c r="K218" s="234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175</v>
      </c>
      <c r="AU218" s="244" t="s">
        <v>83</v>
      </c>
      <c r="AV218" s="13" t="s">
        <v>83</v>
      </c>
      <c r="AW218" s="13" t="s">
        <v>32</v>
      </c>
      <c r="AX218" s="13" t="s">
        <v>70</v>
      </c>
      <c r="AY218" s="244" t="s">
        <v>163</v>
      </c>
    </row>
    <row r="219" s="13" customFormat="1">
      <c r="A219" s="13"/>
      <c r="B219" s="233"/>
      <c r="C219" s="234"/>
      <c r="D219" s="235" t="s">
        <v>175</v>
      </c>
      <c r="E219" s="236" t="s">
        <v>19</v>
      </c>
      <c r="F219" s="237" t="s">
        <v>176</v>
      </c>
      <c r="G219" s="234"/>
      <c r="H219" s="238">
        <v>2.1480000000000001</v>
      </c>
      <c r="I219" s="239"/>
      <c r="J219" s="234"/>
      <c r="K219" s="234"/>
      <c r="L219" s="240"/>
      <c r="M219" s="241"/>
      <c r="N219" s="242"/>
      <c r="O219" s="242"/>
      <c r="P219" s="242"/>
      <c r="Q219" s="242"/>
      <c r="R219" s="242"/>
      <c r="S219" s="242"/>
      <c r="T219" s="24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4" t="s">
        <v>175</v>
      </c>
      <c r="AU219" s="244" t="s">
        <v>83</v>
      </c>
      <c r="AV219" s="13" t="s">
        <v>83</v>
      </c>
      <c r="AW219" s="13" t="s">
        <v>32</v>
      </c>
      <c r="AX219" s="13" t="s">
        <v>70</v>
      </c>
      <c r="AY219" s="244" t="s">
        <v>163</v>
      </c>
    </row>
    <row r="220" s="13" customFormat="1">
      <c r="A220" s="13"/>
      <c r="B220" s="233"/>
      <c r="C220" s="234"/>
      <c r="D220" s="235" t="s">
        <v>175</v>
      </c>
      <c r="E220" s="236" t="s">
        <v>19</v>
      </c>
      <c r="F220" s="237" t="s">
        <v>177</v>
      </c>
      <c r="G220" s="234"/>
      <c r="H220" s="238">
        <v>1.7609999999999999</v>
      </c>
      <c r="I220" s="239"/>
      <c r="J220" s="234"/>
      <c r="K220" s="234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175</v>
      </c>
      <c r="AU220" s="244" t="s">
        <v>83</v>
      </c>
      <c r="AV220" s="13" t="s">
        <v>83</v>
      </c>
      <c r="AW220" s="13" t="s">
        <v>32</v>
      </c>
      <c r="AX220" s="13" t="s">
        <v>70</v>
      </c>
      <c r="AY220" s="244" t="s">
        <v>163</v>
      </c>
    </row>
    <row r="221" s="13" customFormat="1">
      <c r="A221" s="13"/>
      <c r="B221" s="233"/>
      <c r="C221" s="234"/>
      <c r="D221" s="235" t="s">
        <v>175</v>
      </c>
      <c r="E221" s="236" t="s">
        <v>19</v>
      </c>
      <c r="F221" s="237" t="s">
        <v>178</v>
      </c>
      <c r="G221" s="234"/>
      <c r="H221" s="238">
        <v>0.93000000000000005</v>
      </c>
      <c r="I221" s="239"/>
      <c r="J221" s="234"/>
      <c r="K221" s="234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175</v>
      </c>
      <c r="AU221" s="244" t="s">
        <v>83</v>
      </c>
      <c r="AV221" s="13" t="s">
        <v>83</v>
      </c>
      <c r="AW221" s="13" t="s">
        <v>32</v>
      </c>
      <c r="AX221" s="13" t="s">
        <v>70</v>
      </c>
      <c r="AY221" s="244" t="s">
        <v>163</v>
      </c>
    </row>
    <row r="222" s="14" customFormat="1">
      <c r="A222" s="14"/>
      <c r="B222" s="245"/>
      <c r="C222" s="246"/>
      <c r="D222" s="235" t="s">
        <v>175</v>
      </c>
      <c r="E222" s="247" t="s">
        <v>19</v>
      </c>
      <c r="F222" s="248" t="s">
        <v>179</v>
      </c>
      <c r="G222" s="246"/>
      <c r="H222" s="249">
        <v>6.9870000000000001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175</v>
      </c>
      <c r="AU222" s="255" t="s">
        <v>83</v>
      </c>
      <c r="AV222" s="14" t="s">
        <v>171</v>
      </c>
      <c r="AW222" s="14" t="s">
        <v>32</v>
      </c>
      <c r="AX222" s="14" t="s">
        <v>77</v>
      </c>
      <c r="AY222" s="255" t="s">
        <v>163</v>
      </c>
    </row>
    <row r="223" s="2" customFormat="1" ht="16.5" customHeight="1">
      <c r="A223" s="41"/>
      <c r="B223" s="42"/>
      <c r="C223" s="215" t="s">
        <v>276</v>
      </c>
      <c r="D223" s="215" t="s">
        <v>166</v>
      </c>
      <c r="E223" s="216" t="s">
        <v>277</v>
      </c>
      <c r="F223" s="217" t="s">
        <v>278</v>
      </c>
      <c r="G223" s="218" t="s">
        <v>169</v>
      </c>
      <c r="H223" s="219">
        <v>2.6200000000000001</v>
      </c>
      <c r="I223" s="220"/>
      <c r="J223" s="221">
        <f>ROUND(I223*H223,2)</f>
        <v>0</v>
      </c>
      <c r="K223" s="217" t="s">
        <v>170</v>
      </c>
      <c r="L223" s="47"/>
      <c r="M223" s="222" t="s">
        <v>19</v>
      </c>
      <c r="N223" s="223" t="s">
        <v>42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171</v>
      </c>
      <c r="AT223" s="226" t="s">
        <v>166</v>
      </c>
      <c r="AU223" s="226" t="s">
        <v>83</v>
      </c>
      <c r="AY223" s="20" t="s">
        <v>163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83</v>
      </c>
      <c r="BK223" s="227">
        <f>ROUND(I223*H223,2)</f>
        <v>0</v>
      </c>
      <c r="BL223" s="20" t="s">
        <v>171</v>
      </c>
      <c r="BM223" s="226" t="s">
        <v>279</v>
      </c>
    </row>
    <row r="224" s="2" customFormat="1">
      <c r="A224" s="41"/>
      <c r="B224" s="42"/>
      <c r="C224" s="43"/>
      <c r="D224" s="228" t="s">
        <v>173</v>
      </c>
      <c r="E224" s="43"/>
      <c r="F224" s="229" t="s">
        <v>280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173</v>
      </c>
      <c r="AU224" s="20" t="s">
        <v>83</v>
      </c>
    </row>
    <row r="225" s="16" customFormat="1">
      <c r="A225" s="16"/>
      <c r="B225" s="277"/>
      <c r="C225" s="278"/>
      <c r="D225" s="235" t="s">
        <v>175</v>
      </c>
      <c r="E225" s="279" t="s">
        <v>19</v>
      </c>
      <c r="F225" s="280" t="s">
        <v>281</v>
      </c>
      <c r="G225" s="278"/>
      <c r="H225" s="279" t="s">
        <v>19</v>
      </c>
      <c r="I225" s="281"/>
      <c r="J225" s="278"/>
      <c r="K225" s="278"/>
      <c r="L225" s="282"/>
      <c r="M225" s="283"/>
      <c r="N225" s="284"/>
      <c r="O225" s="284"/>
      <c r="P225" s="284"/>
      <c r="Q225" s="284"/>
      <c r="R225" s="284"/>
      <c r="S225" s="284"/>
      <c r="T225" s="285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T225" s="286" t="s">
        <v>175</v>
      </c>
      <c r="AU225" s="286" t="s">
        <v>83</v>
      </c>
      <c r="AV225" s="16" t="s">
        <v>77</v>
      </c>
      <c r="AW225" s="16" t="s">
        <v>32</v>
      </c>
      <c r="AX225" s="16" t="s">
        <v>70</v>
      </c>
      <c r="AY225" s="286" t="s">
        <v>163</v>
      </c>
    </row>
    <row r="226" s="13" customFormat="1">
      <c r="A226" s="13"/>
      <c r="B226" s="233"/>
      <c r="C226" s="234"/>
      <c r="D226" s="235" t="s">
        <v>175</v>
      </c>
      <c r="E226" s="236" t="s">
        <v>19</v>
      </c>
      <c r="F226" s="237" t="s">
        <v>202</v>
      </c>
      <c r="G226" s="234"/>
      <c r="H226" s="238">
        <v>0.76100000000000001</v>
      </c>
      <c r="I226" s="239"/>
      <c r="J226" s="234"/>
      <c r="K226" s="234"/>
      <c r="L226" s="240"/>
      <c r="M226" s="241"/>
      <c r="N226" s="242"/>
      <c r="O226" s="242"/>
      <c r="P226" s="242"/>
      <c r="Q226" s="242"/>
      <c r="R226" s="242"/>
      <c r="S226" s="242"/>
      <c r="T226" s="24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4" t="s">
        <v>175</v>
      </c>
      <c r="AU226" s="244" t="s">
        <v>83</v>
      </c>
      <c r="AV226" s="13" t="s">
        <v>83</v>
      </c>
      <c r="AW226" s="13" t="s">
        <v>32</v>
      </c>
      <c r="AX226" s="13" t="s">
        <v>70</v>
      </c>
      <c r="AY226" s="244" t="s">
        <v>163</v>
      </c>
    </row>
    <row r="227" s="13" customFormat="1">
      <c r="A227" s="13"/>
      <c r="B227" s="233"/>
      <c r="C227" s="234"/>
      <c r="D227" s="235" t="s">
        <v>175</v>
      </c>
      <c r="E227" s="236" t="s">
        <v>19</v>
      </c>
      <c r="F227" s="237" t="s">
        <v>202</v>
      </c>
      <c r="G227" s="234"/>
      <c r="H227" s="238">
        <v>0.76100000000000001</v>
      </c>
      <c r="I227" s="239"/>
      <c r="J227" s="234"/>
      <c r="K227" s="234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175</v>
      </c>
      <c r="AU227" s="244" t="s">
        <v>83</v>
      </c>
      <c r="AV227" s="13" t="s">
        <v>83</v>
      </c>
      <c r="AW227" s="13" t="s">
        <v>32</v>
      </c>
      <c r="AX227" s="13" t="s">
        <v>70</v>
      </c>
      <c r="AY227" s="244" t="s">
        <v>163</v>
      </c>
    </row>
    <row r="228" s="13" customFormat="1">
      <c r="A228" s="13"/>
      <c r="B228" s="233"/>
      <c r="C228" s="234"/>
      <c r="D228" s="235" t="s">
        <v>175</v>
      </c>
      <c r="E228" s="236" t="s">
        <v>19</v>
      </c>
      <c r="F228" s="237" t="s">
        <v>203</v>
      </c>
      <c r="G228" s="234"/>
      <c r="H228" s="238">
        <v>0.75</v>
      </c>
      <c r="I228" s="239"/>
      <c r="J228" s="234"/>
      <c r="K228" s="234"/>
      <c r="L228" s="240"/>
      <c r="M228" s="241"/>
      <c r="N228" s="242"/>
      <c r="O228" s="242"/>
      <c r="P228" s="242"/>
      <c r="Q228" s="242"/>
      <c r="R228" s="242"/>
      <c r="S228" s="242"/>
      <c r="T228" s="24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4" t="s">
        <v>175</v>
      </c>
      <c r="AU228" s="244" t="s">
        <v>83</v>
      </c>
      <c r="AV228" s="13" t="s">
        <v>83</v>
      </c>
      <c r="AW228" s="13" t="s">
        <v>32</v>
      </c>
      <c r="AX228" s="13" t="s">
        <v>70</v>
      </c>
      <c r="AY228" s="244" t="s">
        <v>163</v>
      </c>
    </row>
    <row r="229" s="13" customFormat="1">
      <c r="A229" s="13"/>
      <c r="B229" s="233"/>
      <c r="C229" s="234"/>
      <c r="D229" s="235" t="s">
        <v>175</v>
      </c>
      <c r="E229" s="236" t="s">
        <v>19</v>
      </c>
      <c r="F229" s="237" t="s">
        <v>204</v>
      </c>
      <c r="G229" s="234"/>
      <c r="H229" s="238">
        <v>0.34799999999999998</v>
      </c>
      <c r="I229" s="239"/>
      <c r="J229" s="234"/>
      <c r="K229" s="234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175</v>
      </c>
      <c r="AU229" s="244" t="s">
        <v>83</v>
      </c>
      <c r="AV229" s="13" t="s">
        <v>83</v>
      </c>
      <c r="AW229" s="13" t="s">
        <v>32</v>
      </c>
      <c r="AX229" s="13" t="s">
        <v>70</v>
      </c>
      <c r="AY229" s="244" t="s">
        <v>163</v>
      </c>
    </row>
    <row r="230" s="14" customFormat="1">
      <c r="A230" s="14"/>
      <c r="B230" s="245"/>
      <c r="C230" s="246"/>
      <c r="D230" s="235" t="s">
        <v>175</v>
      </c>
      <c r="E230" s="247" t="s">
        <v>19</v>
      </c>
      <c r="F230" s="248" t="s">
        <v>179</v>
      </c>
      <c r="G230" s="246"/>
      <c r="H230" s="249">
        <v>2.6200000000000001</v>
      </c>
      <c r="I230" s="250"/>
      <c r="J230" s="246"/>
      <c r="K230" s="246"/>
      <c r="L230" s="251"/>
      <c r="M230" s="252"/>
      <c r="N230" s="253"/>
      <c r="O230" s="253"/>
      <c r="P230" s="253"/>
      <c r="Q230" s="253"/>
      <c r="R230" s="253"/>
      <c r="S230" s="253"/>
      <c r="T230" s="25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5" t="s">
        <v>175</v>
      </c>
      <c r="AU230" s="255" t="s">
        <v>83</v>
      </c>
      <c r="AV230" s="14" t="s">
        <v>171</v>
      </c>
      <c r="AW230" s="14" t="s">
        <v>32</v>
      </c>
      <c r="AX230" s="14" t="s">
        <v>77</v>
      </c>
      <c r="AY230" s="255" t="s">
        <v>163</v>
      </c>
    </row>
    <row r="231" s="2" customFormat="1" ht="16.5" customHeight="1">
      <c r="A231" s="41"/>
      <c r="B231" s="42"/>
      <c r="C231" s="215" t="s">
        <v>282</v>
      </c>
      <c r="D231" s="215" t="s">
        <v>166</v>
      </c>
      <c r="E231" s="216" t="s">
        <v>283</v>
      </c>
      <c r="F231" s="217" t="s">
        <v>284</v>
      </c>
      <c r="G231" s="218" t="s">
        <v>169</v>
      </c>
      <c r="H231" s="219">
        <v>2.6200000000000001</v>
      </c>
      <c r="I231" s="220"/>
      <c r="J231" s="221">
        <f>ROUND(I231*H231,2)</f>
        <v>0</v>
      </c>
      <c r="K231" s="217" t="s">
        <v>170</v>
      </c>
      <c r="L231" s="47"/>
      <c r="M231" s="222" t="s">
        <v>19</v>
      </c>
      <c r="N231" s="223" t="s">
        <v>42</v>
      </c>
      <c r="O231" s="87"/>
      <c r="P231" s="224">
        <f>O231*H231</f>
        <v>0</v>
      </c>
      <c r="Q231" s="224">
        <v>0</v>
      </c>
      <c r="R231" s="224">
        <f>Q231*H231</f>
        <v>0</v>
      </c>
      <c r="S231" s="224">
        <v>0</v>
      </c>
      <c r="T231" s="225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6" t="s">
        <v>171</v>
      </c>
      <c r="AT231" s="226" t="s">
        <v>166</v>
      </c>
      <c r="AU231" s="226" t="s">
        <v>83</v>
      </c>
      <c r="AY231" s="20" t="s">
        <v>163</v>
      </c>
      <c r="BE231" s="227">
        <f>IF(N231="základní",J231,0)</f>
        <v>0</v>
      </c>
      <c r="BF231" s="227">
        <f>IF(N231="snížená",J231,0)</f>
        <v>0</v>
      </c>
      <c r="BG231" s="227">
        <f>IF(N231="zákl. přenesená",J231,0)</f>
        <v>0</v>
      </c>
      <c r="BH231" s="227">
        <f>IF(N231="sníž. přenesená",J231,0)</f>
        <v>0</v>
      </c>
      <c r="BI231" s="227">
        <f>IF(N231="nulová",J231,0)</f>
        <v>0</v>
      </c>
      <c r="BJ231" s="20" t="s">
        <v>83</v>
      </c>
      <c r="BK231" s="227">
        <f>ROUND(I231*H231,2)</f>
        <v>0</v>
      </c>
      <c r="BL231" s="20" t="s">
        <v>171</v>
      </c>
      <c r="BM231" s="226" t="s">
        <v>285</v>
      </c>
    </row>
    <row r="232" s="2" customFormat="1">
      <c r="A232" s="41"/>
      <c r="B232" s="42"/>
      <c r="C232" s="43"/>
      <c r="D232" s="228" t="s">
        <v>173</v>
      </c>
      <c r="E232" s="43"/>
      <c r="F232" s="229" t="s">
        <v>286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173</v>
      </c>
      <c r="AU232" s="20" t="s">
        <v>83</v>
      </c>
    </row>
    <row r="233" s="16" customFormat="1">
      <c r="A233" s="16"/>
      <c r="B233" s="277"/>
      <c r="C233" s="278"/>
      <c r="D233" s="235" t="s">
        <v>175</v>
      </c>
      <c r="E233" s="279" t="s">
        <v>19</v>
      </c>
      <c r="F233" s="280" t="s">
        <v>281</v>
      </c>
      <c r="G233" s="278"/>
      <c r="H233" s="279" t="s">
        <v>19</v>
      </c>
      <c r="I233" s="281"/>
      <c r="J233" s="278"/>
      <c r="K233" s="278"/>
      <c r="L233" s="282"/>
      <c r="M233" s="283"/>
      <c r="N233" s="284"/>
      <c r="O233" s="284"/>
      <c r="P233" s="284"/>
      <c r="Q233" s="284"/>
      <c r="R233" s="284"/>
      <c r="S233" s="284"/>
      <c r="T233" s="285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86" t="s">
        <v>175</v>
      </c>
      <c r="AU233" s="286" t="s">
        <v>83</v>
      </c>
      <c r="AV233" s="16" t="s">
        <v>77</v>
      </c>
      <c r="AW233" s="16" t="s">
        <v>32</v>
      </c>
      <c r="AX233" s="16" t="s">
        <v>70</v>
      </c>
      <c r="AY233" s="286" t="s">
        <v>163</v>
      </c>
    </row>
    <row r="234" s="13" customFormat="1">
      <c r="A234" s="13"/>
      <c r="B234" s="233"/>
      <c r="C234" s="234"/>
      <c r="D234" s="235" t="s">
        <v>175</v>
      </c>
      <c r="E234" s="236" t="s">
        <v>19</v>
      </c>
      <c r="F234" s="237" t="s">
        <v>202</v>
      </c>
      <c r="G234" s="234"/>
      <c r="H234" s="238">
        <v>0.76100000000000001</v>
      </c>
      <c r="I234" s="239"/>
      <c r="J234" s="234"/>
      <c r="K234" s="234"/>
      <c r="L234" s="240"/>
      <c r="M234" s="241"/>
      <c r="N234" s="242"/>
      <c r="O234" s="242"/>
      <c r="P234" s="242"/>
      <c r="Q234" s="242"/>
      <c r="R234" s="242"/>
      <c r="S234" s="242"/>
      <c r="T234" s="24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4" t="s">
        <v>175</v>
      </c>
      <c r="AU234" s="244" t="s">
        <v>83</v>
      </c>
      <c r="AV234" s="13" t="s">
        <v>83</v>
      </c>
      <c r="AW234" s="13" t="s">
        <v>32</v>
      </c>
      <c r="AX234" s="13" t="s">
        <v>70</v>
      </c>
      <c r="AY234" s="244" t="s">
        <v>163</v>
      </c>
    </row>
    <row r="235" s="13" customFormat="1">
      <c r="A235" s="13"/>
      <c r="B235" s="233"/>
      <c r="C235" s="234"/>
      <c r="D235" s="235" t="s">
        <v>175</v>
      </c>
      <c r="E235" s="236" t="s">
        <v>19</v>
      </c>
      <c r="F235" s="237" t="s">
        <v>202</v>
      </c>
      <c r="G235" s="234"/>
      <c r="H235" s="238">
        <v>0.76100000000000001</v>
      </c>
      <c r="I235" s="239"/>
      <c r="J235" s="234"/>
      <c r="K235" s="234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175</v>
      </c>
      <c r="AU235" s="244" t="s">
        <v>83</v>
      </c>
      <c r="AV235" s="13" t="s">
        <v>83</v>
      </c>
      <c r="AW235" s="13" t="s">
        <v>32</v>
      </c>
      <c r="AX235" s="13" t="s">
        <v>70</v>
      </c>
      <c r="AY235" s="244" t="s">
        <v>163</v>
      </c>
    </row>
    <row r="236" s="13" customFormat="1">
      <c r="A236" s="13"/>
      <c r="B236" s="233"/>
      <c r="C236" s="234"/>
      <c r="D236" s="235" t="s">
        <v>175</v>
      </c>
      <c r="E236" s="236" t="s">
        <v>19</v>
      </c>
      <c r="F236" s="237" t="s">
        <v>203</v>
      </c>
      <c r="G236" s="234"/>
      <c r="H236" s="238">
        <v>0.75</v>
      </c>
      <c r="I236" s="239"/>
      <c r="J236" s="234"/>
      <c r="K236" s="234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175</v>
      </c>
      <c r="AU236" s="244" t="s">
        <v>83</v>
      </c>
      <c r="AV236" s="13" t="s">
        <v>83</v>
      </c>
      <c r="AW236" s="13" t="s">
        <v>32</v>
      </c>
      <c r="AX236" s="13" t="s">
        <v>70</v>
      </c>
      <c r="AY236" s="244" t="s">
        <v>163</v>
      </c>
    </row>
    <row r="237" s="13" customFormat="1">
      <c r="A237" s="13"/>
      <c r="B237" s="233"/>
      <c r="C237" s="234"/>
      <c r="D237" s="235" t="s">
        <v>175</v>
      </c>
      <c r="E237" s="236" t="s">
        <v>19</v>
      </c>
      <c r="F237" s="237" t="s">
        <v>204</v>
      </c>
      <c r="G237" s="234"/>
      <c r="H237" s="238">
        <v>0.34799999999999998</v>
      </c>
      <c r="I237" s="239"/>
      <c r="J237" s="234"/>
      <c r="K237" s="234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175</v>
      </c>
      <c r="AU237" s="244" t="s">
        <v>83</v>
      </c>
      <c r="AV237" s="13" t="s">
        <v>83</v>
      </c>
      <c r="AW237" s="13" t="s">
        <v>32</v>
      </c>
      <c r="AX237" s="13" t="s">
        <v>70</v>
      </c>
      <c r="AY237" s="244" t="s">
        <v>163</v>
      </c>
    </row>
    <row r="238" s="14" customFormat="1">
      <c r="A238" s="14"/>
      <c r="B238" s="245"/>
      <c r="C238" s="246"/>
      <c r="D238" s="235" t="s">
        <v>175</v>
      </c>
      <c r="E238" s="247" t="s">
        <v>19</v>
      </c>
      <c r="F238" s="248" t="s">
        <v>179</v>
      </c>
      <c r="G238" s="246"/>
      <c r="H238" s="249">
        <v>2.6200000000000001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175</v>
      </c>
      <c r="AU238" s="255" t="s">
        <v>83</v>
      </c>
      <c r="AV238" s="14" t="s">
        <v>171</v>
      </c>
      <c r="AW238" s="14" t="s">
        <v>32</v>
      </c>
      <c r="AX238" s="14" t="s">
        <v>77</v>
      </c>
      <c r="AY238" s="255" t="s">
        <v>163</v>
      </c>
    </row>
    <row r="239" s="12" customFormat="1" ht="22.8" customHeight="1">
      <c r="A239" s="12"/>
      <c r="B239" s="199"/>
      <c r="C239" s="200"/>
      <c r="D239" s="201" t="s">
        <v>69</v>
      </c>
      <c r="E239" s="213" t="s">
        <v>287</v>
      </c>
      <c r="F239" s="213" t="s">
        <v>288</v>
      </c>
      <c r="G239" s="200"/>
      <c r="H239" s="200"/>
      <c r="I239" s="203"/>
      <c r="J239" s="214">
        <f>BK239</f>
        <v>0</v>
      </c>
      <c r="K239" s="200"/>
      <c r="L239" s="205"/>
      <c r="M239" s="206"/>
      <c r="N239" s="207"/>
      <c r="O239" s="207"/>
      <c r="P239" s="208">
        <f>SUM(P240:P250)</f>
        <v>0</v>
      </c>
      <c r="Q239" s="207"/>
      <c r="R239" s="208">
        <f>SUM(R240:R250)</f>
        <v>0</v>
      </c>
      <c r="S239" s="207"/>
      <c r="T239" s="209">
        <f>SUM(T240:T250)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10" t="s">
        <v>77</v>
      </c>
      <c r="AT239" s="211" t="s">
        <v>69</v>
      </c>
      <c r="AU239" s="211" t="s">
        <v>77</v>
      </c>
      <c r="AY239" s="210" t="s">
        <v>163</v>
      </c>
      <c r="BK239" s="212">
        <f>SUM(BK240:BK250)</f>
        <v>0</v>
      </c>
    </row>
    <row r="240" s="2" customFormat="1" ht="24.15" customHeight="1">
      <c r="A240" s="41"/>
      <c r="B240" s="42"/>
      <c r="C240" s="215" t="s">
        <v>7</v>
      </c>
      <c r="D240" s="215" t="s">
        <v>166</v>
      </c>
      <c r="E240" s="216" t="s">
        <v>289</v>
      </c>
      <c r="F240" s="217" t="s">
        <v>290</v>
      </c>
      <c r="G240" s="218" t="s">
        <v>291</v>
      </c>
      <c r="H240" s="219">
        <v>0.80500000000000005</v>
      </c>
      <c r="I240" s="220"/>
      <c r="J240" s="221">
        <f>ROUND(I240*H240,2)</f>
        <v>0</v>
      </c>
      <c r="K240" s="217" t="s">
        <v>170</v>
      </c>
      <c r="L240" s="47"/>
      <c r="M240" s="222" t="s">
        <v>19</v>
      </c>
      <c r="N240" s="223" t="s">
        <v>42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171</v>
      </c>
      <c r="AT240" s="226" t="s">
        <v>166</v>
      </c>
      <c r="AU240" s="226" t="s">
        <v>83</v>
      </c>
      <c r="AY240" s="20" t="s">
        <v>163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83</v>
      </c>
      <c r="BK240" s="227">
        <f>ROUND(I240*H240,2)</f>
        <v>0</v>
      </c>
      <c r="BL240" s="20" t="s">
        <v>171</v>
      </c>
      <c r="BM240" s="226" t="s">
        <v>292</v>
      </c>
    </row>
    <row r="241" s="2" customFormat="1">
      <c r="A241" s="41"/>
      <c r="B241" s="42"/>
      <c r="C241" s="43"/>
      <c r="D241" s="228" t="s">
        <v>173</v>
      </c>
      <c r="E241" s="43"/>
      <c r="F241" s="229" t="s">
        <v>293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173</v>
      </c>
      <c r="AU241" s="20" t="s">
        <v>83</v>
      </c>
    </row>
    <row r="242" s="2" customFormat="1" ht="21.75" customHeight="1">
      <c r="A242" s="41"/>
      <c r="B242" s="42"/>
      <c r="C242" s="215" t="s">
        <v>294</v>
      </c>
      <c r="D242" s="215" t="s">
        <v>166</v>
      </c>
      <c r="E242" s="216" t="s">
        <v>295</v>
      </c>
      <c r="F242" s="217" t="s">
        <v>296</v>
      </c>
      <c r="G242" s="218" t="s">
        <v>291</v>
      </c>
      <c r="H242" s="219">
        <v>0.80500000000000005</v>
      </c>
      <c r="I242" s="220"/>
      <c r="J242" s="221">
        <f>ROUND(I242*H242,2)</f>
        <v>0</v>
      </c>
      <c r="K242" s="217" t="s">
        <v>170</v>
      </c>
      <c r="L242" s="47"/>
      <c r="M242" s="222" t="s">
        <v>19</v>
      </c>
      <c r="N242" s="223" t="s">
        <v>42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171</v>
      </c>
      <c r="AT242" s="226" t="s">
        <v>166</v>
      </c>
      <c r="AU242" s="226" t="s">
        <v>83</v>
      </c>
      <c r="AY242" s="20" t="s">
        <v>163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83</v>
      </c>
      <c r="BK242" s="227">
        <f>ROUND(I242*H242,2)</f>
        <v>0</v>
      </c>
      <c r="BL242" s="20" t="s">
        <v>171</v>
      </c>
      <c r="BM242" s="226" t="s">
        <v>297</v>
      </c>
    </row>
    <row r="243" s="2" customFormat="1">
      <c r="A243" s="41"/>
      <c r="B243" s="42"/>
      <c r="C243" s="43"/>
      <c r="D243" s="228" t="s">
        <v>173</v>
      </c>
      <c r="E243" s="43"/>
      <c r="F243" s="229" t="s">
        <v>298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173</v>
      </c>
      <c r="AU243" s="20" t="s">
        <v>83</v>
      </c>
    </row>
    <row r="244" s="2" customFormat="1" ht="24.15" customHeight="1">
      <c r="A244" s="41"/>
      <c r="B244" s="42"/>
      <c r="C244" s="215" t="s">
        <v>299</v>
      </c>
      <c r="D244" s="215" t="s">
        <v>166</v>
      </c>
      <c r="E244" s="216" t="s">
        <v>300</v>
      </c>
      <c r="F244" s="217" t="s">
        <v>301</v>
      </c>
      <c r="G244" s="218" t="s">
        <v>291</v>
      </c>
      <c r="H244" s="219">
        <v>7.2450000000000001</v>
      </c>
      <c r="I244" s="220"/>
      <c r="J244" s="221">
        <f>ROUND(I244*H244,2)</f>
        <v>0</v>
      </c>
      <c r="K244" s="217" t="s">
        <v>170</v>
      </c>
      <c r="L244" s="47"/>
      <c r="M244" s="222" t="s">
        <v>19</v>
      </c>
      <c r="N244" s="223" t="s">
        <v>42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171</v>
      </c>
      <c r="AT244" s="226" t="s">
        <v>166</v>
      </c>
      <c r="AU244" s="226" t="s">
        <v>83</v>
      </c>
      <c r="AY244" s="20" t="s">
        <v>163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83</v>
      </c>
      <c r="BK244" s="227">
        <f>ROUND(I244*H244,2)</f>
        <v>0</v>
      </c>
      <c r="BL244" s="20" t="s">
        <v>171</v>
      </c>
      <c r="BM244" s="226" t="s">
        <v>302</v>
      </c>
    </row>
    <row r="245" s="2" customFormat="1">
      <c r="A245" s="41"/>
      <c r="B245" s="42"/>
      <c r="C245" s="43"/>
      <c r="D245" s="228" t="s">
        <v>173</v>
      </c>
      <c r="E245" s="43"/>
      <c r="F245" s="229" t="s">
        <v>303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173</v>
      </c>
      <c r="AU245" s="20" t="s">
        <v>83</v>
      </c>
    </row>
    <row r="246" s="16" customFormat="1">
      <c r="A246" s="16"/>
      <c r="B246" s="277"/>
      <c r="C246" s="278"/>
      <c r="D246" s="235" t="s">
        <v>175</v>
      </c>
      <c r="E246" s="279" t="s">
        <v>19</v>
      </c>
      <c r="F246" s="280" t="s">
        <v>304</v>
      </c>
      <c r="G246" s="278"/>
      <c r="H246" s="279" t="s">
        <v>19</v>
      </c>
      <c r="I246" s="281"/>
      <c r="J246" s="278"/>
      <c r="K246" s="278"/>
      <c r="L246" s="282"/>
      <c r="M246" s="283"/>
      <c r="N246" s="284"/>
      <c r="O246" s="284"/>
      <c r="P246" s="284"/>
      <c r="Q246" s="284"/>
      <c r="R246" s="284"/>
      <c r="S246" s="284"/>
      <c r="T246" s="285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T246" s="286" t="s">
        <v>175</v>
      </c>
      <c r="AU246" s="286" t="s">
        <v>83</v>
      </c>
      <c r="AV246" s="16" t="s">
        <v>77</v>
      </c>
      <c r="AW246" s="16" t="s">
        <v>32</v>
      </c>
      <c r="AX246" s="16" t="s">
        <v>70</v>
      </c>
      <c r="AY246" s="286" t="s">
        <v>163</v>
      </c>
    </row>
    <row r="247" s="13" customFormat="1">
      <c r="A247" s="13"/>
      <c r="B247" s="233"/>
      <c r="C247" s="234"/>
      <c r="D247" s="235" t="s">
        <v>175</v>
      </c>
      <c r="E247" s="236" t="s">
        <v>19</v>
      </c>
      <c r="F247" s="237" t="s">
        <v>484</v>
      </c>
      <c r="G247" s="234"/>
      <c r="H247" s="238">
        <v>7.2450000000000001</v>
      </c>
      <c r="I247" s="239"/>
      <c r="J247" s="234"/>
      <c r="K247" s="234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175</v>
      </c>
      <c r="AU247" s="244" t="s">
        <v>83</v>
      </c>
      <c r="AV247" s="13" t="s">
        <v>83</v>
      </c>
      <c r="AW247" s="13" t="s">
        <v>32</v>
      </c>
      <c r="AX247" s="13" t="s">
        <v>70</v>
      </c>
      <c r="AY247" s="244" t="s">
        <v>163</v>
      </c>
    </row>
    <row r="248" s="14" customFormat="1">
      <c r="A248" s="14"/>
      <c r="B248" s="245"/>
      <c r="C248" s="246"/>
      <c r="D248" s="235" t="s">
        <v>175</v>
      </c>
      <c r="E248" s="247" t="s">
        <v>19</v>
      </c>
      <c r="F248" s="248" t="s">
        <v>179</v>
      </c>
      <c r="G248" s="246"/>
      <c r="H248" s="249">
        <v>7.2450000000000001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175</v>
      </c>
      <c r="AU248" s="255" t="s">
        <v>83</v>
      </c>
      <c r="AV248" s="14" t="s">
        <v>171</v>
      </c>
      <c r="AW248" s="14" t="s">
        <v>32</v>
      </c>
      <c r="AX248" s="14" t="s">
        <v>77</v>
      </c>
      <c r="AY248" s="255" t="s">
        <v>163</v>
      </c>
    </row>
    <row r="249" s="2" customFormat="1" ht="24.15" customHeight="1">
      <c r="A249" s="41"/>
      <c r="B249" s="42"/>
      <c r="C249" s="215" t="s">
        <v>306</v>
      </c>
      <c r="D249" s="215" t="s">
        <v>166</v>
      </c>
      <c r="E249" s="216" t="s">
        <v>307</v>
      </c>
      <c r="F249" s="217" t="s">
        <v>308</v>
      </c>
      <c r="G249" s="218" t="s">
        <v>291</v>
      </c>
      <c r="H249" s="219">
        <v>0.80500000000000005</v>
      </c>
      <c r="I249" s="220"/>
      <c r="J249" s="221">
        <f>ROUND(I249*H249,2)</f>
        <v>0</v>
      </c>
      <c r="K249" s="217" t="s">
        <v>170</v>
      </c>
      <c r="L249" s="47"/>
      <c r="M249" s="222" t="s">
        <v>19</v>
      </c>
      <c r="N249" s="223" t="s">
        <v>42</v>
      </c>
      <c r="O249" s="87"/>
      <c r="P249" s="224">
        <f>O249*H249</f>
        <v>0</v>
      </c>
      <c r="Q249" s="224">
        <v>0</v>
      </c>
      <c r="R249" s="224">
        <f>Q249*H249</f>
        <v>0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171</v>
      </c>
      <c r="AT249" s="226" t="s">
        <v>166</v>
      </c>
      <c r="AU249" s="226" t="s">
        <v>83</v>
      </c>
      <c r="AY249" s="20" t="s">
        <v>163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83</v>
      </c>
      <c r="BK249" s="227">
        <f>ROUND(I249*H249,2)</f>
        <v>0</v>
      </c>
      <c r="BL249" s="20" t="s">
        <v>171</v>
      </c>
      <c r="BM249" s="226" t="s">
        <v>309</v>
      </c>
    </row>
    <row r="250" s="2" customFormat="1">
      <c r="A250" s="41"/>
      <c r="B250" s="42"/>
      <c r="C250" s="43"/>
      <c r="D250" s="228" t="s">
        <v>173</v>
      </c>
      <c r="E250" s="43"/>
      <c r="F250" s="229" t="s">
        <v>310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173</v>
      </c>
      <c r="AU250" s="20" t="s">
        <v>83</v>
      </c>
    </row>
    <row r="251" s="12" customFormat="1" ht="22.8" customHeight="1">
      <c r="A251" s="12"/>
      <c r="B251" s="199"/>
      <c r="C251" s="200"/>
      <c r="D251" s="201" t="s">
        <v>69</v>
      </c>
      <c r="E251" s="213" t="s">
        <v>311</v>
      </c>
      <c r="F251" s="213" t="s">
        <v>312</v>
      </c>
      <c r="G251" s="200"/>
      <c r="H251" s="200"/>
      <c r="I251" s="203"/>
      <c r="J251" s="214">
        <f>BK251</f>
        <v>0</v>
      </c>
      <c r="K251" s="200"/>
      <c r="L251" s="205"/>
      <c r="M251" s="206"/>
      <c r="N251" s="207"/>
      <c r="O251" s="207"/>
      <c r="P251" s="208">
        <f>SUM(P252:P253)</f>
        <v>0</v>
      </c>
      <c r="Q251" s="207"/>
      <c r="R251" s="208">
        <f>SUM(R252:R253)</f>
        <v>0</v>
      </c>
      <c r="S251" s="207"/>
      <c r="T251" s="209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0" t="s">
        <v>77</v>
      </c>
      <c r="AT251" s="211" t="s">
        <v>69</v>
      </c>
      <c r="AU251" s="211" t="s">
        <v>77</v>
      </c>
      <c r="AY251" s="210" t="s">
        <v>163</v>
      </c>
      <c r="BK251" s="212">
        <f>SUM(BK252:BK253)</f>
        <v>0</v>
      </c>
    </row>
    <row r="252" s="2" customFormat="1" ht="33" customHeight="1">
      <c r="A252" s="41"/>
      <c r="B252" s="42"/>
      <c r="C252" s="215" t="s">
        <v>313</v>
      </c>
      <c r="D252" s="215" t="s">
        <v>166</v>
      </c>
      <c r="E252" s="216" t="s">
        <v>314</v>
      </c>
      <c r="F252" s="217" t="s">
        <v>315</v>
      </c>
      <c r="G252" s="218" t="s">
        <v>291</v>
      </c>
      <c r="H252" s="219">
        <v>0.30599999999999999</v>
      </c>
      <c r="I252" s="220"/>
      <c r="J252" s="221">
        <f>ROUND(I252*H252,2)</f>
        <v>0</v>
      </c>
      <c r="K252" s="217" t="s">
        <v>170</v>
      </c>
      <c r="L252" s="47"/>
      <c r="M252" s="222" t="s">
        <v>19</v>
      </c>
      <c r="N252" s="223" t="s">
        <v>42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171</v>
      </c>
      <c r="AT252" s="226" t="s">
        <v>166</v>
      </c>
      <c r="AU252" s="226" t="s">
        <v>83</v>
      </c>
      <c r="AY252" s="20" t="s">
        <v>163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83</v>
      </c>
      <c r="BK252" s="227">
        <f>ROUND(I252*H252,2)</f>
        <v>0</v>
      </c>
      <c r="BL252" s="20" t="s">
        <v>171</v>
      </c>
      <c r="BM252" s="226" t="s">
        <v>316</v>
      </c>
    </row>
    <row r="253" s="2" customFormat="1">
      <c r="A253" s="41"/>
      <c r="B253" s="42"/>
      <c r="C253" s="43"/>
      <c r="D253" s="228" t="s">
        <v>173</v>
      </c>
      <c r="E253" s="43"/>
      <c r="F253" s="229" t="s">
        <v>317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173</v>
      </c>
      <c r="AU253" s="20" t="s">
        <v>83</v>
      </c>
    </row>
    <row r="254" s="12" customFormat="1" ht="25.92" customHeight="1">
      <c r="A254" s="12"/>
      <c r="B254" s="199"/>
      <c r="C254" s="200"/>
      <c r="D254" s="201" t="s">
        <v>69</v>
      </c>
      <c r="E254" s="202" t="s">
        <v>318</v>
      </c>
      <c r="F254" s="202" t="s">
        <v>319</v>
      </c>
      <c r="G254" s="200"/>
      <c r="H254" s="200"/>
      <c r="I254" s="203"/>
      <c r="J254" s="204">
        <f>BK254</f>
        <v>0</v>
      </c>
      <c r="K254" s="200"/>
      <c r="L254" s="205"/>
      <c r="M254" s="206"/>
      <c r="N254" s="207"/>
      <c r="O254" s="207"/>
      <c r="P254" s="208">
        <f>P255+P269+P312+P336+P348</f>
        <v>0</v>
      </c>
      <c r="Q254" s="207"/>
      <c r="R254" s="208">
        <f>R255+R269+R312+R336+R348</f>
        <v>0.37267092000000007</v>
      </c>
      <c r="S254" s="207"/>
      <c r="T254" s="209">
        <f>T255+T269+T312+T336+T348</f>
        <v>0.010880000000000001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83</v>
      </c>
      <c r="AT254" s="211" t="s">
        <v>69</v>
      </c>
      <c r="AU254" s="211" t="s">
        <v>70</v>
      </c>
      <c r="AY254" s="210" t="s">
        <v>163</v>
      </c>
      <c r="BK254" s="212">
        <f>BK255+BK269+BK312+BK336+BK348</f>
        <v>0</v>
      </c>
    </row>
    <row r="255" s="12" customFormat="1" ht="22.8" customHeight="1">
      <c r="A255" s="12"/>
      <c r="B255" s="199"/>
      <c r="C255" s="200"/>
      <c r="D255" s="201" t="s">
        <v>69</v>
      </c>
      <c r="E255" s="213" t="s">
        <v>320</v>
      </c>
      <c r="F255" s="213" t="s">
        <v>321</v>
      </c>
      <c r="G255" s="200"/>
      <c r="H255" s="200"/>
      <c r="I255" s="203"/>
      <c r="J255" s="214">
        <f>BK255</f>
        <v>0</v>
      </c>
      <c r="K255" s="200"/>
      <c r="L255" s="205"/>
      <c r="M255" s="206"/>
      <c r="N255" s="207"/>
      <c r="O255" s="207"/>
      <c r="P255" s="208">
        <f>SUM(P256:P268)</f>
        <v>0</v>
      </c>
      <c r="Q255" s="207"/>
      <c r="R255" s="208">
        <f>SUM(R256:R268)</f>
        <v>0.0042931800000000006</v>
      </c>
      <c r="S255" s="207"/>
      <c r="T255" s="209">
        <f>SUM(T256:T268)</f>
        <v>0</v>
      </c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R255" s="210" t="s">
        <v>83</v>
      </c>
      <c r="AT255" s="211" t="s">
        <v>69</v>
      </c>
      <c r="AU255" s="211" t="s">
        <v>77</v>
      </c>
      <c r="AY255" s="210" t="s">
        <v>163</v>
      </c>
      <c r="BK255" s="212">
        <f>SUM(BK256:BK268)</f>
        <v>0</v>
      </c>
    </row>
    <row r="256" s="2" customFormat="1" ht="16.5" customHeight="1">
      <c r="A256" s="41"/>
      <c r="B256" s="42"/>
      <c r="C256" s="215" t="s">
        <v>322</v>
      </c>
      <c r="D256" s="215" t="s">
        <v>166</v>
      </c>
      <c r="E256" s="216" t="s">
        <v>323</v>
      </c>
      <c r="F256" s="217" t="s">
        <v>324</v>
      </c>
      <c r="G256" s="218" t="s">
        <v>212</v>
      </c>
      <c r="H256" s="219">
        <v>5.4900000000000002</v>
      </c>
      <c r="I256" s="220"/>
      <c r="J256" s="221">
        <f>ROUND(I256*H256,2)</f>
        <v>0</v>
      </c>
      <c r="K256" s="217" t="s">
        <v>170</v>
      </c>
      <c r="L256" s="47"/>
      <c r="M256" s="222" t="s">
        <v>19</v>
      </c>
      <c r="N256" s="223" t="s">
        <v>42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260</v>
      </c>
      <c r="AT256" s="226" t="s">
        <v>166</v>
      </c>
      <c r="AU256" s="226" t="s">
        <v>83</v>
      </c>
      <c r="AY256" s="20" t="s">
        <v>163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83</v>
      </c>
      <c r="BK256" s="227">
        <f>ROUND(I256*H256,2)</f>
        <v>0</v>
      </c>
      <c r="BL256" s="20" t="s">
        <v>260</v>
      </c>
      <c r="BM256" s="226" t="s">
        <v>557</v>
      </c>
    </row>
    <row r="257" s="2" customFormat="1">
      <c r="A257" s="41"/>
      <c r="B257" s="42"/>
      <c r="C257" s="43"/>
      <c r="D257" s="228" t="s">
        <v>173</v>
      </c>
      <c r="E257" s="43"/>
      <c r="F257" s="229" t="s">
        <v>326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173</v>
      </c>
      <c r="AU257" s="20" t="s">
        <v>83</v>
      </c>
    </row>
    <row r="258" s="13" customFormat="1">
      <c r="A258" s="13"/>
      <c r="B258" s="233"/>
      <c r="C258" s="234"/>
      <c r="D258" s="235" t="s">
        <v>175</v>
      </c>
      <c r="E258" s="236" t="s">
        <v>19</v>
      </c>
      <c r="F258" s="237" t="s">
        <v>327</v>
      </c>
      <c r="G258" s="234"/>
      <c r="H258" s="238">
        <v>2.54</v>
      </c>
      <c r="I258" s="239"/>
      <c r="J258" s="234"/>
      <c r="K258" s="234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175</v>
      </c>
      <c r="AU258" s="244" t="s">
        <v>83</v>
      </c>
      <c r="AV258" s="13" t="s">
        <v>83</v>
      </c>
      <c r="AW258" s="13" t="s">
        <v>32</v>
      </c>
      <c r="AX258" s="13" t="s">
        <v>70</v>
      </c>
      <c r="AY258" s="244" t="s">
        <v>163</v>
      </c>
    </row>
    <row r="259" s="13" customFormat="1">
      <c r="A259" s="13"/>
      <c r="B259" s="233"/>
      <c r="C259" s="234"/>
      <c r="D259" s="235" t="s">
        <v>175</v>
      </c>
      <c r="E259" s="236" t="s">
        <v>19</v>
      </c>
      <c r="F259" s="237" t="s">
        <v>328</v>
      </c>
      <c r="G259" s="234"/>
      <c r="H259" s="238">
        <v>2.1299999999999999</v>
      </c>
      <c r="I259" s="239"/>
      <c r="J259" s="234"/>
      <c r="K259" s="234"/>
      <c r="L259" s="240"/>
      <c r="M259" s="241"/>
      <c r="N259" s="242"/>
      <c r="O259" s="242"/>
      <c r="P259" s="242"/>
      <c r="Q259" s="242"/>
      <c r="R259" s="242"/>
      <c r="S259" s="242"/>
      <c r="T259" s="24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4" t="s">
        <v>175</v>
      </c>
      <c r="AU259" s="244" t="s">
        <v>83</v>
      </c>
      <c r="AV259" s="13" t="s">
        <v>83</v>
      </c>
      <c r="AW259" s="13" t="s">
        <v>32</v>
      </c>
      <c r="AX259" s="13" t="s">
        <v>70</v>
      </c>
      <c r="AY259" s="244" t="s">
        <v>163</v>
      </c>
    </row>
    <row r="260" s="13" customFormat="1">
      <c r="A260" s="13"/>
      <c r="B260" s="233"/>
      <c r="C260" s="234"/>
      <c r="D260" s="235" t="s">
        <v>175</v>
      </c>
      <c r="E260" s="236" t="s">
        <v>19</v>
      </c>
      <c r="F260" s="237" t="s">
        <v>329</v>
      </c>
      <c r="G260" s="234"/>
      <c r="H260" s="238">
        <v>0.81999999999999995</v>
      </c>
      <c r="I260" s="239"/>
      <c r="J260" s="234"/>
      <c r="K260" s="234"/>
      <c r="L260" s="240"/>
      <c r="M260" s="241"/>
      <c r="N260" s="242"/>
      <c r="O260" s="242"/>
      <c r="P260" s="242"/>
      <c r="Q260" s="242"/>
      <c r="R260" s="242"/>
      <c r="S260" s="242"/>
      <c r="T260" s="24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4" t="s">
        <v>175</v>
      </c>
      <c r="AU260" s="244" t="s">
        <v>83</v>
      </c>
      <c r="AV260" s="13" t="s">
        <v>83</v>
      </c>
      <c r="AW260" s="13" t="s">
        <v>32</v>
      </c>
      <c r="AX260" s="13" t="s">
        <v>70</v>
      </c>
      <c r="AY260" s="244" t="s">
        <v>163</v>
      </c>
    </row>
    <row r="261" s="14" customFormat="1">
      <c r="A261" s="14"/>
      <c r="B261" s="245"/>
      <c r="C261" s="246"/>
      <c r="D261" s="235" t="s">
        <v>175</v>
      </c>
      <c r="E261" s="247" t="s">
        <v>19</v>
      </c>
      <c r="F261" s="248" t="s">
        <v>179</v>
      </c>
      <c r="G261" s="246"/>
      <c r="H261" s="249">
        <v>5.4900000000000002</v>
      </c>
      <c r="I261" s="250"/>
      <c r="J261" s="246"/>
      <c r="K261" s="246"/>
      <c r="L261" s="251"/>
      <c r="M261" s="252"/>
      <c r="N261" s="253"/>
      <c r="O261" s="253"/>
      <c r="P261" s="253"/>
      <c r="Q261" s="253"/>
      <c r="R261" s="253"/>
      <c r="S261" s="253"/>
      <c r="T261" s="25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55" t="s">
        <v>175</v>
      </c>
      <c r="AU261" s="255" t="s">
        <v>83</v>
      </c>
      <c r="AV261" s="14" t="s">
        <v>171</v>
      </c>
      <c r="AW261" s="14" t="s">
        <v>32</v>
      </c>
      <c r="AX261" s="14" t="s">
        <v>77</v>
      </c>
      <c r="AY261" s="255" t="s">
        <v>163</v>
      </c>
    </row>
    <row r="262" s="2" customFormat="1" ht="16.5" customHeight="1">
      <c r="A262" s="41"/>
      <c r="B262" s="42"/>
      <c r="C262" s="256" t="s">
        <v>330</v>
      </c>
      <c r="D262" s="256" t="s">
        <v>219</v>
      </c>
      <c r="E262" s="257" t="s">
        <v>331</v>
      </c>
      <c r="F262" s="258" t="s">
        <v>332</v>
      </c>
      <c r="G262" s="259" t="s">
        <v>169</v>
      </c>
      <c r="H262" s="260">
        <v>1.0980000000000001</v>
      </c>
      <c r="I262" s="261"/>
      <c r="J262" s="262">
        <f>ROUND(I262*H262,2)</f>
        <v>0</v>
      </c>
      <c r="K262" s="258" t="s">
        <v>170</v>
      </c>
      <c r="L262" s="263"/>
      <c r="M262" s="264" t="s">
        <v>19</v>
      </c>
      <c r="N262" s="265" t="s">
        <v>42</v>
      </c>
      <c r="O262" s="87"/>
      <c r="P262" s="224">
        <f>O262*H262</f>
        <v>0</v>
      </c>
      <c r="Q262" s="224">
        <v>0.0039100000000000003</v>
      </c>
      <c r="R262" s="224">
        <f>Q262*H262</f>
        <v>0.0042931800000000006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333</v>
      </c>
      <c r="AT262" s="226" t="s">
        <v>219</v>
      </c>
      <c r="AU262" s="226" t="s">
        <v>83</v>
      </c>
      <c r="AY262" s="20" t="s">
        <v>163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83</v>
      </c>
      <c r="BK262" s="227">
        <f>ROUND(I262*H262,2)</f>
        <v>0</v>
      </c>
      <c r="BL262" s="20" t="s">
        <v>260</v>
      </c>
      <c r="BM262" s="226" t="s">
        <v>334</v>
      </c>
    </row>
    <row r="263" s="13" customFormat="1">
      <c r="A263" s="13"/>
      <c r="B263" s="233"/>
      <c r="C263" s="234"/>
      <c r="D263" s="235" t="s">
        <v>175</v>
      </c>
      <c r="E263" s="236" t="s">
        <v>19</v>
      </c>
      <c r="F263" s="237" t="s">
        <v>335</v>
      </c>
      <c r="G263" s="234"/>
      <c r="H263" s="238">
        <v>0.50800000000000001</v>
      </c>
      <c r="I263" s="239"/>
      <c r="J263" s="234"/>
      <c r="K263" s="234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175</v>
      </c>
      <c r="AU263" s="244" t="s">
        <v>83</v>
      </c>
      <c r="AV263" s="13" t="s">
        <v>83</v>
      </c>
      <c r="AW263" s="13" t="s">
        <v>32</v>
      </c>
      <c r="AX263" s="13" t="s">
        <v>70</v>
      </c>
      <c r="AY263" s="244" t="s">
        <v>163</v>
      </c>
    </row>
    <row r="264" s="13" customFormat="1">
      <c r="A264" s="13"/>
      <c r="B264" s="233"/>
      <c r="C264" s="234"/>
      <c r="D264" s="235" t="s">
        <v>175</v>
      </c>
      <c r="E264" s="236" t="s">
        <v>19</v>
      </c>
      <c r="F264" s="237" t="s">
        <v>336</v>
      </c>
      <c r="G264" s="234"/>
      <c r="H264" s="238">
        <v>0.42599999999999999</v>
      </c>
      <c r="I264" s="239"/>
      <c r="J264" s="234"/>
      <c r="K264" s="234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175</v>
      </c>
      <c r="AU264" s="244" t="s">
        <v>83</v>
      </c>
      <c r="AV264" s="13" t="s">
        <v>83</v>
      </c>
      <c r="AW264" s="13" t="s">
        <v>32</v>
      </c>
      <c r="AX264" s="13" t="s">
        <v>70</v>
      </c>
      <c r="AY264" s="244" t="s">
        <v>163</v>
      </c>
    </row>
    <row r="265" s="13" customFormat="1">
      <c r="A265" s="13"/>
      <c r="B265" s="233"/>
      <c r="C265" s="234"/>
      <c r="D265" s="235" t="s">
        <v>175</v>
      </c>
      <c r="E265" s="236" t="s">
        <v>19</v>
      </c>
      <c r="F265" s="237" t="s">
        <v>337</v>
      </c>
      <c r="G265" s="234"/>
      <c r="H265" s="238">
        <v>0.16400000000000001</v>
      </c>
      <c r="I265" s="239"/>
      <c r="J265" s="234"/>
      <c r="K265" s="234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175</v>
      </c>
      <c r="AU265" s="244" t="s">
        <v>83</v>
      </c>
      <c r="AV265" s="13" t="s">
        <v>83</v>
      </c>
      <c r="AW265" s="13" t="s">
        <v>32</v>
      </c>
      <c r="AX265" s="13" t="s">
        <v>70</v>
      </c>
      <c r="AY265" s="244" t="s">
        <v>163</v>
      </c>
    </row>
    <row r="266" s="14" customFormat="1">
      <c r="A266" s="14"/>
      <c r="B266" s="245"/>
      <c r="C266" s="246"/>
      <c r="D266" s="235" t="s">
        <v>175</v>
      </c>
      <c r="E266" s="247" t="s">
        <v>19</v>
      </c>
      <c r="F266" s="248" t="s">
        <v>179</v>
      </c>
      <c r="G266" s="246"/>
      <c r="H266" s="249">
        <v>1.0979999999999999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175</v>
      </c>
      <c r="AU266" s="255" t="s">
        <v>83</v>
      </c>
      <c r="AV266" s="14" t="s">
        <v>171</v>
      </c>
      <c r="AW266" s="14" t="s">
        <v>32</v>
      </c>
      <c r="AX266" s="14" t="s">
        <v>77</v>
      </c>
      <c r="AY266" s="255" t="s">
        <v>163</v>
      </c>
    </row>
    <row r="267" s="2" customFormat="1" ht="24.15" customHeight="1">
      <c r="A267" s="41"/>
      <c r="B267" s="42"/>
      <c r="C267" s="215" t="s">
        <v>338</v>
      </c>
      <c r="D267" s="215" t="s">
        <v>166</v>
      </c>
      <c r="E267" s="216" t="s">
        <v>339</v>
      </c>
      <c r="F267" s="217" t="s">
        <v>340</v>
      </c>
      <c r="G267" s="218" t="s">
        <v>291</v>
      </c>
      <c r="H267" s="219">
        <v>0.0040000000000000001</v>
      </c>
      <c r="I267" s="220"/>
      <c r="J267" s="221">
        <f>ROUND(I267*H267,2)</f>
        <v>0</v>
      </c>
      <c r="K267" s="217" t="s">
        <v>170</v>
      </c>
      <c r="L267" s="47"/>
      <c r="M267" s="222" t="s">
        <v>19</v>
      </c>
      <c r="N267" s="223" t="s">
        <v>42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260</v>
      </c>
      <c r="AT267" s="226" t="s">
        <v>166</v>
      </c>
      <c r="AU267" s="226" t="s">
        <v>83</v>
      </c>
      <c r="AY267" s="20" t="s">
        <v>163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83</v>
      </c>
      <c r="BK267" s="227">
        <f>ROUND(I267*H267,2)</f>
        <v>0</v>
      </c>
      <c r="BL267" s="20" t="s">
        <v>260</v>
      </c>
      <c r="BM267" s="226" t="s">
        <v>341</v>
      </c>
    </row>
    <row r="268" s="2" customFormat="1">
      <c r="A268" s="41"/>
      <c r="B268" s="42"/>
      <c r="C268" s="43"/>
      <c r="D268" s="228" t="s">
        <v>173</v>
      </c>
      <c r="E268" s="43"/>
      <c r="F268" s="229" t="s">
        <v>342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173</v>
      </c>
      <c r="AU268" s="20" t="s">
        <v>83</v>
      </c>
    </row>
    <row r="269" s="12" customFormat="1" ht="22.8" customHeight="1">
      <c r="A269" s="12"/>
      <c r="B269" s="199"/>
      <c r="C269" s="200"/>
      <c r="D269" s="201" t="s">
        <v>69</v>
      </c>
      <c r="E269" s="213" t="s">
        <v>343</v>
      </c>
      <c r="F269" s="213" t="s">
        <v>344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SUM(P270:P311)</f>
        <v>0</v>
      </c>
      <c r="Q269" s="207"/>
      <c r="R269" s="208">
        <f>SUM(R270:R311)</f>
        <v>0.33194312000000004</v>
      </c>
      <c r="S269" s="207"/>
      <c r="T269" s="209">
        <f>SUM(T270:T311)</f>
        <v>0.010880000000000001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83</v>
      </c>
      <c r="AT269" s="211" t="s">
        <v>69</v>
      </c>
      <c r="AU269" s="211" t="s">
        <v>77</v>
      </c>
      <c r="AY269" s="210" t="s">
        <v>163</v>
      </c>
      <c r="BK269" s="212">
        <f>SUM(BK270:BK311)</f>
        <v>0</v>
      </c>
    </row>
    <row r="270" s="2" customFormat="1" ht="21.75" customHeight="1">
      <c r="A270" s="41"/>
      <c r="B270" s="42"/>
      <c r="C270" s="215" t="s">
        <v>345</v>
      </c>
      <c r="D270" s="215" t="s">
        <v>166</v>
      </c>
      <c r="E270" s="216" t="s">
        <v>346</v>
      </c>
      <c r="F270" s="217" t="s">
        <v>347</v>
      </c>
      <c r="G270" s="218" t="s">
        <v>169</v>
      </c>
      <c r="H270" s="219">
        <v>6.2279999999999998</v>
      </c>
      <c r="I270" s="220"/>
      <c r="J270" s="221">
        <f>ROUND(I270*H270,2)</f>
        <v>0</v>
      </c>
      <c r="K270" s="217" t="s">
        <v>170</v>
      </c>
      <c r="L270" s="47"/>
      <c r="M270" s="222" t="s">
        <v>19</v>
      </c>
      <c r="N270" s="223" t="s">
        <v>42</v>
      </c>
      <c r="O270" s="87"/>
      <c r="P270" s="224">
        <f>O270*H270</f>
        <v>0</v>
      </c>
      <c r="Q270" s="224">
        <v>0.00025999999999999998</v>
      </c>
      <c r="R270" s="224">
        <f>Q270*H270</f>
        <v>0.0016192799999999999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260</v>
      </c>
      <c r="AT270" s="226" t="s">
        <v>166</v>
      </c>
      <c r="AU270" s="226" t="s">
        <v>83</v>
      </c>
      <c r="AY270" s="20" t="s">
        <v>163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83</v>
      </c>
      <c r="BK270" s="227">
        <f>ROUND(I270*H270,2)</f>
        <v>0</v>
      </c>
      <c r="BL270" s="20" t="s">
        <v>260</v>
      </c>
      <c r="BM270" s="226" t="s">
        <v>348</v>
      </c>
    </row>
    <row r="271" s="2" customFormat="1">
      <c r="A271" s="41"/>
      <c r="B271" s="42"/>
      <c r="C271" s="43"/>
      <c r="D271" s="228" t="s">
        <v>173</v>
      </c>
      <c r="E271" s="43"/>
      <c r="F271" s="229" t="s">
        <v>349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173</v>
      </c>
      <c r="AU271" s="20" t="s">
        <v>83</v>
      </c>
    </row>
    <row r="272" s="13" customFormat="1">
      <c r="A272" s="13"/>
      <c r="B272" s="233"/>
      <c r="C272" s="234"/>
      <c r="D272" s="235" t="s">
        <v>175</v>
      </c>
      <c r="E272" s="236" t="s">
        <v>19</v>
      </c>
      <c r="F272" s="237" t="s">
        <v>194</v>
      </c>
      <c r="G272" s="234"/>
      <c r="H272" s="238">
        <v>3.1139999999999999</v>
      </c>
      <c r="I272" s="239"/>
      <c r="J272" s="234"/>
      <c r="K272" s="234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175</v>
      </c>
      <c r="AU272" s="244" t="s">
        <v>83</v>
      </c>
      <c r="AV272" s="13" t="s">
        <v>83</v>
      </c>
      <c r="AW272" s="13" t="s">
        <v>32</v>
      </c>
      <c r="AX272" s="13" t="s">
        <v>70</v>
      </c>
      <c r="AY272" s="244" t="s">
        <v>163</v>
      </c>
    </row>
    <row r="273" s="13" customFormat="1">
      <c r="A273" s="13"/>
      <c r="B273" s="233"/>
      <c r="C273" s="234"/>
      <c r="D273" s="235" t="s">
        <v>175</v>
      </c>
      <c r="E273" s="236" t="s">
        <v>19</v>
      </c>
      <c r="F273" s="237" t="s">
        <v>194</v>
      </c>
      <c r="G273" s="234"/>
      <c r="H273" s="238">
        <v>3.1139999999999999</v>
      </c>
      <c r="I273" s="239"/>
      <c r="J273" s="234"/>
      <c r="K273" s="234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175</v>
      </c>
      <c r="AU273" s="244" t="s">
        <v>83</v>
      </c>
      <c r="AV273" s="13" t="s">
        <v>83</v>
      </c>
      <c r="AW273" s="13" t="s">
        <v>32</v>
      </c>
      <c r="AX273" s="13" t="s">
        <v>70</v>
      </c>
      <c r="AY273" s="244" t="s">
        <v>163</v>
      </c>
    </row>
    <row r="274" s="14" customFormat="1">
      <c r="A274" s="14"/>
      <c r="B274" s="245"/>
      <c r="C274" s="246"/>
      <c r="D274" s="235" t="s">
        <v>175</v>
      </c>
      <c r="E274" s="247" t="s">
        <v>19</v>
      </c>
      <c r="F274" s="248" t="s">
        <v>179</v>
      </c>
      <c r="G274" s="246"/>
      <c r="H274" s="249">
        <v>6.2279999999999998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175</v>
      </c>
      <c r="AU274" s="255" t="s">
        <v>83</v>
      </c>
      <c r="AV274" s="14" t="s">
        <v>171</v>
      </c>
      <c r="AW274" s="14" t="s">
        <v>32</v>
      </c>
      <c r="AX274" s="14" t="s">
        <v>77</v>
      </c>
      <c r="AY274" s="255" t="s">
        <v>163</v>
      </c>
    </row>
    <row r="275" s="2" customFormat="1" ht="16.5" customHeight="1">
      <c r="A275" s="41"/>
      <c r="B275" s="42"/>
      <c r="C275" s="256" t="s">
        <v>350</v>
      </c>
      <c r="D275" s="256" t="s">
        <v>219</v>
      </c>
      <c r="E275" s="257" t="s">
        <v>351</v>
      </c>
      <c r="F275" s="258" t="s">
        <v>352</v>
      </c>
      <c r="G275" s="259" t="s">
        <v>169</v>
      </c>
      <c r="H275" s="260">
        <v>6.2279999999999998</v>
      </c>
      <c r="I275" s="261"/>
      <c r="J275" s="262">
        <f>ROUND(I275*H275,2)</f>
        <v>0</v>
      </c>
      <c r="K275" s="258" t="s">
        <v>170</v>
      </c>
      <c r="L275" s="263"/>
      <c r="M275" s="264" t="s">
        <v>19</v>
      </c>
      <c r="N275" s="265" t="s">
        <v>42</v>
      </c>
      <c r="O275" s="87"/>
      <c r="P275" s="224">
        <f>O275*H275</f>
        <v>0</v>
      </c>
      <c r="Q275" s="224">
        <v>0.036810000000000002</v>
      </c>
      <c r="R275" s="224">
        <f>Q275*H275</f>
        <v>0.22925268000000001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333</v>
      </c>
      <c r="AT275" s="226" t="s">
        <v>219</v>
      </c>
      <c r="AU275" s="226" t="s">
        <v>83</v>
      </c>
      <c r="AY275" s="20" t="s">
        <v>163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83</v>
      </c>
      <c r="BK275" s="227">
        <f>ROUND(I275*H275,2)</f>
        <v>0</v>
      </c>
      <c r="BL275" s="20" t="s">
        <v>260</v>
      </c>
      <c r="BM275" s="226" t="s">
        <v>353</v>
      </c>
    </row>
    <row r="276" s="13" customFormat="1">
      <c r="A276" s="13"/>
      <c r="B276" s="233"/>
      <c r="C276" s="234"/>
      <c r="D276" s="235" t="s">
        <v>175</v>
      </c>
      <c r="E276" s="236" t="s">
        <v>19</v>
      </c>
      <c r="F276" s="237" t="s">
        <v>194</v>
      </c>
      <c r="G276" s="234"/>
      <c r="H276" s="238">
        <v>3.1139999999999999</v>
      </c>
      <c r="I276" s="239"/>
      <c r="J276" s="234"/>
      <c r="K276" s="234"/>
      <c r="L276" s="240"/>
      <c r="M276" s="241"/>
      <c r="N276" s="242"/>
      <c r="O276" s="242"/>
      <c r="P276" s="242"/>
      <c r="Q276" s="242"/>
      <c r="R276" s="242"/>
      <c r="S276" s="242"/>
      <c r="T276" s="24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4" t="s">
        <v>175</v>
      </c>
      <c r="AU276" s="244" t="s">
        <v>83</v>
      </c>
      <c r="AV276" s="13" t="s">
        <v>83</v>
      </c>
      <c r="AW276" s="13" t="s">
        <v>32</v>
      </c>
      <c r="AX276" s="13" t="s">
        <v>70</v>
      </c>
      <c r="AY276" s="244" t="s">
        <v>163</v>
      </c>
    </row>
    <row r="277" s="13" customFormat="1">
      <c r="A277" s="13"/>
      <c r="B277" s="233"/>
      <c r="C277" s="234"/>
      <c r="D277" s="235" t="s">
        <v>175</v>
      </c>
      <c r="E277" s="236" t="s">
        <v>19</v>
      </c>
      <c r="F277" s="237" t="s">
        <v>194</v>
      </c>
      <c r="G277" s="234"/>
      <c r="H277" s="238">
        <v>3.1139999999999999</v>
      </c>
      <c r="I277" s="239"/>
      <c r="J277" s="234"/>
      <c r="K277" s="234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175</v>
      </c>
      <c r="AU277" s="244" t="s">
        <v>83</v>
      </c>
      <c r="AV277" s="13" t="s">
        <v>83</v>
      </c>
      <c r="AW277" s="13" t="s">
        <v>32</v>
      </c>
      <c r="AX277" s="13" t="s">
        <v>70</v>
      </c>
      <c r="AY277" s="244" t="s">
        <v>163</v>
      </c>
    </row>
    <row r="278" s="14" customFormat="1">
      <c r="A278" s="14"/>
      <c r="B278" s="245"/>
      <c r="C278" s="246"/>
      <c r="D278" s="235" t="s">
        <v>175</v>
      </c>
      <c r="E278" s="247" t="s">
        <v>19</v>
      </c>
      <c r="F278" s="248" t="s">
        <v>179</v>
      </c>
      <c r="G278" s="246"/>
      <c r="H278" s="249">
        <v>6.2279999999999998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175</v>
      </c>
      <c r="AU278" s="255" t="s">
        <v>83</v>
      </c>
      <c r="AV278" s="14" t="s">
        <v>171</v>
      </c>
      <c r="AW278" s="14" t="s">
        <v>32</v>
      </c>
      <c r="AX278" s="14" t="s">
        <v>77</v>
      </c>
      <c r="AY278" s="255" t="s">
        <v>163</v>
      </c>
    </row>
    <row r="279" s="2" customFormat="1" ht="16.5" customHeight="1">
      <c r="A279" s="41"/>
      <c r="B279" s="42"/>
      <c r="C279" s="215" t="s">
        <v>354</v>
      </c>
      <c r="D279" s="215" t="s">
        <v>166</v>
      </c>
      <c r="E279" s="216" t="s">
        <v>355</v>
      </c>
      <c r="F279" s="217" t="s">
        <v>356</v>
      </c>
      <c r="G279" s="218" t="s">
        <v>357</v>
      </c>
      <c r="H279" s="219">
        <v>1</v>
      </c>
      <c r="I279" s="220"/>
      <c r="J279" s="221">
        <f>ROUND(I279*H279,2)</f>
        <v>0</v>
      </c>
      <c r="K279" s="217" t="s">
        <v>170</v>
      </c>
      <c r="L279" s="47"/>
      <c r="M279" s="222" t="s">
        <v>19</v>
      </c>
      <c r="N279" s="223" t="s">
        <v>42</v>
      </c>
      <c r="O279" s="87"/>
      <c r="P279" s="224">
        <f>O279*H279</f>
        <v>0</v>
      </c>
      <c r="Q279" s="224">
        <v>0.00025999999999999998</v>
      </c>
      <c r="R279" s="224">
        <f>Q279*H279</f>
        <v>0.00025999999999999998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260</v>
      </c>
      <c r="AT279" s="226" t="s">
        <v>166</v>
      </c>
      <c r="AU279" s="226" t="s">
        <v>83</v>
      </c>
      <c r="AY279" s="20" t="s">
        <v>163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83</v>
      </c>
      <c r="BK279" s="227">
        <f>ROUND(I279*H279,2)</f>
        <v>0</v>
      </c>
      <c r="BL279" s="20" t="s">
        <v>260</v>
      </c>
      <c r="BM279" s="226" t="s">
        <v>358</v>
      </c>
    </row>
    <row r="280" s="2" customFormat="1">
      <c r="A280" s="41"/>
      <c r="B280" s="42"/>
      <c r="C280" s="43"/>
      <c r="D280" s="228" t="s">
        <v>173</v>
      </c>
      <c r="E280" s="43"/>
      <c r="F280" s="229" t="s">
        <v>359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173</v>
      </c>
      <c r="AU280" s="20" t="s">
        <v>83</v>
      </c>
    </row>
    <row r="281" s="13" customFormat="1">
      <c r="A281" s="13"/>
      <c r="B281" s="233"/>
      <c r="C281" s="234"/>
      <c r="D281" s="235" t="s">
        <v>175</v>
      </c>
      <c r="E281" s="236" t="s">
        <v>19</v>
      </c>
      <c r="F281" s="237" t="s">
        <v>77</v>
      </c>
      <c r="G281" s="234"/>
      <c r="H281" s="238">
        <v>1</v>
      </c>
      <c r="I281" s="239"/>
      <c r="J281" s="234"/>
      <c r="K281" s="234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175</v>
      </c>
      <c r="AU281" s="244" t="s">
        <v>83</v>
      </c>
      <c r="AV281" s="13" t="s">
        <v>83</v>
      </c>
      <c r="AW281" s="13" t="s">
        <v>32</v>
      </c>
      <c r="AX281" s="13" t="s">
        <v>70</v>
      </c>
      <c r="AY281" s="244" t="s">
        <v>163</v>
      </c>
    </row>
    <row r="282" s="14" customFormat="1">
      <c r="A282" s="14"/>
      <c r="B282" s="245"/>
      <c r="C282" s="246"/>
      <c r="D282" s="235" t="s">
        <v>175</v>
      </c>
      <c r="E282" s="247" t="s">
        <v>19</v>
      </c>
      <c r="F282" s="248" t="s">
        <v>179</v>
      </c>
      <c r="G282" s="246"/>
      <c r="H282" s="249">
        <v>1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175</v>
      </c>
      <c r="AU282" s="255" t="s">
        <v>83</v>
      </c>
      <c r="AV282" s="14" t="s">
        <v>171</v>
      </c>
      <c r="AW282" s="14" t="s">
        <v>32</v>
      </c>
      <c r="AX282" s="14" t="s">
        <v>77</v>
      </c>
      <c r="AY282" s="255" t="s">
        <v>163</v>
      </c>
    </row>
    <row r="283" s="2" customFormat="1" ht="16.5" customHeight="1">
      <c r="A283" s="41"/>
      <c r="B283" s="42"/>
      <c r="C283" s="256" t="s">
        <v>333</v>
      </c>
      <c r="D283" s="256" t="s">
        <v>219</v>
      </c>
      <c r="E283" s="257" t="s">
        <v>360</v>
      </c>
      <c r="F283" s="258" t="s">
        <v>361</v>
      </c>
      <c r="G283" s="259" t="s">
        <v>169</v>
      </c>
      <c r="H283" s="260">
        <v>0.60099999999999998</v>
      </c>
      <c r="I283" s="261"/>
      <c r="J283" s="262">
        <f>ROUND(I283*H283,2)</f>
        <v>0</v>
      </c>
      <c r="K283" s="258" t="s">
        <v>170</v>
      </c>
      <c r="L283" s="263"/>
      <c r="M283" s="264" t="s">
        <v>19</v>
      </c>
      <c r="N283" s="265" t="s">
        <v>42</v>
      </c>
      <c r="O283" s="87"/>
      <c r="P283" s="224">
        <f>O283*H283</f>
        <v>0</v>
      </c>
      <c r="Q283" s="224">
        <v>0.040280000000000003</v>
      </c>
      <c r="R283" s="224">
        <f>Q283*H283</f>
        <v>0.024208280000000002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333</v>
      </c>
      <c r="AT283" s="226" t="s">
        <v>219</v>
      </c>
      <c r="AU283" s="226" t="s">
        <v>83</v>
      </c>
      <c r="AY283" s="20" t="s">
        <v>163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83</v>
      </c>
      <c r="BK283" s="227">
        <f>ROUND(I283*H283,2)</f>
        <v>0</v>
      </c>
      <c r="BL283" s="20" t="s">
        <v>260</v>
      </c>
      <c r="BM283" s="226" t="s">
        <v>362</v>
      </c>
    </row>
    <row r="284" s="13" customFormat="1">
      <c r="A284" s="13"/>
      <c r="B284" s="233"/>
      <c r="C284" s="234"/>
      <c r="D284" s="235" t="s">
        <v>175</v>
      </c>
      <c r="E284" s="236" t="s">
        <v>19</v>
      </c>
      <c r="F284" s="237" t="s">
        <v>196</v>
      </c>
      <c r="G284" s="234"/>
      <c r="H284" s="238">
        <v>0.60099999999999998</v>
      </c>
      <c r="I284" s="239"/>
      <c r="J284" s="234"/>
      <c r="K284" s="234"/>
      <c r="L284" s="240"/>
      <c r="M284" s="241"/>
      <c r="N284" s="242"/>
      <c r="O284" s="242"/>
      <c r="P284" s="242"/>
      <c r="Q284" s="242"/>
      <c r="R284" s="242"/>
      <c r="S284" s="242"/>
      <c r="T284" s="24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4" t="s">
        <v>175</v>
      </c>
      <c r="AU284" s="244" t="s">
        <v>83</v>
      </c>
      <c r="AV284" s="13" t="s">
        <v>83</v>
      </c>
      <c r="AW284" s="13" t="s">
        <v>32</v>
      </c>
      <c r="AX284" s="13" t="s">
        <v>70</v>
      </c>
      <c r="AY284" s="244" t="s">
        <v>163</v>
      </c>
    </row>
    <row r="285" s="14" customFormat="1">
      <c r="A285" s="14"/>
      <c r="B285" s="245"/>
      <c r="C285" s="246"/>
      <c r="D285" s="235" t="s">
        <v>175</v>
      </c>
      <c r="E285" s="247" t="s">
        <v>19</v>
      </c>
      <c r="F285" s="248" t="s">
        <v>179</v>
      </c>
      <c r="G285" s="246"/>
      <c r="H285" s="249">
        <v>0.60099999999999998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175</v>
      </c>
      <c r="AU285" s="255" t="s">
        <v>83</v>
      </c>
      <c r="AV285" s="14" t="s">
        <v>171</v>
      </c>
      <c r="AW285" s="14" t="s">
        <v>32</v>
      </c>
      <c r="AX285" s="14" t="s">
        <v>77</v>
      </c>
      <c r="AY285" s="255" t="s">
        <v>163</v>
      </c>
    </row>
    <row r="286" s="2" customFormat="1" ht="24.15" customHeight="1">
      <c r="A286" s="41"/>
      <c r="B286" s="42"/>
      <c r="C286" s="215" t="s">
        <v>363</v>
      </c>
      <c r="D286" s="215" t="s">
        <v>166</v>
      </c>
      <c r="E286" s="216" t="s">
        <v>364</v>
      </c>
      <c r="F286" s="217" t="s">
        <v>365</v>
      </c>
      <c r="G286" s="218" t="s">
        <v>357</v>
      </c>
      <c r="H286" s="219">
        <v>1</v>
      </c>
      <c r="I286" s="220"/>
      <c r="J286" s="221">
        <f>ROUND(I286*H286,2)</f>
        <v>0</v>
      </c>
      <c r="K286" s="217" t="s">
        <v>170</v>
      </c>
      <c r="L286" s="47"/>
      <c r="M286" s="222" t="s">
        <v>19</v>
      </c>
      <c r="N286" s="223" t="s">
        <v>42</v>
      </c>
      <c r="O286" s="87"/>
      <c r="P286" s="224">
        <f>O286*H286</f>
        <v>0</v>
      </c>
      <c r="Q286" s="224">
        <v>0.00025000000000000001</v>
      </c>
      <c r="R286" s="224">
        <f>Q286*H286</f>
        <v>0.00025000000000000001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260</v>
      </c>
      <c r="AT286" s="226" t="s">
        <v>166</v>
      </c>
      <c r="AU286" s="226" t="s">
        <v>83</v>
      </c>
      <c r="AY286" s="20" t="s">
        <v>163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83</v>
      </c>
      <c r="BK286" s="227">
        <f>ROUND(I286*H286,2)</f>
        <v>0</v>
      </c>
      <c r="BL286" s="20" t="s">
        <v>260</v>
      </c>
      <c r="BM286" s="226" t="s">
        <v>366</v>
      </c>
    </row>
    <row r="287" s="2" customFormat="1">
      <c r="A287" s="41"/>
      <c r="B287" s="42"/>
      <c r="C287" s="43"/>
      <c r="D287" s="228" t="s">
        <v>173</v>
      </c>
      <c r="E287" s="43"/>
      <c r="F287" s="229" t="s">
        <v>367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173</v>
      </c>
      <c r="AU287" s="20" t="s">
        <v>83</v>
      </c>
    </row>
    <row r="288" s="13" customFormat="1">
      <c r="A288" s="13"/>
      <c r="B288" s="233"/>
      <c r="C288" s="234"/>
      <c r="D288" s="235" t="s">
        <v>175</v>
      </c>
      <c r="E288" s="236" t="s">
        <v>19</v>
      </c>
      <c r="F288" s="237" t="s">
        <v>77</v>
      </c>
      <c r="G288" s="234"/>
      <c r="H288" s="238">
        <v>1</v>
      </c>
      <c r="I288" s="239"/>
      <c r="J288" s="234"/>
      <c r="K288" s="234"/>
      <c r="L288" s="240"/>
      <c r="M288" s="241"/>
      <c r="N288" s="242"/>
      <c r="O288" s="242"/>
      <c r="P288" s="242"/>
      <c r="Q288" s="242"/>
      <c r="R288" s="242"/>
      <c r="S288" s="242"/>
      <c r="T288" s="24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4" t="s">
        <v>175</v>
      </c>
      <c r="AU288" s="244" t="s">
        <v>83</v>
      </c>
      <c r="AV288" s="13" t="s">
        <v>83</v>
      </c>
      <c r="AW288" s="13" t="s">
        <v>32</v>
      </c>
      <c r="AX288" s="13" t="s">
        <v>70</v>
      </c>
      <c r="AY288" s="244" t="s">
        <v>163</v>
      </c>
    </row>
    <row r="289" s="14" customFormat="1">
      <c r="A289" s="14"/>
      <c r="B289" s="245"/>
      <c r="C289" s="246"/>
      <c r="D289" s="235" t="s">
        <v>175</v>
      </c>
      <c r="E289" s="247" t="s">
        <v>19</v>
      </c>
      <c r="F289" s="248" t="s">
        <v>179</v>
      </c>
      <c r="G289" s="246"/>
      <c r="H289" s="249">
        <v>1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175</v>
      </c>
      <c r="AU289" s="255" t="s">
        <v>83</v>
      </c>
      <c r="AV289" s="14" t="s">
        <v>171</v>
      </c>
      <c r="AW289" s="14" t="s">
        <v>32</v>
      </c>
      <c r="AX289" s="14" t="s">
        <v>77</v>
      </c>
      <c r="AY289" s="255" t="s">
        <v>163</v>
      </c>
    </row>
    <row r="290" s="2" customFormat="1" ht="16.5" customHeight="1">
      <c r="A290" s="41"/>
      <c r="B290" s="42"/>
      <c r="C290" s="256" t="s">
        <v>368</v>
      </c>
      <c r="D290" s="256" t="s">
        <v>219</v>
      </c>
      <c r="E290" s="257" t="s">
        <v>369</v>
      </c>
      <c r="F290" s="258" t="s">
        <v>370</v>
      </c>
      <c r="G290" s="259" t="s">
        <v>169</v>
      </c>
      <c r="H290" s="260">
        <v>1.7969999999999999</v>
      </c>
      <c r="I290" s="261"/>
      <c r="J290" s="262">
        <f>ROUND(I290*H290,2)</f>
        <v>0</v>
      </c>
      <c r="K290" s="258" t="s">
        <v>170</v>
      </c>
      <c r="L290" s="263"/>
      <c r="M290" s="264" t="s">
        <v>19</v>
      </c>
      <c r="N290" s="265" t="s">
        <v>42</v>
      </c>
      <c r="O290" s="87"/>
      <c r="P290" s="224">
        <f>O290*H290</f>
        <v>0</v>
      </c>
      <c r="Q290" s="224">
        <v>0.037039999999999997</v>
      </c>
      <c r="R290" s="224">
        <f>Q290*H290</f>
        <v>0.066560879999999989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333</v>
      </c>
      <c r="AT290" s="226" t="s">
        <v>219</v>
      </c>
      <c r="AU290" s="226" t="s">
        <v>83</v>
      </c>
      <c r="AY290" s="20" t="s">
        <v>163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83</v>
      </c>
      <c r="BK290" s="227">
        <f>ROUND(I290*H290,2)</f>
        <v>0</v>
      </c>
      <c r="BL290" s="20" t="s">
        <v>260</v>
      </c>
      <c r="BM290" s="226" t="s">
        <v>371</v>
      </c>
    </row>
    <row r="291" s="13" customFormat="1">
      <c r="A291" s="13"/>
      <c r="B291" s="233"/>
      <c r="C291" s="234"/>
      <c r="D291" s="235" t="s">
        <v>175</v>
      </c>
      <c r="E291" s="236" t="s">
        <v>19</v>
      </c>
      <c r="F291" s="237" t="s">
        <v>195</v>
      </c>
      <c r="G291" s="234"/>
      <c r="H291" s="238">
        <v>1.7969999999999999</v>
      </c>
      <c r="I291" s="239"/>
      <c r="J291" s="234"/>
      <c r="K291" s="234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175</v>
      </c>
      <c r="AU291" s="244" t="s">
        <v>83</v>
      </c>
      <c r="AV291" s="13" t="s">
        <v>83</v>
      </c>
      <c r="AW291" s="13" t="s">
        <v>32</v>
      </c>
      <c r="AX291" s="13" t="s">
        <v>70</v>
      </c>
      <c r="AY291" s="244" t="s">
        <v>163</v>
      </c>
    </row>
    <row r="292" s="14" customFormat="1">
      <c r="A292" s="14"/>
      <c r="B292" s="245"/>
      <c r="C292" s="246"/>
      <c r="D292" s="235" t="s">
        <v>175</v>
      </c>
      <c r="E292" s="247" t="s">
        <v>19</v>
      </c>
      <c r="F292" s="248" t="s">
        <v>179</v>
      </c>
      <c r="G292" s="246"/>
      <c r="H292" s="249">
        <v>1.7969999999999999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175</v>
      </c>
      <c r="AU292" s="255" t="s">
        <v>83</v>
      </c>
      <c r="AV292" s="14" t="s">
        <v>171</v>
      </c>
      <c r="AW292" s="14" t="s">
        <v>32</v>
      </c>
      <c r="AX292" s="14" t="s">
        <v>77</v>
      </c>
      <c r="AY292" s="255" t="s">
        <v>163</v>
      </c>
    </row>
    <row r="293" s="2" customFormat="1" ht="16.5" customHeight="1">
      <c r="A293" s="41"/>
      <c r="B293" s="42"/>
      <c r="C293" s="215" t="s">
        <v>372</v>
      </c>
      <c r="D293" s="215" t="s">
        <v>166</v>
      </c>
      <c r="E293" s="216" t="s">
        <v>373</v>
      </c>
      <c r="F293" s="217" t="s">
        <v>374</v>
      </c>
      <c r="G293" s="218" t="s">
        <v>212</v>
      </c>
      <c r="H293" s="219">
        <v>5.4400000000000004</v>
      </c>
      <c r="I293" s="220"/>
      <c r="J293" s="221">
        <f>ROUND(I293*H293,2)</f>
        <v>0</v>
      </c>
      <c r="K293" s="217" t="s">
        <v>170</v>
      </c>
      <c r="L293" s="47"/>
      <c r="M293" s="222" t="s">
        <v>19</v>
      </c>
      <c r="N293" s="223" t="s">
        <v>42</v>
      </c>
      <c r="O293" s="87"/>
      <c r="P293" s="224">
        <f>O293*H293</f>
        <v>0</v>
      </c>
      <c r="Q293" s="224">
        <v>0</v>
      </c>
      <c r="R293" s="224">
        <f>Q293*H293</f>
        <v>0</v>
      </c>
      <c r="S293" s="224">
        <v>0.002</v>
      </c>
      <c r="T293" s="225">
        <f>S293*H293</f>
        <v>0.010880000000000001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260</v>
      </c>
      <c r="AT293" s="226" t="s">
        <v>166</v>
      </c>
      <c r="AU293" s="226" t="s">
        <v>83</v>
      </c>
      <c r="AY293" s="20" t="s">
        <v>163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83</v>
      </c>
      <c r="BK293" s="227">
        <f>ROUND(I293*H293,2)</f>
        <v>0</v>
      </c>
      <c r="BL293" s="20" t="s">
        <v>260</v>
      </c>
      <c r="BM293" s="226" t="s">
        <v>375</v>
      </c>
    </row>
    <row r="294" s="2" customFormat="1">
      <c r="A294" s="41"/>
      <c r="B294" s="42"/>
      <c r="C294" s="43"/>
      <c r="D294" s="228" t="s">
        <v>173</v>
      </c>
      <c r="E294" s="43"/>
      <c r="F294" s="229" t="s">
        <v>376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173</v>
      </c>
      <c r="AU294" s="20" t="s">
        <v>83</v>
      </c>
    </row>
    <row r="295" s="13" customFormat="1">
      <c r="A295" s="13"/>
      <c r="B295" s="233"/>
      <c r="C295" s="234"/>
      <c r="D295" s="235" t="s">
        <v>175</v>
      </c>
      <c r="E295" s="236" t="s">
        <v>19</v>
      </c>
      <c r="F295" s="237" t="s">
        <v>377</v>
      </c>
      <c r="G295" s="234"/>
      <c r="H295" s="238">
        <v>2.25</v>
      </c>
      <c r="I295" s="239"/>
      <c r="J295" s="234"/>
      <c r="K295" s="234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175</v>
      </c>
      <c r="AU295" s="244" t="s">
        <v>83</v>
      </c>
      <c r="AV295" s="13" t="s">
        <v>83</v>
      </c>
      <c r="AW295" s="13" t="s">
        <v>32</v>
      </c>
      <c r="AX295" s="13" t="s">
        <v>70</v>
      </c>
      <c r="AY295" s="244" t="s">
        <v>163</v>
      </c>
    </row>
    <row r="296" s="13" customFormat="1">
      <c r="A296" s="13"/>
      <c r="B296" s="233"/>
      <c r="C296" s="234"/>
      <c r="D296" s="235" t="s">
        <v>175</v>
      </c>
      <c r="E296" s="236" t="s">
        <v>19</v>
      </c>
      <c r="F296" s="237" t="s">
        <v>377</v>
      </c>
      <c r="G296" s="234"/>
      <c r="H296" s="238">
        <v>2.25</v>
      </c>
      <c r="I296" s="239"/>
      <c r="J296" s="234"/>
      <c r="K296" s="234"/>
      <c r="L296" s="240"/>
      <c r="M296" s="241"/>
      <c r="N296" s="242"/>
      <c r="O296" s="242"/>
      <c r="P296" s="242"/>
      <c r="Q296" s="242"/>
      <c r="R296" s="242"/>
      <c r="S296" s="242"/>
      <c r="T296" s="24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4" t="s">
        <v>175</v>
      </c>
      <c r="AU296" s="244" t="s">
        <v>83</v>
      </c>
      <c r="AV296" s="13" t="s">
        <v>83</v>
      </c>
      <c r="AW296" s="13" t="s">
        <v>32</v>
      </c>
      <c r="AX296" s="13" t="s">
        <v>70</v>
      </c>
      <c r="AY296" s="244" t="s">
        <v>163</v>
      </c>
    </row>
    <row r="297" s="13" customFormat="1">
      <c r="A297" s="13"/>
      <c r="B297" s="233"/>
      <c r="C297" s="234"/>
      <c r="D297" s="235" t="s">
        <v>175</v>
      </c>
      <c r="E297" s="236" t="s">
        <v>19</v>
      </c>
      <c r="F297" s="237" t="s">
        <v>378</v>
      </c>
      <c r="G297" s="234"/>
      <c r="H297" s="238">
        <v>0.93999999999999995</v>
      </c>
      <c r="I297" s="239"/>
      <c r="J297" s="234"/>
      <c r="K297" s="234"/>
      <c r="L297" s="240"/>
      <c r="M297" s="241"/>
      <c r="N297" s="242"/>
      <c r="O297" s="242"/>
      <c r="P297" s="242"/>
      <c r="Q297" s="242"/>
      <c r="R297" s="242"/>
      <c r="S297" s="242"/>
      <c r="T297" s="24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4" t="s">
        <v>175</v>
      </c>
      <c r="AU297" s="244" t="s">
        <v>83</v>
      </c>
      <c r="AV297" s="13" t="s">
        <v>83</v>
      </c>
      <c r="AW297" s="13" t="s">
        <v>32</v>
      </c>
      <c r="AX297" s="13" t="s">
        <v>70</v>
      </c>
      <c r="AY297" s="244" t="s">
        <v>163</v>
      </c>
    </row>
    <row r="298" s="14" customFormat="1">
      <c r="A298" s="14"/>
      <c r="B298" s="245"/>
      <c r="C298" s="246"/>
      <c r="D298" s="235" t="s">
        <v>175</v>
      </c>
      <c r="E298" s="247" t="s">
        <v>19</v>
      </c>
      <c r="F298" s="248" t="s">
        <v>179</v>
      </c>
      <c r="G298" s="246"/>
      <c r="H298" s="249">
        <v>5.4399999999999995</v>
      </c>
      <c r="I298" s="250"/>
      <c r="J298" s="246"/>
      <c r="K298" s="246"/>
      <c r="L298" s="251"/>
      <c r="M298" s="252"/>
      <c r="N298" s="253"/>
      <c r="O298" s="253"/>
      <c r="P298" s="253"/>
      <c r="Q298" s="253"/>
      <c r="R298" s="253"/>
      <c r="S298" s="253"/>
      <c r="T298" s="25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5" t="s">
        <v>175</v>
      </c>
      <c r="AU298" s="255" t="s">
        <v>83</v>
      </c>
      <c r="AV298" s="14" t="s">
        <v>171</v>
      </c>
      <c r="AW298" s="14" t="s">
        <v>32</v>
      </c>
      <c r="AX298" s="14" t="s">
        <v>77</v>
      </c>
      <c r="AY298" s="255" t="s">
        <v>163</v>
      </c>
    </row>
    <row r="299" s="2" customFormat="1" ht="21.75" customHeight="1">
      <c r="A299" s="41"/>
      <c r="B299" s="42"/>
      <c r="C299" s="215" t="s">
        <v>380</v>
      </c>
      <c r="D299" s="215" t="s">
        <v>166</v>
      </c>
      <c r="E299" s="216" t="s">
        <v>381</v>
      </c>
      <c r="F299" s="217" t="s">
        <v>382</v>
      </c>
      <c r="G299" s="218" t="s">
        <v>212</v>
      </c>
      <c r="H299" s="219">
        <v>5.4400000000000004</v>
      </c>
      <c r="I299" s="220"/>
      <c r="J299" s="221">
        <f>ROUND(I299*H299,2)</f>
        <v>0</v>
      </c>
      <c r="K299" s="217" t="s">
        <v>170</v>
      </c>
      <c r="L299" s="47"/>
      <c r="M299" s="222" t="s">
        <v>19</v>
      </c>
      <c r="N299" s="223" t="s">
        <v>42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</v>
      </c>
      <c r="T299" s="225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260</v>
      </c>
      <c r="AT299" s="226" t="s">
        <v>166</v>
      </c>
      <c r="AU299" s="226" t="s">
        <v>83</v>
      </c>
      <c r="AY299" s="20" t="s">
        <v>163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83</v>
      </c>
      <c r="BK299" s="227">
        <f>ROUND(I299*H299,2)</f>
        <v>0</v>
      </c>
      <c r="BL299" s="20" t="s">
        <v>260</v>
      </c>
      <c r="BM299" s="226" t="s">
        <v>383</v>
      </c>
    </row>
    <row r="300" s="2" customFormat="1">
      <c r="A300" s="41"/>
      <c r="B300" s="42"/>
      <c r="C300" s="43"/>
      <c r="D300" s="228" t="s">
        <v>173</v>
      </c>
      <c r="E300" s="43"/>
      <c r="F300" s="229" t="s">
        <v>384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173</v>
      </c>
      <c r="AU300" s="20" t="s">
        <v>83</v>
      </c>
    </row>
    <row r="301" s="13" customFormat="1">
      <c r="A301" s="13"/>
      <c r="B301" s="233"/>
      <c r="C301" s="234"/>
      <c r="D301" s="235" t="s">
        <v>175</v>
      </c>
      <c r="E301" s="236" t="s">
        <v>19</v>
      </c>
      <c r="F301" s="237" t="s">
        <v>377</v>
      </c>
      <c r="G301" s="234"/>
      <c r="H301" s="238">
        <v>2.25</v>
      </c>
      <c r="I301" s="239"/>
      <c r="J301" s="234"/>
      <c r="K301" s="234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175</v>
      </c>
      <c r="AU301" s="244" t="s">
        <v>83</v>
      </c>
      <c r="AV301" s="13" t="s">
        <v>83</v>
      </c>
      <c r="AW301" s="13" t="s">
        <v>32</v>
      </c>
      <c r="AX301" s="13" t="s">
        <v>70</v>
      </c>
      <c r="AY301" s="244" t="s">
        <v>163</v>
      </c>
    </row>
    <row r="302" s="13" customFormat="1">
      <c r="A302" s="13"/>
      <c r="B302" s="233"/>
      <c r="C302" s="234"/>
      <c r="D302" s="235" t="s">
        <v>175</v>
      </c>
      <c r="E302" s="236" t="s">
        <v>19</v>
      </c>
      <c r="F302" s="237" t="s">
        <v>377</v>
      </c>
      <c r="G302" s="234"/>
      <c r="H302" s="238">
        <v>2.25</v>
      </c>
      <c r="I302" s="239"/>
      <c r="J302" s="234"/>
      <c r="K302" s="234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175</v>
      </c>
      <c r="AU302" s="244" t="s">
        <v>83</v>
      </c>
      <c r="AV302" s="13" t="s">
        <v>83</v>
      </c>
      <c r="AW302" s="13" t="s">
        <v>32</v>
      </c>
      <c r="AX302" s="13" t="s">
        <v>70</v>
      </c>
      <c r="AY302" s="244" t="s">
        <v>163</v>
      </c>
    </row>
    <row r="303" s="13" customFormat="1">
      <c r="A303" s="13"/>
      <c r="B303" s="233"/>
      <c r="C303" s="234"/>
      <c r="D303" s="235" t="s">
        <v>175</v>
      </c>
      <c r="E303" s="236" t="s">
        <v>19</v>
      </c>
      <c r="F303" s="237" t="s">
        <v>378</v>
      </c>
      <c r="G303" s="234"/>
      <c r="H303" s="238">
        <v>0.93999999999999995</v>
      </c>
      <c r="I303" s="239"/>
      <c r="J303" s="234"/>
      <c r="K303" s="234"/>
      <c r="L303" s="240"/>
      <c r="M303" s="241"/>
      <c r="N303" s="242"/>
      <c r="O303" s="242"/>
      <c r="P303" s="242"/>
      <c r="Q303" s="242"/>
      <c r="R303" s="242"/>
      <c r="S303" s="242"/>
      <c r="T303" s="24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4" t="s">
        <v>175</v>
      </c>
      <c r="AU303" s="244" t="s">
        <v>83</v>
      </c>
      <c r="AV303" s="13" t="s">
        <v>83</v>
      </c>
      <c r="AW303" s="13" t="s">
        <v>32</v>
      </c>
      <c r="AX303" s="13" t="s">
        <v>70</v>
      </c>
      <c r="AY303" s="244" t="s">
        <v>163</v>
      </c>
    </row>
    <row r="304" s="14" customFormat="1">
      <c r="A304" s="14"/>
      <c r="B304" s="245"/>
      <c r="C304" s="246"/>
      <c r="D304" s="235" t="s">
        <v>175</v>
      </c>
      <c r="E304" s="247" t="s">
        <v>19</v>
      </c>
      <c r="F304" s="248" t="s">
        <v>179</v>
      </c>
      <c r="G304" s="246"/>
      <c r="H304" s="249">
        <v>5.4399999999999995</v>
      </c>
      <c r="I304" s="250"/>
      <c r="J304" s="246"/>
      <c r="K304" s="246"/>
      <c r="L304" s="251"/>
      <c r="M304" s="252"/>
      <c r="N304" s="253"/>
      <c r="O304" s="253"/>
      <c r="P304" s="253"/>
      <c r="Q304" s="253"/>
      <c r="R304" s="253"/>
      <c r="S304" s="253"/>
      <c r="T304" s="25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5" t="s">
        <v>175</v>
      </c>
      <c r="AU304" s="255" t="s">
        <v>83</v>
      </c>
      <c r="AV304" s="14" t="s">
        <v>171</v>
      </c>
      <c r="AW304" s="14" t="s">
        <v>32</v>
      </c>
      <c r="AX304" s="14" t="s">
        <v>77</v>
      </c>
      <c r="AY304" s="255" t="s">
        <v>163</v>
      </c>
    </row>
    <row r="305" s="2" customFormat="1" ht="16.5" customHeight="1">
      <c r="A305" s="41"/>
      <c r="B305" s="42"/>
      <c r="C305" s="256" t="s">
        <v>385</v>
      </c>
      <c r="D305" s="256" t="s">
        <v>219</v>
      </c>
      <c r="E305" s="257" t="s">
        <v>386</v>
      </c>
      <c r="F305" s="258" t="s">
        <v>387</v>
      </c>
      <c r="G305" s="259" t="s">
        <v>212</v>
      </c>
      <c r="H305" s="260">
        <v>5.4400000000000004</v>
      </c>
      <c r="I305" s="261"/>
      <c r="J305" s="262">
        <f>ROUND(I305*H305,2)</f>
        <v>0</v>
      </c>
      <c r="K305" s="258" t="s">
        <v>170</v>
      </c>
      <c r="L305" s="263"/>
      <c r="M305" s="264" t="s">
        <v>19</v>
      </c>
      <c r="N305" s="265" t="s">
        <v>42</v>
      </c>
      <c r="O305" s="87"/>
      <c r="P305" s="224">
        <f>O305*H305</f>
        <v>0</v>
      </c>
      <c r="Q305" s="224">
        <v>0.0018</v>
      </c>
      <c r="R305" s="224">
        <f>Q305*H305</f>
        <v>0.0097920000000000004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333</v>
      </c>
      <c r="AT305" s="226" t="s">
        <v>219</v>
      </c>
      <c r="AU305" s="226" t="s">
        <v>83</v>
      </c>
      <c r="AY305" s="20" t="s">
        <v>163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83</v>
      </c>
      <c r="BK305" s="227">
        <f>ROUND(I305*H305,2)</f>
        <v>0</v>
      </c>
      <c r="BL305" s="20" t="s">
        <v>260</v>
      </c>
      <c r="BM305" s="226" t="s">
        <v>388</v>
      </c>
    </row>
    <row r="306" s="13" customFormat="1">
      <c r="A306" s="13"/>
      <c r="B306" s="233"/>
      <c r="C306" s="234"/>
      <c r="D306" s="235" t="s">
        <v>175</v>
      </c>
      <c r="E306" s="236" t="s">
        <v>19</v>
      </c>
      <c r="F306" s="237" t="s">
        <v>377</v>
      </c>
      <c r="G306" s="234"/>
      <c r="H306" s="238">
        <v>2.25</v>
      </c>
      <c r="I306" s="239"/>
      <c r="J306" s="234"/>
      <c r="K306" s="234"/>
      <c r="L306" s="240"/>
      <c r="M306" s="241"/>
      <c r="N306" s="242"/>
      <c r="O306" s="242"/>
      <c r="P306" s="242"/>
      <c r="Q306" s="242"/>
      <c r="R306" s="242"/>
      <c r="S306" s="242"/>
      <c r="T306" s="24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4" t="s">
        <v>175</v>
      </c>
      <c r="AU306" s="244" t="s">
        <v>83</v>
      </c>
      <c r="AV306" s="13" t="s">
        <v>83</v>
      </c>
      <c r="AW306" s="13" t="s">
        <v>32</v>
      </c>
      <c r="AX306" s="13" t="s">
        <v>70</v>
      </c>
      <c r="AY306" s="244" t="s">
        <v>163</v>
      </c>
    </row>
    <row r="307" s="13" customFormat="1">
      <c r="A307" s="13"/>
      <c r="B307" s="233"/>
      <c r="C307" s="234"/>
      <c r="D307" s="235" t="s">
        <v>175</v>
      </c>
      <c r="E307" s="236" t="s">
        <v>19</v>
      </c>
      <c r="F307" s="237" t="s">
        <v>377</v>
      </c>
      <c r="G307" s="234"/>
      <c r="H307" s="238">
        <v>2.25</v>
      </c>
      <c r="I307" s="239"/>
      <c r="J307" s="234"/>
      <c r="K307" s="234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175</v>
      </c>
      <c r="AU307" s="244" t="s">
        <v>83</v>
      </c>
      <c r="AV307" s="13" t="s">
        <v>83</v>
      </c>
      <c r="AW307" s="13" t="s">
        <v>32</v>
      </c>
      <c r="AX307" s="13" t="s">
        <v>70</v>
      </c>
      <c r="AY307" s="244" t="s">
        <v>163</v>
      </c>
    </row>
    <row r="308" s="13" customFormat="1">
      <c r="A308" s="13"/>
      <c r="B308" s="233"/>
      <c r="C308" s="234"/>
      <c r="D308" s="235" t="s">
        <v>175</v>
      </c>
      <c r="E308" s="236" t="s">
        <v>19</v>
      </c>
      <c r="F308" s="237" t="s">
        <v>378</v>
      </c>
      <c r="G308" s="234"/>
      <c r="H308" s="238">
        <v>0.93999999999999995</v>
      </c>
      <c r="I308" s="239"/>
      <c r="J308" s="234"/>
      <c r="K308" s="234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175</v>
      </c>
      <c r="AU308" s="244" t="s">
        <v>83</v>
      </c>
      <c r="AV308" s="13" t="s">
        <v>83</v>
      </c>
      <c r="AW308" s="13" t="s">
        <v>32</v>
      </c>
      <c r="AX308" s="13" t="s">
        <v>70</v>
      </c>
      <c r="AY308" s="244" t="s">
        <v>163</v>
      </c>
    </row>
    <row r="309" s="14" customFormat="1">
      <c r="A309" s="14"/>
      <c r="B309" s="245"/>
      <c r="C309" s="246"/>
      <c r="D309" s="235" t="s">
        <v>175</v>
      </c>
      <c r="E309" s="247" t="s">
        <v>19</v>
      </c>
      <c r="F309" s="248" t="s">
        <v>179</v>
      </c>
      <c r="G309" s="246"/>
      <c r="H309" s="249">
        <v>5.4399999999999995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175</v>
      </c>
      <c r="AU309" s="255" t="s">
        <v>83</v>
      </c>
      <c r="AV309" s="14" t="s">
        <v>171</v>
      </c>
      <c r="AW309" s="14" t="s">
        <v>32</v>
      </c>
      <c r="AX309" s="14" t="s">
        <v>77</v>
      </c>
      <c r="AY309" s="255" t="s">
        <v>163</v>
      </c>
    </row>
    <row r="310" s="2" customFormat="1" ht="24.15" customHeight="1">
      <c r="A310" s="41"/>
      <c r="B310" s="42"/>
      <c r="C310" s="215" t="s">
        <v>389</v>
      </c>
      <c r="D310" s="215" t="s">
        <v>166</v>
      </c>
      <c r="E310" s="216" t="s">
        <v>390</v>
      </c>
      <c r="F310" s="217" t="s">
        <v>391</v>
      </c>
      <c r="G310" s="218" t="s">
        <v>291</v>
      </c>
      <c r="H310" s="219">
        <v>0.33200000000000002</v>
      </c>
      <c r="I310" s="220"/>
      <c r="J310" s="221">
        <f>ROUND(I310*H310,2)</f>
        <v>0</v>
      </c>
      <c r="K310" s="217" t="s">
        <v>170</v>
      </c>
      <c r="L310" s="47"/>
      <c r="M310" s="222" t="s">
        <v>19</v>
      </c>
      <c r="N310" s="223" t="s">
        <v>42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260</v>
      </c>
      <c r="AT310" s="226" t="s">
        <v>166</v>
      </c>
      <c r="AU310" s="226" t="s">
        <v>83</v>
      </c>
      <c r="AY310" s="20" t="s">
        <v>163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83</v>
      </c>
      <c r="BK310" s="227">
        <f>ROUND(I310*H310,2)</f>
        <v>0</v>
      </c>
      <c r="BL310" s="20" t="s">
        <v>260</v>
      </c>
      <c r="BM310" s="226" t="s">
        <v>392</v>
      </c>
    </row>
    <row r="311" s="2" customFormat="1">
      <c r="A311" s="41"/>
      <c r="B311" s="42"/>
      <c r="C311" s="43"/>
      <c r="D311" s="228" t="s">
        <v>173</v>
      </c>
      <c r="E311" s="43"/>
      <c r="F311" s="229" t="s">
        <v>393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173</v>
      </c>
      <c r="AU311" s="20" t="s">
        <v>83</v>
      </c>
    </row>
    <row r="312" s="12" customFormat="1" ht="22.8" customHeight="1">
      <c r="A312" s="12"/>
      <c r="B312" s="199"/>
      <c r="C312" s="200"/>
      <c r="D312" s="201" t="s">
        <v>69</v>
      </c>
      <c r="E312" s="213" t="s">
        <v>394</v>
      </c>
      <c r="F312" s="213" t="s">
        <v>395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SUM(P313:P335)</f>
        <v>0</v>
      </c>
      <c r="Q312" s="207"/>
      <c r="R312" s="208">
        <f>SUM(R313:R335)</f>
        <v>0.0097818000000000002</v>
      </c>
      <c r="S312" s="207"/>
      <c r="T312" s="209">
        <f>SUM(T313:T335)</f>
        <v>0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83</v>
      </c>
      <c r="AT312" s="211" t="s">
        <v>69</v>
      </c>
      <c r="AU312" s="211" t="s">
        <v>77</v>
      </c>
      <c r="AY312" s="210" t="s">
        <v>163</v>
      </c>
      <c r="BK312" s="212">
        <f>SUM(BK313:BK335)</f>
        <v>0</v>
      </c>
    </row>
    <row r="313" s="2" customFormat="1" ht="24.15" customHeight="1">
      <c r="A313" s="41"/>
      <c r="B313" s="42"/>
      <c r="C313" s="215" t="s">
        <v>396</v>
      </c>
      <c r="D313" s="215" t="s">
        <v>166</v>
      </c>
      <c r="E313" s="216" t="s">
        <v>397</v>
      </c>
      <c r="F313" s="217" t="s">
        <v>398</v>
      </c>
      <c r="G313" s="218" t="s">
        <v>212</v>
      </c>
      <c r="H313" s="219">
        <v>23.289999999999999</v>
      </c>
      <c r="I313" s="220"/>
      <c r="J313" s="221">
        <f>ROUND(I313*H313,2)</f>
        <v>0</v>
      </c>
      <c r="K313" s="217" t="s">
        <v>170</v>
      </c>
      <c r="L313" s="47"/>
      <c r="M313" s="222" t="s">
        <v>19</v>
      </c>
      <c r="N313" s="223" t="s">
        <v>42</v>
      </c>
      <c r="O313" s="87"/>
      <c r="P313" s="224">
        <f>O313*H313</f>
        <v>0</v>
      </c>
      <c r="Q313" s="224">
        <v>6.0000000000000002E-05</v>
      </c>
      <c r="R313" s="224">
        <f>Q313*H313</f>
        <v>0.0013974</v>
      </c>
      <c r="S313" s="224">
        <v>0</v>
      </c>
      <c r="T313" s="225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260</v>
      </c>
      <c r="AT313" s="226" t="s">
        <v>166</v>
      </c>
      <c r="AU313" s="226" t="s">
        <v>83</v>
      </c>
      <c r="AY313" s="20" t="s">
        <v>163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83</v>
      </c>
      <c r="BK313" s="227">
        <f>ROUND(I313*H313,2)</f>
        <v>0</v>
      </c>
      <c r="BL313" s="20" t="s">
        <v>260</v>
      </c>
      <c r="BM313" s="226" t="s">
        <v>399</v>
      </c>
    </row>
    <row r="314" s="2" customFormat="1">
      <c r="A314" s="41"/>
      <c r="B314" s="42"/>
      <c r="C314" s="43"/>
      <c r="D314" s="228" t="s">
        <v>173</v>
      </c>
      <c r="E314" s="43"/>
      <c r="F314" s="229" t="s">
        <v>400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173</v>
      </c>
      <c r="AU314" s="20" t="s">
        <v>83</v>
      </c>
    </row>
    <row r="315" s="13" customFormat="1">
      <c r="A315" s="13"/>
      <c r="B315" s="233"/>
      <c r="C315" s="234"/>
      <c r="D315" s="235" t="s">
        <v>175</v>
      </c>
      <c r="E315" s="236" t="s">
        <v>19</v>
      </c>
      <c r="F315" s="237" t="s">
        <v>401</v>
      </c>
      <c r="G315" s="234"/>
      <c r="H315" s="238">
        <v>7.1600000000000001</v>
      </c>
      <c r="I315" s="239"/>
      <c r="J315" s="234"/>
      <c r="K315" s="234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175</v>
      </c>
      <c r="AU315" s="244" t="s">
        <v>83</v>
      </c>
      <c r="AV315" s="13" t="s">
        <v>83</v>
      </c>
      <c r="AW315" s="13" t="s">
        <v>32</v>
      </c>
      <c r="AX315" s="13" t="s">
        <v>70</v>
      </c>
      <c r="AY315" s="244" t="s">
        <v>163</v>
      </c>
    </row>
    <row r="316" s="13" customFormat="1">
      <c r="A316" s="13"/>
      <c r="B316" s="233"/>
      <c r="C316" s="234"/>
      <c r="D316" s="235" t="s">
        <v>175</v>
      </c>
      <c r="E316" s="236" t="s">
        <v>19</v>
      </c>
      <c r="F316" s="237" t="s">
        <v>401</v>
      </c>
      <c r="G316" s="234"/>
      <c r="H316" s="238">
        <v>7.1600000000000001</v>
      </c>
      <c r="I316" s="239"/>
      <c r="J316" s="234"/>
      <c r="K316" s="234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175</v>
      </c>
      <c r="AU316" s="244" t="s">
        <v>83</v>
      </c>
      <c r="AV316" s="13" t="s">
        <v>83</v>
      </c>
      <c r="AW316" s="13" t="s">
        <v>32</v>
      </c>
      <c r="AX316" s="13" t="s">
        <v>70</v>
      </c>
      <c r="AY316" s="244" t="s">
        <v>163</v>
      </c>
    </row>
    <row r="317" s="13" customFormat="1">
      <c r="A317" s="13"/>
      <c r="B317" s="233"/>
      <c r="C317" s="234"/>
      <c r="D317" s="235" t="s">
        <v>175</v>
      </c>
      <c r="E317" s="236" t="s">
        <v>19</v>
      </c>
      <c r="F317" s="237" t="s">
        <v>402</v>
      </c>
      <c r="G317" s="234"/>
      <c r="H317" s="238">
        <v>5.8700000000000001</v>
      </c>
      <c r="I317" s="239"/>
      <c r="J317" s="234"/>
      <c r="K317" s="234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175</v>
      </c>
      <c r="AU317" s="244" t="s">
        <v>83</v>
      </c>
      <c r="AV317" s="13" t="s">
        <v>83</v>
      </c>
      <c r="AW317" s="13" t="s">
        <v>32</v>
      </c>
      <c r="AX317" s="13" t="s">
        <v>70</v>
      </c>
      <c r="AY317" s="244" t="s">
        <v>163</v>
      </c>
    </row>
    <row r="318" s="13" customFormat="1">
      <c r="A318" s="13"/>
      <c r="B318" s="233"/>
      <c r="C318" s="234"/>
      <c r="D318" s="235" t="s">
        <v>175</v>
      </c>
      <c r="E318" s="236" t="s">
        <v>19</v>
      </c>
      <c r="F318" s="237" t="s">
        <v>403</v>
      </c>
      <c r="G318" s="234"/>
      <c r="H318" s="238">
        <v>3.1000000000000001</v>
      </c>
      <c r="I318" s="239"/>
      <c r="J318" s="234"/>
      <c r="K318" s="234"/>
      <c r="L318" s="240"/>
      <c r="M318" s="241"/>
      <c r="N318" s="242"/>
      <c r="O318" s="242"/>
      <c r="P318" s="242"/>
      <c r="Q318" s="242"/>
      <c r="R318" s="242"/>
      <c r="S318" s="242"/>
      <c r="T318" s="24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4" t="s">
        <v>175</v>
      </c>
      <c r="AU318" s="244" t="s">
        <v>83</v>
      </c>
      <c r="AV318" s="13" t="s">
        <v>83</v>
      </c>
      <c r="AW318" s="13" t="s">
        <v>32</v>
      </c>
      <c r="AX318" s="13" t="s">
        <v>70</v>
      </c>
      <c r="AY318" s="244" t="s">
        <v>163</v>
      </c>
    </row>
    <row r="319" s="14" customFormat="1">
      <c r="A319" s="14"/>
      <c r="B319" s="245"/>
      <c r="C319" s="246"/>
      <c r="D319" s="235" t="s">
        <v>175</v>
      </c>
      <c r="E319" s="247" t="s">
        <v>19</v>
      </c>
      <c r="F319" s="248" t="s">
        <v>179</v>
      </c>
      <c r="G319" s="246"/>
      <c r="H319" s="249">
        <v>23.290000000000003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175</v>
      </c>
      <c r="AU319" s="255" t="s">
        <v>83</v>
      </c>
      <c r="AV319" s="14" t="s">
        <v>171</v>
      </c>
      <c r="AW319" s="14" t="s">
        <v>32</v>
      </c>
      <c r="AX319" s="14" t="s">
        <v>77</v>
      </c>
      <c r="AY319" s="255" t="s">
        <v>163</v>
      </c>
    </row>
    <row r="320" s="2" customFormat="1" ht="24.15" customHeight="1">
      <c r="A320" s="41"/>
      <c r="B320" s="42"/>
      <c r="C320" s="215" t="s">
        <v>404</v>
      </c>
      <c r="D320" s="215" t="s">
        <v>166</v>
      </c>
      <c r="E320" s="216" t="s">
        <v>405</v>
      </c>
      <c r="F320" s="217" t="s">
        <v>406</v>
      </c>
      <c r="G320" s="218" t="s">
        <v>212</v>
      </c>
      <c r="H320" s="219">
        <v>23.289999999999999</v>
      </c>
      <c r="I320" s="220"/>
      <c r="J320" s="221">
        <f>ROUND(I320*H320,2)</f>
        <v>0</v>
      </c>
      <c r="K320" s="217" t="s">
        <v>170</v>
      </c>
      <c r="L320" s="47"/>
      <c r="M320" s="222" t="s">
        <v>19</v>
      </c>
      <c r="N320" s="223" t="s">
        <v>42</v>
      </c>
      <c r="O320" s="87"/>
      <c r="P320" s="224">
        <f>O320*H320</f>
        <v>0</v>
      </c>
      <c r="Q320" s="224">
        <v>6.9999999999999994E-05</v>
      </c>
      <c r="R320" s="224">
        <f>Q320*H320</f>
        <v>0.0016302999999999999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260</v>
      </c>
      <c r="AT320" s="226" t="s">
        <v>166</v>
      </c>
      <c r="AU320" s="226" t="s">
        <v>83</v>
      </c>
      <c r="AY320" s="20" t="s">
        <v>163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83</v>
      </c>
      <c r="BK320" s="227">
        <f>ROUND(I320*H320,2)</f>
        <v>0</v>
      </c>
      <c r="BL320" s="20" t="s">
        <v>260</v>
      </c>
      <c r="BM320" s="226" t="s">
        <v>407</v>
      </c>
    </row>
    <row r="321" s="2" customFormat="1">
      <c r="A321" s="41"/>
      <c r="B321" s="42"/>
      <c r="C321" s="43"/>
      <c r="D321" s="228" t="s">
        <v>173</v>
      </c>
      <c r="E321" s="43"/>
      <c r="F321" s="229" t="s">
        <v>408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173</v>
      </c>
      <c r="AU321" s="20" t="s">
        <v>83</v>
      </c>
    </row>
    <row r="322" s="13" customFormat="1">
      <c r="A322" s="13"/>
      <c r="B322" s="233"/>
      <c r="C322" s="234"/>
      <c r="D322" s="235" t="s">
        <v>175</v>
      </c>
      <c r="E322" s="236" t="s">
        <v>19</v>
      </c>
      <c r="F322" s="237" t="s">
        <v>401</v>
      </c>
      <c r="G322" s="234"/>
      <c r="H322" s="238">
        <v>7.1600000000000001</v>
      </c>
      <c r="I322" s="239"/>
      <c r="J322" s="234"/>
      <c r="K322" s="234"/>
      <c r="L322" s="240"/>
      <c r="M322" s="241"/>
      <c r="N322" s="242"/>
      <c r="O322" s="242"/>
      <c r="P322" s="242"/>
      <c r="Q322" s="242"/>
      <c r="R322" s="242"/>
      <c r="S322" s="242"/>
      <c r="T322" s="24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4" t="s">
        <v>175</v>
      </c>
      <c r="AU322" s="244" t="s">
        <v>83</v>
      </c>
      <c r="AV322" s="13" t="s">
        <v>83</v>
      </c>
      <c r="AW322" s="13" t="s">
        <v>32</v>
      </c>
      <c r="AX322" s="13" t="s">
        <v>70</v>
      </c>
      <c r="AY322" s="244" t="s">
        <v>163</v>
      </c>
    </row>
    <row r="323" s="13" customFormat="1">
      <c r="A323" s="13"/>
      <c r="B323" s="233"/>
      <c r="C323" s="234"/>
      <c r="D323" s="235" t="s">
        <v>175</v>
      </c>
      <c r="E323" s="236" t="s">
        <v>19</v>
      </c>
      <c r="F323" s="237" t="s">
        <v>401</v>
      </c>
      <c r="G323" s="234"/>
      <c r="H323" s="238">
        <v>7.1600000000000001</v>
      </c>
      <c r="I323" s="239"/>
      <c r="J323" s="234"/>
      <c r="K323" s="234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175</v>
      </c>
      <c r="AU323" s="244" t="s">
        <v>83</v>
      </c>
      <c r="AV323" s="13" t="s">
        <v>83</v>
      </c>
      <c r="AW323" s="13" t="s">
        <v>32</v>
      </c>
      <c r="AX323" s="13" t="s">
        <v>70</v>
      </c>
      <c r="AY323" s="244" t="s">
        <v>163</v>
      </c>
    </row>
    <row r="324" s="13" customFormat="1">
      <c r="A324" s="13"/>
      <c r="B324" s="233"/>
      <c r="C324" s="234"/>
      <c r="D324" s="235" t="s">
        <v>175</v>
      </c>
      <c r="E324" s="236" t="s">
        <v>19</v>
      </c>
      <c r="F324" s="237" t="s">
        <v>402</v>
      </c>
      <c r="G324" s="234"/>
      <c r="H324" s="238">
        <v>5.8700000000000001</v>
      </c>
      <c r="I324" s="239"/>
      <c r="J324" s="234"/>
      <c r="K324" s="234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175</v>
      </c>
      <c r="AU324" s="244" t="s">
        <v>83</v>
      </c>
      <c r="AV324" s="13" t="s">
        <v>83</v>
      </c>
      <c r="AW324" s="13" t="s">
        <v>32</v>
      </c>
      <c r="AX324" s="13" t="s">
        <v>70</v>
      </c>
      <c r="AY324" s="244" t="s">
        <v>163</v>
      </c>
    </row>
    <row r="325" s="13" customFormat="1">
      <c r="A325" s="13"/>
      <c r="B325" s="233"/>
      <c r="C325" s="234"/>
      <c r="D325" s="235" t="s">
        <v>175</v>
      </c>
      <c r="E325" s="236" t="s">
        <v>19</v>
      </c>
      <c r="F325" s="237" t="s">
        <v>403</v>
      </c>
      <c r="G325" s="234"/>
      <c r="H325" s="238">
        <v>3.1000000000000001</v>
      </c>
      <c r="I325" s="239"/>
      <c r="J325" s="234"/>
      <c r="K325" s="234"/>
      <c r="L325" s="240"/>
      <c r="M325" s="241"/>
      <c r="N325" s="242"/>
      <c r="O325" s="242"/>
      <c r="P325" s="242"/>
      <c r="Q325" s="242"/>
      <c r="R325" s="242"/>
      <c r="S325" s="242"/>
      <c r="T325" s="24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4" t="s">
        <v>175</v>
      </c>
      <c r="AU325" s="244" t="s">
        <v>83</v>
      </c>
      <c r="AV325" s="13" t="s">
        <v>83</v>
      </c>
      <c r="AW325" s="13" t="s">
        <v>32</v>
      </c>
      <c r="AX325" s="13" t="s">
        <v>70</v>
      </c>
      <c r="AY325" s="244" t="s">
        <v>163</v>
      </c>
    </row>
    <row r="326" s="14" customFormat="1">
      <c r="A326" s="14"/>
      <c r="B326" s="245"/>
      <c r="C326" s="246"/>
      <c r="D326" s="235" t="s">
        <v>175</v>
      </c>
      <c r="E326" s="247" t="s">
        <v>19</v>
      </c>
      <c r="F326" s="248" t="s">
        <v>179</v>
      </c>
      <c r="G326" s="246"/>
      <c r="H326" s="249">
        <v>23.290000000000003</v>
      </c>
      <c r="I326" s="250"/>
      <c r="J326" s="246"/>
      <c r="K326" s="246"/>
      <c r="L326" s="251"/>
      <c r="M326" s="252"/>
      <c r="N326" s="253"/>
      <c r="O326" s="253"/>
      <c r="P326" s="253"/>
      <c r="Q326" s="253"/>
      <c r="R326" s="253"/>
      <c r="S326" s="253"/>
      <c r="T326" s="25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5" t="s">
        <v>175</v>
      </c>
      <c r="AU326" s="255" t="s">
        <v>83</v>
      </c>
      <c r="AV326" s="14" t="s">
        <v>171</v>
      </c>
      <c r="AW326" s="14" t="s">
        <v>32</v>
      </c>
      <c r="AX326" s="14" t="s">
        <v>77</v>
      </c>
      <c r="AY326" s="255" t="s">
        <v>163</v>
      </c>
    </row>
    <row r="327" s="2" customFormat="1" ht="24.15" customHeight="1">
      <c r="A327" s="41"/>
      <c r="B327" s="42"/>
      <c r="C327" s="215" t="s">
        <v>409</v>
      </c>
      <c r="D327" s="215" t="s">
        <v>166</v>
      </c>
      <c r="E327" s="216" t="s">
        <v>410</v>
      </c>
      <c r="F327" s="217" t="s">
        <v>411</v>
      </c>
      <c r="G327" s="218" t="s">
        <v>212</v>
      </c>
      <c r="H327" s="219">
        <v>23.289999999999999</v>
      </c>
      <c r="I327" s="220"/>
      <c r="J327" s="221">
        <f>ROUND(I327*H327,2)</f>
        <v>0</v>
      </c>
      <c r="K327" s="217" t="s">
        <v>170</v>
      </c>
      <c r="L327" s="47"/>
      <c r="M327" s="222" t="s">
        <v>19</v>
      </c>
      <c r="N327" s="223" t="s">
        <v>42</v>
      </c>
      <c r="O327" s="87"/>
      <c r="P327" s="224">
        <f>O327*H327</f>
        <v>0</v>
      </c>
      <c r="Q327" s="224">
        <v>0.00029</v>
      </c>
      <c r="R327" s="224">
        <f>Q327*H327</f>
        <v>0.0067540999999999999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260</v>
      </c>
      <c r="AT327" s="226" t="s">
        <v>166</v>
      </c>
      <c r="AU327" s="226" t="s">
        <v>83</v>
      </c>
      <c r="AY327" s="20" t="s">
        <v>163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83</v>
      </c>
      <c r="BK327" s="227">
        <f>ROUND(I327*H327,2)</f>
        <v>0</v>
      </c>
      <c r="BL327" s="20" t="s">
        <v>260</v>
      </c>
      <c r="BM327" s="226" t="s">
        <v>412</v>
      </c>
    </row>
    <row r="328" s="2" customFormat="1">
      <c r="A328" s="41"/>
      <c r="B328" s="42"/>
      <c r="C328" s="43"/>
      <c r="D328" s="228" t="s">
        <v>173</v>
      </c>
      <c r="E328" s="43"/>
      <c r="F328" s="229" t="s">
        <v>413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173</v>
      </c>
      <c r="AU328" s="20" t="s">
        <v>83</v>
      </c>
    </row>
    <row r="329" s="13" customFormat="1">
      <c r="A329" s="13"/>
      <c r="B329" s="233"/>
      <c r="C329" s="234"/>
      <c r="D329" s="235" t="s">
        <v>175</v>
      </c>
      <c r="E329" s="236" t="s">
        <v>19</v>
      </c>
      <c r="F329" s="237" t="s">
        <v>401</v>
      </c>
      <c r="G329" s="234"/>
      <c r="H329" s="238">
        <v>7.1600000000000001</v>
      </c>
      <c r="I329" s="239"/>
      <c r="J329" s="234"/>
      <c r="K329" s="234"/>
      <c r="L329" s="240"/>
      <c r="M329" s="241"/>
      <c r="N329" s="242"/>
      <c r="O329" s="242"/>
      <c r="P329" s="242"/>
      <c r="Q329" s="242"/>
      <c r="R329" s="242"/>
      <c r="S329" s="242"/>
      <c r="T329" s="24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4" t="s">
        <v>175</v>
      </c>
      <c r="AU329" s="244" t="s">
        <v>83</v>
      </c>
      <c r="AV329" s="13" t="s">
        <v>83</v>
      </c>
      <c r="AW329" s="13" t="s">
        <v>32</v>
      </c>
      <c r="AX329" s="13" t="s">
        <v>70</v>
      </c>
      <c r="AY329" s="244" t="s">
        <v>163</v>
      </c>
    </row>
    <row r="330" s="13" customFormat="1">
      <c r="A330" s="13"/>
      <c r="B330" s="233"/>
      <c r="C330" s="234"/>
      <c r="D330" s="235" t="s">
        <v>175</v>
      </c>
      <c r="E330" s="236" t="s">
        <v>19</v>
      </c>
      <c r="F330" s="237" t="s">
        <v>401</v>
      </c>
      <c r="G330" s="234"/>
      <c r="H330" s="238">
        <v>7.1600000000000001</v>
      </c>
      <c r="I330" s="239"/>
      <c r="J330" s="234"/>
      <c r="K330" s="234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175</v>
      </c>
      <c r="AU330" s="244" t="s">
        <v>83</v>
      </c>
      <c r="AV330" s="13" t="s">
        <v>83</v>
      </c>
      <c r="AW330" s="13" t="s">
        <v>32</v>
      </c>
      <c r="AX330" s="13" t="s">
        <v>70</v>
      </c>
      <c r="AY330" s="244" t="s">
        <v>163</v>
      </c>
    </row>
    <row r="331" s="13" customFormat="1">
      <c r="A331" s="13"/>
      <c r="B331" s="233"/>
      <c r="C331" s="234"/>
      <c r="D331" s="235" t="s">
        <v>175</v>
      </c>
      <c r="E331" s="236" t="s">
        <v>19</v>
      </c>
      <c r="F331" s="237" t="s">
        <v>402</v>
      </c>
      <c r="G331" s="234"/>
      <c r="H331" s="238">
        <v>5.8700000000000001</v>
      </c>
      <c r="I331" s="239"/>
      <c r="J331" s="234"/>
      <c r="K331" s="234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175</v>
      </c>
      <c r="AU331" s="244" t="s">
        <v>83</v>
      </c>
      <c r="AV331" s="13" t="s">
        <v>83</v>
      </c>
      <c r="AW331" s="13" t="s">
        <v>32</v>
      </c>
      <c r="AX331" s="13" t="s">
        <v>70</v>
      </c>
      <c r="AY331" s="244" t="s">
        <v>163</v>
      </c>
    </row>
    <row r="332" s="13" customFormat="1">
      <c r="A332" s="13"/>
      <c r="B332" s="233"/>
      <c r="C332" s="234"/>
      <c r="D332" s="235" t="s">
        <v>175</v>
      </c>
      <c r="E332" s="236" t="s">
        <v>19</v>
      </c>
      <c r="F332" s="237" t="s">
        <v>403</v>
      </c>
      <c r="G332" s="234"/>
      <c r="H332" s="238">
        <v>3.1000000000000001</v>
      </c>
      <c r="I332" s="239"/>
      <c r="J332" s="234"/>
      <c r="K332" s="234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175</v>
      </c>
      <c r="AU332" s="244" t="s">
        <v>83</v>
      </c>
      <c r="AV332" s="13" t="s">
        <v>83</v>
      </c>
      <c r="AW332" s="13" t="s">
        <v>32</v>
      </c>
      <c r="AX332" s="13" t="s">
        <v>70</v>
      </c>
      <c r="AY332" s="244" t="s">
        <v>163</v>
      </c>
    </row>
    <row r="333" s="14" customFormat="1">
      <c r="A333" s="14"/>
      <c r="B333" s="245"/>
      <c r="C333" s="246"/>
      <c r="D333" s="235" t="s">
        <v>175</v>
      </c>
      <c r="E333" s="247" t="s">
        <v>19</v>
      </c>
      <c r="F333" s="248" t="s">
        <v>179</v>
      </c>
      <c r="G333" s="246"/>
      <c r="H333" s="249">
        <v>23.290000000000003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175</v>
      </c>
      <c r="AU333" s="255" t="s">
        <v>83</v>
      </c>
      <c r="AV333" s="14" t="s">
        <v>171</v>
      </c>
      <c r="AW333" s="14" t="s">
        <v>32</v>
      </c>
      <c r="AX333" s="14" t="s">
        <v>77</v>
      </c>
      <c r="AY333" s="255" t="s">
        <v>163</v>
      </c>
    </row>
    <row r="334" s="2" customFormat="1" ht="33" customHeight="1">
      <c r="A334" s="41"/>
      <c r="B334" s="42"/>
      <c r="C334" s="215" t="s">
        <v>414</v>
      </c>
      <c r="D334" s="215" t="s">
        <v>166</v>
      </c>
      <c r="E334" s="216" t="s">
        <v>415</v>
      </c>
      <c r="F334" s="217" t="s">
        <v>416</v>
      </c>
      <c r="G334" s="218" t="s">
        <v>291</v>
      </c>
      <c r="H334" s="219">
        <v>0.01</v>
      </c>
      <c r="I334" s="220"/>
      <c r="J334" s="221">
        <f>ROUND(I334*H334,2)</f>
        <v>0</v>
      </c>
      <c r="K334" s="217" t="s">
        <v>170</v>
      </c>
      <c r="L334" s="47"/>
      <c r="M334" s="222" t="s">
        <v>19</v>
      </c>
      <c r="N334" s="223" t="s">
        <v>42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260</v>
      </c>
      <c r="AT334" s="226" t="s">
        <v>166</v>
      </c>
      <c r="AU334" s="226" t="s">
        <v>83</v>
      </c>
      <c r="AY334" s="20" t="s">
        <v>163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83</v>
      </c>
      <c r="BK334" s="227">
        <f>ROUND(I334*H334,2)</f>
        <v>0</v>
      </c>
      <c r="BL334" s="20" t="s">
        <v>260</v>
      </c>
      <c r="BM334" s="226" t="s">
        <v>417</v>
      </c>
    </row>
    <row r="335" s="2" customFormat="1">
      <c r="A335" s="41"/>
      <c r="B335" s="42"/>
      <c r="C335" s="43"/>
      <c r="D335" s="228" t="s">
        <v>173</v>
      </c>
      <c r="E335" s="43"/>
      <c r="F335" s="229" t="s">
        <v>418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173</v>
      </c>
      <c r="AU335" s="20" t="s">
        <v>83</v>
      </c>
    </row>
    <row r="336" s="12" customFormat="1" ht="22.8" customHeight="1">
      <c r="A336" s="12"/>
      <c r="B336" s="199"/>
      <c r="C336" s="200"/>
      <c r="D336" s="201" t="s">
        <v>69</v>
      </c>
      <c r="E336" s="213" t="s">
        <v>419</v>
      </c>
      <c r="F336" s="213" t="s">
        <v>420</v>
      </c>
      <c r="G336" s="200"/>
      <c r="H336" s="200"/>
      <c r="I336" s="203"/>
      <c r="J336" s="214">
        <f>BK336</f>
        <v>0</v>
      </c>
      <c r="K336" s="200"/>
      <c r="L336" s="205"/>
      <c r="M336" s="206"/>
      <c r="N336" s="207"/>
      <c r="O336" s="207"/>
      <c r="P336" s="208">
        <f>SUM(P337:P347)</f>
        <v>0</v>
      </c>
      <c r="Q336" s="207"/>
      <c r="R336" s="208">
        <f>SUM(R337:R347)</f>
        <v>0.01543902</v>
      </c>
      <c r="S336" s="207"/>
      <c r="T336" s="209">
        <f>SUM(T337:T347)</f>
        <v>0</v>
      </c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R336" s="210" t="s">
        <v>83</v>
      </c>
      <c r="AT336" s="211" t="s">
        <v>69</v>
      </c>
      <c r="AU336" s="211" t="s">
        <v>77</v>
      </c>
      <c r="AY336" s="210" t="s">
        <v>163</v>
      </c>
      <c r="BK336" s="212">
        <f>SUM(BK337:BK347)</f>
        <v>0</v>
      </c>
    </row>
    <row r="337" s="2" customFormat="1" ht="24.15" customHeight="1">
      <c r="A337" s="41"/>
      <c r="B337" s="42"/>
      <c r="C337" s="215" t="s">
        <v>421</v>
      </c>
      <c r="D337" s="215" t="s">
        <v>166</v>
      </c>
      <c r="E337" s="216" t="s">
        <v>422</v>
      </c>
      <c r="F337" s="217" t="s">
        <v>423</v>
      </c>
      <c r="G337" s="218" t="s">
        <v>169</v>
      </c>
      <c r="H337" s="219">
        <v>53.238</v>
      </c>
      <c r="I337" s="220"/>
      <c r="J337" s="221">
        <f>ROUND(I337*H337,2)</f>
        <v>0</v>
      </c>
      <c r="K337" s="217" t="s">
        <v>170</v>
      </c>
      <c r="L337" s="47"/>
      <c r="M337" s="222" t="s">
        <v>19</v>
      </c>
      <c r="N337" s="223" t="s">
        <v>42</v>
      </c>
      <c r="O337" s="87"/>
      <c r="P337" s="224">
        <f>O337*H337</f>
        <v>0</v>
      </c>
      <c r="Q337" s="224">
        <v>0.00029</v>
      </c>
      <c r="R337" s="224">
        <f>Q337*H337</f>
        <v>0.01543902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260</v>
      </c>
      <c r="AT337" s="226" t="s">
        <v>166</v>
      </c>
      <c r="AU337" s="226" t="s">
        <v>83</v>
      </c>
      <c r="AY337" s="20" t="s">
        <v>163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83</v>
      </c>
      <c r="BK337" s="227">
        <f>ROUND(I337*H337,2)</f>
        <v>0</v>
      </c>
      <c r="BL337" s="20" t="s">
        <v>260</v>
      </c>
      <c r="BM337" s="226" t="s">
        <v>424</v>
      </c>
    </row>
    <row r="338" s="2" customFormat="1">
      <c r="A338" s="41"/>
      <c r="B338" s="42"/>
      <c r="C338" s="43"/>
      <c r="D338" s="228" t="s">
        <v>173</v>
      </c>
      <c r="E338" s="43"/>
      <c r="F338" s="229" t="s">
        <v>425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173</v>
      </c>
      <c r="AU338" s="20" t="s">
        <v>83</v>
      </c>
    </row>
    <row r="339" s="13" customFormat="1">
      <c r="A339" s="13"/>
      <c r="B339" s="233"/>
      <c r="C339" s="234"/>
      <c r="D339" s="235" t="s">
        <v>175</v>
      </c>
      <c r="E339" s="236" t="s">
        <v>19</v>
      </c>
      <c r="F339" s="237" t="s">
        <v>8</v>
      </c>
      <c r="G339" s="234"/>
      <c r="H339" s="238">
        <v>12</v>
      </c>
      <c r="I339" s="239"/>
      <c r="J339" s="234"/>
      <c r="K339" s="234"/>
      <c r="L339" s="240"/>
      <c r="M339" s="241"/>
      <c r="N339" s="242"/>
      <c r="O339" s="242"/>
      <c r="P339" s="242"/>
      <c r="Q339" s="242"/>
      <c r="R339" s="242"/>
      <c r="S339" s="242"/>
      <c r="T339" s="24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4" t="s">
        <v>175</v>
      </c>
      <c r="AU339" s="244" t="s">
        <v>83</v>
      </c>
      <c r="AV339" s="13" t="s">
        <v>83</v>
      </c>
      <c r="AW339" s="13" t="s">
        <v>32</v>
      </c>
      <c r="AX339" s="13" t="s">
        <v>70</v>
      </c>
      <c r="AY339" s="244" t="s">
        <v>163</v>
      </c>
    </row>
    <row r="340" s="13" customFormat="1">
      <c r="A340" s="13"/>
      <c r="B340" s="233"/>
      <c r="C340" s="234"/>
      <c r="D340" s="235" t="s">
        <v>175</v>
      </c>
      <c r="E340" s="236" t="s">
        <v>19</v>
      </c>
      <c r="F340" s="237" t="s">
        <v>426</v>
      </c>
      <c r="G340" s="234"/>
      <c r="H340" s="238">
        <v>1.5209999999999999</v>
      </c>
      <c r="I340" s="239"/>
      <c r="J340" s="234"/>
      <c r="K340" s="234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175</v>
      </c>
      <c r="AU340" s="244" t="s">
        <v>83</v>
      </c>
      <c r="AV340" s="13" t="s">
        <v>83</v>
      </c>
      <c r="AW340" s="13" t="s">
        <v>32</v>
      </c>
      <c r="AX340" s="13" t="s">
        <v>70</v>
      </c>
      <c r="AY340" s="244" t="s">
        <v>163</v>
      </c>
    </row>
    <row r="341" s="13" customFormat="1">
      <c r="A341" s="13"/>
      <c r="B341" s="233"/>
      <c r="C341" s="234"/>
      <c r="D341" s="235" t="s">
        <v>175</v>
      </c>
      <c r="E341" s="236" t="s">
        <v>19</v>
      </c>
      <c r="F341" s="237" t="s">
        <v>8</v>
      </c>
      <c r="G341" s="234"/>
      <c r="H341" s="238">
        <v>12</v>
      </c>
      <c r="I341" s="239"/>
      <c r="J341" s="234"/>
      <c r="K341" s="234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175</v>
      </c>
      <c r="AU341" s="244" t="s">
        <v>83</v>
      </c>
      <c r="AV341" s="13" t="s">
        <v>83</v>
      </c>
      <c r="AW341" s="13" t="s">
        <v>32</v>
      </c>
      <c r="AX341" s="13" t="s">
        <v>70</v>
      </c>
      <c r="AY341" s="244" t="s">
        <v>163</v>
      </c>
    </row>
    <row r="342" s="13" customFormat="1">
      <c r="A342" s="13"/>
      <c r="B342" s="233"/>
      <c r="C342" s="234"/>
      <c r="D342" s="235" t="s">
        <v>175</v>
      </c>
      <c r="E342" s="236" t="s">
        <v>19</v>
      </c>
      <c r="F342" s="237" t="s">
        <v>426</v>
      </c>
      <c r="G342" s="234"/>
      <c r="H342" s="238">
        <v>1.5209999999999999</v>
      </c>
      <c r="I342" s="239"/>
      <c r="J342" s="234"/>
      <c r="K342" s="234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175</v>
      </c>
      <c r="AU342" s="244" t="s">
        <v>83</v>
      </c>
      <c r="AV342" s="13" t="s">
        <v>83</v>
      </c>
      <c r="AW342" s="13" t="s">
        <v>32</v>
      </c>
      <c r="AX342" s="13" t="s">
        <v>70</v>
      </c>
      <c r="AY342" s="244" t="s">
        <v>163</v>
      </c>
    </row>
    <row r="343" s="13" customFormat="1">
      <c r="A343" s="13"/>
      <c r="B343" s="233"/>
      <c r="C343" s="234"/>
      <c r="D343" s="235" t="s">
        <v>175</v>
      </c>
      <c r="E343" s="236" t="s">
        <v>19</v>
      </c>
      <c r="F343" s="237" t="s">
        <v>8</v>
      </c>
      <c r="G343" s="234"/>
      <c r="H343" s="238">
        <v>12</v>
      </c>
      <c r="I343" s="239"/>
      <c r="J343" s="234"/>
      <c r="K343" s="234"/>
      <c r="L343" s="240"/>
      <c r="M343" s="241"/>
      <c r="N343" s="242"/>
      <c r="O343" s="242"/>
      <c r="P343" s="242"/>
      <c r="Q343" s="242"/>
      <c r="R343" s="242"/>
      <c r="S343" s="242"/>
      <c r="T343" s="24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4" t="s">
        <v>175</v>
      </c>
      <c r="AU343" s="244" t="s">
        <v>83</v>
      </c>
      <c r="AV343" s="13" t="s">
        <v>83</v>
      </c>
      <c r="AW343" s="13" t="s">
        <v>32</v>
      </c>
      <c r="AX343" s="13" t="s">
        <v>70</v>
      </c>
      <c r="AY343" s="244" t="s">
        <v>163</v>
      </c>
    </row>
    <row r="344" s="13" customFormat="1">
      <c r="A344" s="13"/>
      <c r="B344" s="233"/>
      <c r="C344" s="234"/>
      <c r="D344" s="235" t="s">
        <v>175</v>
      </c>
      <c r="E344" s="236" t="s">
        <v>19</v>
      </c>
      <c r="F344" s="237" t="s">
        <v>427</v>
      </c>
      <c r="G344" s="234"/>
      <c r="H344" s="238">
        <v>1.5</v>
      </c>
      <c r="I344" s="239"/>
      <c r="J344" s="234"/>
      <c r="K344" s="234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175</v>
      </c>
      <c r="AU344" s="244" t="s">
        <v>83</v>
      </c>
      <c r="AV344" s="13" t="s">
        <v>83</v>
      </c>
      <c r="AW344" s="13" t="s">
        <v>32</v>
      </c>
      <c r="AX344" s="13" t="s">
        <v>70</v>
      </c>
      <c r="AY344" s="244" t="s">
        <v>163</v>
      </c>
    </row>
    <row r="345" s="13" customFormat="1">
      <c r="A345" s="13"/>
      <c r="B345" s="233"/>
      <c r="C345" s="234"/>
      <c r="D345" s="235" t="s">
        <v>175</v>
      </c>
      <c r="E345" s="236" t="s">
        <v>19</v>
      </c>
      <c r="F345" s="237" t="s">
        <v>8</v>
      </c>
      <c r="G345" s="234"/>
      <c r="H345" s="238">
        <v>12</v>
      </c>
      <c r="I345" s="239"/>
      <c r="J345" s="234"/>
      <c r="K345" s="234"/>
      <c r="L345" s="240"/>
      <c r="M345" s="241"/>
      <c r="N345" s="242"/>
      <c r="O345" s="242"/>
      <c r="P345" s="242"/>
      <c r="Q345" s="242"/>
      <c r="R345" s="242"/>
      <c r="S345" s="242"/>
      <c r="T345" s="24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4" t="s">
        <v>175</v>
      </c>
      <c r="AU345" s="244" t="s">
        <v>83</v>
      </c>
      <c r="AV345" s="13" t="s">
        <v>83</v>
      </c>
      <c r="AW345" s="13" t="s">
        <v>32</v>
      </c>
      <c r="AX345" s="13" t="s">
        <v>70</v>
      </c>
      <c r="AY345" s="244" t="s">
        <v>163</v>
      </c>
    </row>
    <row r="346" s="13" customFormat="1">
      <c r="A346" s="13"/>
      <c r="B346" s="233"/>
      <c r="C346" s="234"/>
      <c r="D346" s="235" t="s">
        <v>175</v>
      </c>
      <c r="E346" s="236" t="s">
        <v>19</v>
      </c>
      <c r="F346" s="237" t="s">
        <v>428</v>
      </c>
      <c r="G346" s="234"/>
      <c r="H346" s="238">
        <v>0.69599999999999995</v>
      </c>
      <c r="I346" s="239"/>
      <c r="J346" s="234"/>
      <c r="K346" s="234"/>
      <c r="L346" s="240"/>
      <c r="M346" s="241"/>
      <c r="N346" s="242"/>
      <c r="O346" s="242"/>
      <c r="P346" s="242"/>
      <c r="Q346" s="242"/>
      <c r="R346" s="242"/>
      <c r="S346" s="242"/>
      <c r="T346" s="24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4" t="s">
        <v>175</v>
      </c>
      <c r="AU346" s="244" t="s">
        <v>83</v>
      </c>
      <c r="AV346" s="13" t="s">
        <v>83</v>
      </c>
      <c r="AW346" s="13" t="s">
        <v>32</v>
      </c>
      <c r="AX346" s="13" t="s">
        <v>70</v>
      </c>
      <c r="AY346" s="244" t="s">
        <v>163</v>
      </c>
    </row>
    <row r="347" s="14" customFormat="1">
      <c r="A347" s="14"/>
      <c r="B347" s="245"/>
      <c r="C347" s="246"/>
      <c r="D347" s="235" t="s">
        <v>175</v>
      </c>
      <c r="E347" s="247" t="s">
        <v>19</v>
      </c>
      <c r="F347" s="248" t="s">
        <v>179</v>
      </c>
      <c r="G347" s="246"/>
      <c r="H347" s="249">
        <v>53.238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175</v>
      </c>
      <c r="AU347" s="255" t="s">
        <v>83</v>
      </c>
      <c r="AV347" s="14" t="s">
        <v>171</v>
      </c>
      <c r="AW347" s="14" t="s">
        <v>32</v>
      </c>
      <c r="AX347" s="14" t="s">
        <v>77</v>
      </c>
      <c r="AY347" s="255" t="s">
        <v>163</v>
      </c>
    </row>
    <row r="348" s="12" customFormat="1" ht="22.8" customHeight="1">
      <c r="A348" s="12"/>
      <c r="B348" s="199"/>
      <c r="C348" s="200"/>
      <c r="D348" s="201" t="s">
        <v>69</v>
      </c>
      <c r="E348" s="213" t="s">
        <v>429</v>
      </c>
      <c r="F348" s="213" t="s">
        <v>430</v>
      </c>
      <c r="G348" s="200"/>
      <c r="H348" s="200"/>
      <c r="I348" s="203"/>
      <c r="J348" s="214">
        <f>BK348</f>
        <v>0</v>
      </c>
      <c r="K348" s="200"/>
      <c r="L348" s="205"/>
      <c r="M348" s="206"/>
      <c r="N348" s="207"/>
      <c r="O348" s="207"/>
      <c r="P348" s="208">
        <f>SUM(P349:P362)</f>
        <v>0</v>
      </c>
      <c r="Q348" s="207"/>
      <c r="R348" s="208">
        <f>SUM(R349:R362)</f>
        <v>0.0112138</v>
      </c>
      <c r="S348" s="207"/>
      <c r="T348" s="209">
        <f>SUM(T349:T362)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10" t="s">
        <v>83</v>
      </c>
      <c r="AT348" s="211" t="s">
        <v>69</v>
      </c>
      <c r="AU348" s="211" t="s">
        <v>77</v>
      </c>
      <c r="AY348" s="210" t="s">
        <v>163</v>
      </c>
      <c r="BK348" s="212">
        <f>SUM(BK349:BK362)</f>
        <v>0</v>
      </c>
    </row>
    <row r="349" s="2" customFormat="1" ht="16.5" customHeight="1">
      <c r="A349" s="41"/>
      <c r="B349" s="42"/>
      <c r="C349" s="215" t="s">
        <v>431</v>
      </c>
      <c r="D349" s="215" t="s">
        <v>166</v>
      </c>
      <c r="E349" s="216" t="s">
        <v>432</v>
      </c>
      <c r="F349" s="217" t="s">
        <v>433</v>
      </c>
      <c r="G349" s="218" t="s">
        <v>169</v>
      </c>
      <c r="H349" s="219">
        <v>8.6259999999999994</v>
      </c>
      <c r="I349" s="220"/>
      <c r="J349" s="221">
        <f>ROUND(I349*H349,2)</f>
        <v>0</v>
      </c>
      <c r="K349" s="217" t="s">
        <v>434</v>
      </c>
      <c r="L349" s="47"/>
      <c r="M349" s="222" t="s">
        <v>19</v>
      </c>
      <c r="N349" s="223" t="s">
        <v>42</v>
      </c>
      <c r="O349" s="87"/>
      <c r="P349" s="224">
        <f>O349*H349</f>
        <v>0</v>
      </c>
      <c r="Q349" s="224">
        <v>0</v>
      </c>
      <c r="R349" s="224">
        <f>Q349*H349</f>
        <v>0</v>
      </c>
      <c r="S349" s="224">
        <v>0</v>
      </c>
      <c r="T349" s="225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6" t="s">
        <v>260</v>
      </c>
      <c r="AT349" s="226" t="s">
        <v>166</v>
      </c>
      <c r="AU349" s="226" t="s">
        <v>83</v>
      </c>
      <c r="AY349" s="20" t="s">
        <v>163</v>
      </c>
      <c r="BE349" s="227">
        <f>IF(N349="základní",J349,0)</f>
        <v>0</v>
      </c>
      <c r="BF349" s="227">
        <f>IF(N349="snížená",J349,0)</f>
        <v>0</v>
      </c>
      <c r="BG349" s="227">
        <f>IF(N349="zákl. přenesená",J349,0)</f>
        <v>0</v>
      </c>
      <c r="BH349" s="227">
        <f>IF(N349="sníž. přenesená",J349,0)</f>
        <v>0</v>
      </c>
      <c r="BI349" s="227">
        <f>IF(N349="nulová",J349,0)</f>
        <v>0</v>
      </c>
      <c r="BJ349" s="20" t="s">
        <v>83</v>
      </c>
      <c r="BK349" s="227">
        <f>ROUND(I349*H349,2)</f>
        <v>0</v>
      </c>
      <c r="BL349" s="20" t="s">
        <v>260</v>
      </c>
      <c r="BM349" s="226" t="s">
        <v>435</v>
      </c>
    </row>
    <row r="350" s="13" customFormat="1">
      <c r="A350" s="13"/>
      <c r="B350" s="233"/>
      <c r="C350" s="234"/>
      <c r="D350" s="235" t="s">
        <v>175</v>
      </c>
      <c r="E350" s="236" t="s">
        <v>19</v>
      </c>
      <c r="F350" s="237" t="s">
        <v>436</v>
      </c>
      <c r="G350" s="234"/>
      <c r="H350" s="238">
        <v>3.1139999999999999</v>
      </c>
      <c r="I350" s="239"/>
      <c r="J350" s="234"/>
      <c r="K350" s="234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175</v>
      </c>
      <c r="AU350" s="244" t="s">
        <v>83</v>
      </c>
      <c r="AV350" s="13" t="s">
        <v>83</v>
      </c>
      <c r="AW350" s="13" t="s">
        <v>32</v>
      </c>
      <c r="AX350" s="13" t="s">
        <v>70</v>
      </c>
      <c r="AY350" s="244" t="s">
        <v>163</v>
      </c>
    </row>
    <row r="351" s="13" customFormat="1">
      <c r="A351" s="13"/>
      <c r="B351" s="233"/>
      <c r="C351" s="234"/>
      <c r="D351" s="235" t="s">
        <v>175</v>
      </c>
      <c r="E351" s="236" t="s">
        <v>19</v>
      </c>
      <c r="F351" s="237" t="s">
        <v>436</v>
      </c>
      <c r="G351" s="234"/>
      <c r="H351" s="238">
        <v>3.1139999999999999</v>
      </c>
      <c r="I351" s="239"/>
      <c r="J351" s="234"/>
      <c r="K351" s="234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175</v>
      </c>
      <c r="AU351" s="244" t="s">
        <v>83</v>
      </c>
      <c r="AV351" s="13" t="s">
        <v>83</v>
      </c>
      <c r="AW351" s="13" t="s">
        <v>32</v>
      </c>
      <c r="AX351" s="13" t="s">
        <v>70</v>
      </c>
      <c r="AY351" s="244" t="s">
        <v>163</v>
      </c>
    </row>
    <row r="352" s="13" customFormat="1">
      <c r="A352" s="13"/>
      <c r="B352" s="233"/>
      <c r="C352" s="234"/>
      <c r="D352" s="235" t="s">
        <v>175</v>
      </c>
      <c r="E352" s="236" t="s">
        <v>19</v>
      </c>
      <c r="F352" s="237" t="s">
        <v>195</v>
      </c>
      <c r="G352" s="234"/>
      <c r="H352" s="238">
        <v>1.7969999999999999</v>
      </c>
      <c r="I352" s="239"/>
      <c r="J352" s="234"/>
      <c r="K352" s="234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175</v>
      </c>
      <c r="AU352" s="244" t="s">
        <v>83</v>
      </c>
      <c r="AV352" s="13" t="s">
        <v>83</v>
      </c>
      <c r="AW352" s="13" t="s">
        <v>32</v>
      </c>
      <c r="AX352" s="13" t="s">
        <v>70</v>
      </c>
      <c r="AY352" s="244" t="s">
        <v>163</v>
      </c>
    </row>
    <row r="353" s="13" customFormat="1">
      <c r="A353" s="13"/>
      <c r="B353" s="233"/>
      <c r="C353" s="234"/>
      <c r="D353" s="235" t="s">
        <v>175</v>
      </c>
      <c r="E353" s="236" t="s">
        <v>19</v>
      </c>
      <c r="F353" s="237" t="s">
        <v>196</v>
      </c>
      <c r="G353" s="234"/>
      <c r="H353" s="238">
        <v>0.60099999999999998</v>
      </c>
      <c r="I353" s="239"/>
      <c r="J353" s="234"/>
      <c r="K353" s="234"/>
      <c r="L353" s="240"/>
      <c r="M353" s="241"/>
      <c r="N353" s="242"/>
      <c r="O353" s="242"/>
      <c r="P353" s="242"/>
      <c r="Q353" s="242"/>
      <c r="R353" s="242"/>
      <c r="S353" s="242"/>
      <c r="T353" s="24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4" t="s">
        <v>175</v>
      </c>
      <c r="AU353" s="244" t="s">
        <v>83</v>
      </c>
      <c r="AV353" s="13" t="s">
        <v>83</v>
      </c>
      <c r="AW353" s="13" t="s">
        <v>32</v>
      </c>
      <c r="AX353" s="13" t="s">
        <v>70</v>
      </c>
      <c r="AY353" s="244" t="s">
        <v>163</v>
      </c>
    </row>
    <row r="354" s="14" customFormat="1">
      <c r="A354" s="14"/>
      <c r="B354" s="245"/>
      <c r="C354" s="246"/>
      <c r="D354" s="235" t="s">
        <v>175</v>
      </c>
      <c r="E354" s="247" t="s">
        <v>19</v>
      </c>
      <c r="F354" s="248" t="s">
        <v>179</v>
      </c>
      <c r="G354" s="246"/>
      <c r="H354" s="249">
        <v>8.6260000000000012</v>
      </c>
      <c r="I354" s="250"/>
      <c r="J354" s="246"/>
      <c r="K354" s="246"/>
      <c r="L354" s="251"/>
      <c r="M354" s="252"/>
      <c r="N354" s="253"/>
      <c r="O354" s="253"/>
      <c r="P354" s="253"/>
      <c r="Q354" s="253"/>
      <c r="R354" s="253"/>
      <c r="S354" s="253"/>
      <c r="T354" s="25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5" t="s">
        <v>175</v>
      </c>
      <c r="AU354" s="255" t="s">
        <v>83</v>
      </c>
      <c r="AV354" s="14" t="s">
        <v>171</v>
      </c>
      <c r="AW354" s="14" t="s">
        <v>32</v>
      </c>
      <c r="AX354" s="14" t="s">
        <v>77</v>
      </c>
      <c r="AY354" s="255" t="s">
        <v>163</v>
      </c>
    </row>
    <row r="355" s="2" customFormat="1" ht="16.5" customHeight="1">
      <c r="A355" s="41"/>
      <c r="B355" s="42"/>
      <c r="C355" s="256" t="s">
        <v>437</v>
      </c>
      <c r="D355" s="256" t="s">
        <v>219</v>
      </c>
      <c r="E355" s="257" t="s">
        <v>438</v>
      </c>
      <c r="F355" s="258" t="s">
        <v>439</v>
      </c>
      <c r="G355" s="259" t="s">
        <v>169</v>
      </c>
      <c r="H355" s="260">
        <v>8.6259999999999994</v>
      </c>
      <c r="I355" s="261"/>
      <c r="J355" s="262">
        <f>ROUND(I355*H355,2)</f>
        <v>0</v>
      </c>
      <c r="K355" s="258" t="s">
        <v>170</v>
      </c>
      <c r="L355" s="263"/>
      <c r="M355" s="264" t="s">
        <v>19</v>
      </c>
      <c r="N355" s="265" t="s">
        <v>42</v>
      </c>
      <c r="O355" s="87"/>
      <c r="P355" s="224">
        <f>O355*H355</f>
        <v>0</v>
      </c>
      <c r="Q355" s="224">
        <v>0.0012999999999999999</v>
      </c>
      <c r="R355" s="224">
        <f>Q355*H355</f>
        <v>0.0112138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333</v>
      </c>
      <c r="AT355" s="226" t="s">
        <v>219</v>
      </c>
      <c r="AU355" s="226" t="s">
        <v>83</v>
      </c>
      <c r="AY355" s="20" t="s">
        <v>163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83</v>
      </c>
      <c r="BK355" s="227">
        <f>ROUND(I355*H355,2)</f>
        <v>0</v>
      </c>
      <c r="BL355" s="20" t="s">
        <v>260</v>
      </c>
      <c r="BM355" s="226" t="s">
        <v>440</v>
      </c>
    </row>
    <row r="356" s="13" customFormat="1">
      <c r="A356" s="13"/>
      <c r="B356" s="233"/>
      <c r="C356" s="234"/>
      <c r="D356" s="235" t="s">
        <v>175</v>
      </c>
      <c r="E356" s="236" t="s">
        <v>19</v>
      </c>
      <c r="F356" s="237" t="s">
        <v>436</v>
      </c>
      <c r="G356" s="234"/>
      <c r="H356" s="238">
        <v>3.1139999999999999</v>
      </c>
      <c r="I356" s="239"/>
      <c r="J356" s="234"/>
      <c r="K356" s="234"/>
      <c r="L356" s="240"/>
      <c r="M356" s="241"/>
      <c r="N356" s="242"/>
      <c r="O356" s="242"/>
      <c r="P356" s="242"/>
      <c r="Q356" s="242"/>
      <c r="R356" s="242"/>
      <c r="S356" s="242"/>
      <c r="T356" s="24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4" t="s">
        <v>175</v>
      </c>
      <c r="AU356" s="244" t="s">
        <v>83</v>
      </c>
      <c r="AV356" s="13" t="s">
        <v>83</v>
      </c>
      <c r="AW356" s="13" t="s">
        <v>32</v>
      </c>
      <c r="AX356" s="13" t="s">
        <v>70</v>
      </c>
      <c r="AY356" s="244" t="s">
        <v>163</v>
      </c>
    </row>
    <row r="357" s="13" customFormat="1">
      <c r="A357" s="13"/>
      <c r="B357" s="233"/>
      <c r="C357" s="234"/>
      <c r="D357" s="235" t="s">
        <v>175</v>
      </c>
      <c r="E357" s="236" t="s">
        <v>19</v>
      </c>
      <c r="F357" s="237" t="s">
        <v>436</v>
      </c>
      <c r="G357" s="234"/>
      <c r="H357" s="238">
        <v>3.1139999999999999</v>
      </c>
      <c r="I357" s="239"/>
      <c r="J357" s="234"/>
      <c r="K357" s="234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175</v>
      </c>
      <c r="AU357" s="244" t="s">
        <v>83</v>
      </c>
      <c r="AV357" s="13" t="s">
        <v>83</v>
      </c>
      <c r="AW357" s="13" t="s">
        <v>32</v>
      </c>
      <c r="AX357" s="13" t="s">
        <v>70</v>
      </c>
      <c r="AY357" s="244" t="s">
        <v>163</v>
      </c>
    </row>
    <row r="358" s="13" customFormat="1">
      <c r="A358" s="13"/>
      <c r="B358" s="233"/>
      <c r="C358" s="234"/>
      <c r="D358" s="235" t="s">
        <v>175</v>
      </c>
      <c r="E358" s="236" t="s">
        <v>19</v>
      </c>
      <c r="F358" s="237" t="s">
        <v>195</v>
      </c>
      <c r="G358" s="234"/>
      <c r="H358" s="238">
        <v>1.7969999999999999</v>
      </c>
      <c r="I358" s="239"/>
      <c r="J358" s="234"/>
      <c r="K358" s="234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175</v>
      </c>
      <c r="AU358" s="244" t="s">
        <v>83</v>
      </c>
      <c r="AV358" s="13" t="s">
        <v>83</v>
      </c>
      <c r="AW358" s="13" t="s">
        <v>32</v>
      </c>
      <c r="AX358" s="13" t="s">
        <v>70</v>
      </c>
      <c r="AY358" s="244" t="s">
        <v>163</v>
      </c>
    </row>
    <row r="359" s="13" customFormat="1">
      <c r="A359" s="13"/>
      <c r="B359" s="233"/>
      <c r="C359" s="234"/>
      <c r="D359" s="235" t="s">
        <v>175</v>
      </c>
      <c r="E359" s="236" t="s">
        <v>19</v>
      </c>
      <c r="F359" s="237" t="s">
        <v>196</v>
      </c>
      <c r="G359" s="234"/>
      <c r="H359" s="238">
        <v>0.60099999999999998</v>
      </c>
      <c r="I359" s="239"/>
      <c r="J359" s="234"/>
      <c r="K359" s="234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175</v>
      </c>
      <c r="AU359" s="244" t="s">
        <v>83</v>
      </c>
      <c r="AV359" s="13" t="s">
        <v>83</v>
      </c>
      <c r="AW359" s="13" t="s">
        <v>32</v>
      </c>
      <c r="AX359" s="13" t="s">
        <v>70</v>
      </c>
      <c r="AY359" s="244" t="s">
        <v>163</v>
      </c>
    </row>
    <row r="360" s="14" customFormat="1">
      <c r="A360" s="14"/>
      <c r="B360" s="245"/>
      <c r="C360" s="246"/>
      <c r="D360" s="235" t="s">
        <v>175</v>
      </c>
      <c r="E360" s="247" t="s">
        <v>19</v>
      </c>
      <c r="F360" s="248" t="s">
        <v>179</v>
      </c>
      <c r="G360" s="246"/>
      <c r="H360" s="249">
        <v>8.6260000000000012</v>
      </c>
      <c r="I360" s="250"/>
      <c r="J360" s="246"/>
      <c r="K360" s="246"/>
      <c r="L360" s="251"/>
      <c r="M360" s="252"/>
      <c r="N360" s="253"/>
      <c r="O360" s="253"/>
      <c r="P360" s="253"/>
      <c r="Q360" s="253"/>
      <c r="R360" s="253"/>
      <c r="S360" s="253"/>
      <c r="T360" s="25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5" t="s">
        <v>175</v>
      </c>
      <c r="AU360" s="255" t="s">
        <v>83</v>
      </c>
      <c r="AV360" s="14" t="s">
        <v>171</v>
      </c>
      <c r="AW360" s="14" t="s">
        <v>32</v>
      </c>
      <c r="AX360" s="14" t="s">
        <v>77</v>
      </c>
      <c r="AY360" s="255" t="s">
        <v>163</v>
      </c>
    </row>
    <row r="361" s="2" customFormat="1" ht="33" customHeight="1">
      <c r="A361" s="41"/>
      <c r="B361" s="42"/>
      <c r="C361" s="215" t="s">
        <v>441</v>
      </c>
      <c r="D361" s="215" t="s">
        <v>166</v>
      </c>
      <c r="E361" s="216" t="s">
        <v>442</v>
      </c>
      <c r="F361" s="217" t="s">
        <v>443</v>
      </c>
      <c r="G361" s="218" t="s">
        <v>291</v>
      </c>
      <c r="H361" s="219">
        <v>0.010999999999999999</v>
      </c>
      <c r="I361" s="220"/>
      <c r="J361" s="221">
        <f>ROUND(I361*H361,2)</f>
        <v>0</v>
      </c>
      <c r="K361" s="217" t="s">
        <v>170</v>
      </c>
      <c r="L361" s="47"/>
      <c r="M361" s="222" t="s">
        <v>19</v>
      </c>
      <c r="N361" s="223" t="s">
        <v>42</v>
      </c>
      <c r="O361" s="87"/>
      <c r="P361" s="224">
        <f>O361*H361</f>
        <v>0</v>
      </c>
      <c r="Q361" s="224">
        <v>0</v>
      </c>
      <c r="R361" s="224">
        <f>Q361*H361</f>
        <v>0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260</v>
      </c>
      <c r="AT361" s="226" t="s">
        <v>166</v>
      </c>
      <c r="AU361" s="226" t="s">
        <v>83</v>
      </c>
      <c r="AY361" s="20" t="s">
        <v>163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83</v>
      </c>
      <c r="BK361" s="227">
        <f>ROUND(I361*H361,2)</f>
        <v>0</v>
      </c>
      <c r="BL361" s="20" t="s">
        <v>260</v>
      </c>
      <c r="BM361" s="226" t="s">
        <v>444</v>
      </c>
    </row>
    <row r="362" s="2" customFormat="1">
      <c r="A362" s="41"/>
      <c r="B362" s="42"/>
      <c r="C362" s="43"/>
      <c r="D362" s="228" t="s">
        <v>173</v>
      </c>
      <c r="E362" s="43"/>
      <c r="F362" s="229" t="s">
        <v>445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173</v>
      </c>
      <c r="AU362" s="20" t="s">
        <v>83</v>
      </c>
    </row>
    <row r="363" s="12" customFormat="1" ht="25.92" customHeight="1">
      <c r="A363" s="12"/>
      <c r="B363" s="199"/>
      <c r="C363" s="200"/>
      <c r="D363" s="201" t="s">
        <v>69</v>
      </c>
      <c r="E363" s="202" t="s">
        <v>446</v>
      </c>
      <c r="F363" s="202" t="s">
        <v>447</v>
      </c>
      <c r="G363" s="200"/>
      <c r="H363" s="200"/>
      <c r="I363" s="203"/>
      <c r="J363" s="204">
        <f>BK363</f>
        <v>0</v>
      </c>
      <c r="K363" s="200"/>
      <c r="L363" s="205"/>
      <c r="M363" s="206"/>
      <c r="N363" s="207"/>
      <c r="O363" s="207"/>
      <c r="P363" s="208">
        <f>SUM(P364:P371)</f>
        <v>0</v>
      </c>
      <c r="Q363" s="207"/>
      <c r="R363" s="208">
        <f>SUM(R364:R371)</f>
        <v>0</v>
      </c>
      <c r="S363" s="207"/>
      <c r="T363" s="209">
        <f>SUM(T364:T371)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10" t="s">
        <v>197</v>
      </c>
      <c r="AT363" s="211" t="s">
        <v>69</v>
      </c>
      <c r="AU363" s="211" t="s">
        <v>70</v>
      </c>
      <c r="AY363" s="210" t="s">
        <v>163</v>
      </c>
      <c r="BK363" s="212">
        <f>SUM(BK364:BK371)</f>
        <v>0</v>
      </c>
    </row>
    <row r="364" s="2" customFormat="1" ht="16.5" customHeight="1">
      <c r="A364" s="41"/>
      <c r="B364" s="42"/>
      <c r="C364" s="215" t="s">
        <v>448</v>
      </c>
      <c r="D364" s="215" t="s">
        <v>166</v>
      </c>
      <c r="E364" s="216" t="s">
        <v>449</v>
      </c>
      <c r="F364" s="217" t="s">
        <v>450</v>
      </c>
      <c r="G364" s="218" t="s">
        <v>451</v>
      </c>
      <c r="H364" s="219">
        <v>1</v>
      </c>
      <c r="I364" s="220"/>
      <c r="J364" s="221">
        <f>ROUND(I364*H364,2)</f>
        <v>0</v>
      </c>
      <c r="K364" s="217" t="s">
        <v>19</v>
      </c>
      <c r="L364" s="47"/>
      <c r="M364" s="222" t="s">
        <v>19</v>
      </c>
      <c r="N364" s="223" t="s">
        <v>42</v>
      </c>
      <c r="O364" s="87"/>
      <c r="P364" s="224">
        <f>O364*H364</f>
        <v>0</v>
      </c>
      <c r="Q364" s="224">
        <v>0</v>
      </c>
      <c r="R364" s="224">
        <f>Q364*H364</f>
        <v>0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171</v>
      </c>
      <c r="AT364" s="226" t="s">
        <v>166</v>
      </c>
      <c r="AU364" s="226" t="s">
        <v>77</v>
      </c>
      <c r="AY364" s="20" t="s">
        <v>163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83</v>
      </c>
      <c r="BK364" s="227">
        <f>ROUND(I364*H364,2)</f>
        <v>0</v>
      </c>
      <c r="BL364" s="20" t="s">
        <v>171</v>
      </c>
      <c r="BM364" s="226" t="s">
        <v>452</v>
      </c>
    </row>
    <row r="365" s="2" customFormat="1" ht="16.5" customHeight="1">
      <c r="A365" s="41"/>
      <c r="B365" s="42"/>
      <c r="C365" s="215" t="s">
        <v>453</v>
      </c>
      <c r="D365" s="215" t="s">
        <v>166</v>
      </c>
      <c r="E365" s="216" t="s">
        <v>454</v>
      </c>
      <c r="F365" s="217" t="s">
        <v>455</v>
      </c>
      <c r="G365" s="218" t="s">
        <v>451</v>
      </c>
      <c r="H365" s="219">
        <v>1</v>
      </c>
      <c r="I365" s="220"/>
      <c r="J365" s="221">
        <f>ROUND(I365*H365,2)</f>
        <v>0</v>
      </c>
      <c r="K365" s="217" t="s">
        <v>19</v>
      </c>
      <c r="L365" s="47"/>
      <c r="M365" s="222" t="s">
        <v>19</v>
      </c>
      <c r="N365" s="223" t="s">
        <v>42</v>
      </c>
      <c r="O365" s="87"/>
      <c r="P365" s="224">
        <f>O365*H365</f>
        <v>0</v>
      </c>
      <c r="Q365" s="224">
        <v>0</v>
      </c>
      <c r="R365" s="224">
        <f>Q365*H365</f>
        <v>0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171</v>
      </c>
      <c r="AT365" s="226" t="s">
        <v>166</v>
      </c>
      <c r="AU365" s="226" t="s">
        <v>77</v>
      </c>
      <c r="AY365" s="20" t="s">
        <v>163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83</v>
      </c>
      <c r="BK365" s="227">
        <f>ROUND(I365*H365,2)</f>
        <v>0</v>
      </c>
      <c r="BL365" s="20" t="s">
        <v>171</v>
      </c>
      <c r="BM365" s="226" t="s">
        <v>456</v>
      </c>
    </row>
    <row r="366" s="2" customFormat="1" ht="24.15" customHeight="1">
      <c r="A366" s="41"/>
      <c r="B366" s="42"/>
      <c r="C366" s="215" t="s">
        <v>457</v>
      </c>
      <c r="D366" s="215" t="s">
        <v>166</v>
      </c>
      <c r="E366" s="216" t="s">
        <v>458</v>
      </c>
      <c r="F366" s="217" t="s">
        <v>459</v>
      </c>
      <c r="G366" s="218" t="s">
        <v>451</v>
      </c>
      <c r="H366" s="219">
        <v>1</v>
      </c>
      <c r="I366" s="220"/>
      <c r="J366" s="221">
        <f>ROUND(I366*H366,2)</f>
        <v>0</v>
      </c>
      <c r="K366" s="217" t="s">
        <v>19</v>
      </c>
      <c r="L366" s="47"/>
      <c r="M366" s="222" t="s">
        <v>19</v>
      </c>
      <c r="N366" s="223" t="s">
        <v>42</v>
      </c>
      <c r="O366" s="87"/>
      <c r="P366" s="224">
        <f>O366*H366</f>
        <v>0</v>
      </c>
      <c r="Q366" s="224">
        <v>0</v>
      </c>
      <c r="R366" s="224">
        <f>Q366*H366</f>
        <v>0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171</v>
      </c>
      <c r="AT366" s="226" t="s">
        <v>166</v>
      </c>
      <c r="AU366" s="226" t="s">
        <v>77</v>
      </c>
      <c r="AY366" s="20" t="s">
        <v>163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83</v>
      </c>
      <c r="BK366" s="227">
        <f>ROUND(I366*H366,2)</f>
        <v>0</v>
      </c>
      <c r="BL366" s="20" t="s">
        <v>171</v>
      </c>
      <c r="BM366" s="226" t="s">
        <v>460</v>
      </c>
    </row>
    <row r="367" s="2" customFormat="1" ht="16.5" customHeight="1">
      <c r="A367" s="41"/>
      <c r="B367" s="42"/>
      <c r="C367" s="215" t="s">
        <v>461</v>
      </c>
      <c r="D367" s="215" t="s">
        <v>166</v>
      </c>
      <c r="E367" s="216" t="s">
        <v>462</v>
      </c>
      <c r="F367" s="217" t="s">
        <v>463</v>
      </c>
      <c r="G367" s="218" t="s">
        <v>451</v>
      </c>
      <c r="H367" s="219">
        <v>1</v>
      </c>
      <c r="I367" s="220"/>
      <c r="J367" s="221">
        <f>ROUND(I367*H367,2)</f>
        <v>0</v>
      </c>
      <c r="K367" s="217" t="s">
        <v>19</v>
      </c>
      <c r="L367" s="47"/>
      <c r="M367" s="222" t="s">
        <v>19</v>
      </c>
      <c r="N367" s="223" t="s">
        <v>42</v>
      </c>
      <c r="O367" s="87"/>
      <c r="P367" s="224">
        <f>O367*H367</f>
        <v>0</v>
      </c>
      <c r="Q367" s="224">
        <v>0</v>
      </c>
      <c r="R367" s="224">
        <f>Q367*H367</f>
        <v>0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171</v>
      </c>
      <c r="AT367" s="226" t="s">
        <v>166</v>
      </c>
      <c r="AU367" s="226" t="s">
        <v>77</v>
      </c>
      <c r="AY367" s="20" t="s">
        <v>163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83</v>
      </c>
      <c r="BK367" s="227">
        <f>ROUND(I367*H367,2)</f>
        <v>0</v>
      </c>
      <c r="BL367" s="20" t="s">
        <v>171</v>
      </c>
      <c r="BM367" s="226" t="s">
        <v>464</v>
      </c>
    </row>
    <row r="368" s="2" customFormat="1" ht="16.5" customHeight="1">
      <c r="A368" s="41"/>
      <c r="B368" s="42"/>
      <c r="C368" s="215" t="s">
        <v>465</v>
      </c>
      <c r="D368" s="215" t="s">
        <v>166</v>
      </c>
      <c r="E368" s="216" t="s">
        <v>466</v>
      </c>
      <c r="F368" s="217" t="s">
        <v>467</v>
      </c>
      <c r="G368" s="218" t="s">
        <v>451</v>
      </c>
      <c r="H368" s="219">
        <v>1</v>
      </c>
      <c r="I368" s="220"/>
      <c r="J368" s="221">
        <f>ROUND(I368*H368,2)</f>
        <v>0</v>
      </c>
      <c r="K368" s="217" t="s">
        <v>19</v>
      </c>
      <c r="L368" s="47"/>
      <c r="M368" s="222" t="s">
        <v>19</v>
      </c>
      <c r="N368" s="223" t="s">
        <v>42</v>
      </c>
      <c r="O368" s="87"/>
      <c r="P368" s="224">
        <f>O368*H368</f>
        <v>0</v>
      </c>
      <c r="Q368" s="224">
        <v>0</v>
      </c>
      <c r="R368" s="224">
        <f>Q368*H368</f>
        <v>0</v>
      </c>
      <c r="S368" s="224">
        <v>0</v>
      </c>
      <c r="T368" s="225">
        <f>S368*H368</f>
        <v>0</v>
      </c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R368" s="226" t="s">
        <v>171</v>
      </c>
      <c r="AT368" s="226" t="s">
        <v>166</v>
      </c>
      <c r="AU368" s="226" t="s">
        <v>77</v>
      </c>
      <c r="AY368" s="20" t="s">
        <v>163</v>
      </c>
      <c r="BE368" s="227">
        <f>IF(N368="základní",J368,0)</f>
        <v>0</v>
      </c>
      <c r="BF368" s="227">
        <f>IF(N368="snížená",J368,0)</f>
        <v>0</v>
      </c>
      <c r="BG368" s="227">
        <f>IF(N368="zákl. přenesená",J368,0)</f>
        <v>0</v>
      </c>
      <c r="BH368" s="227">
        <f>IF(N368="sníž. přenesená",J368,0)</f>
        <v>0</v>
      </c>
      <c r="BI368" s="227">
        <f>IF(N368="nulová",J368,0)</f>
        <v>0</v>
      </c>
      <c r="BJ368" s="20" t="s">
        <v>83</v>
      </c>
      <c r="BK368" s="227">
        <f>ROUND(I368*H368,2)</f>
        <v>0</v>
      </c>
      <c r="BL368" s="20" t="s">
        <v>171</v>
      </c>
      <c r="BM368" s="226" t="s">
        <v>468</v>
      </c>
    </row>
    <row r="369" s="2" customFormat="1" ht="24.15" customHeight="1">
      <c r="A369" s="41"/>
      <c r="B369" s="42"/>
      <c r="C369" s="215" t="s">
        <v>469</v>
      </c>
      <c r="D369" s="215" t="s">
        <v>166</v>
      </c>
      <c r="E369" s="216" t="s">
        <v>470</v>
      </c>
      <c r="F369" s="217" t="s">
        <v>471</v>
      </c>
      <c r="G369" s="218" t="s">
        <v>451</v>
      </c>
      <c r="H369" s="219">
        <v>1</v>
      </c>
      <c r="I369" s="220"/>
      <c r="J369" s="221">
        <f>ROUND(I369*H369,2)</f>
        <v>0</v>
      </c>
      <c r="K369" s="217" t="s">
        <v>19</v>
      </c>
      <c r="L369" s="47"/>
      <c r="M369" s="222" t="s">
        <v>19</v>
      </c>
      <c r="N369" s="223" t="s">
        <v>42</v>
      </c>
      <c r="O369" s="87"/>
      <c r="P369" s="224">
        <f>O369*H369</f>
        <v>0</v>
      </c>
      <c r="Q369" s="224">
        <v>0</v>
      </c>
      <c r="R369" s="224">
        <f>Q369*H369</f>
        <v>0</v>
      </c>
      <c r="S369" s="224">
        <v>0</v>
      </c>
      <c r="T369" s="225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6" t="s">
        <v>171</v>
      </c>
      <c r="AT369" s="226" t="s">
        <v>166</v>
      </c>
      <c r="AU369" s="226" t="s">
        <v>77</v>
      </c>
      <c r="AY369" s="20" t="s">
        <v>163</v>
      </c>
      <c r="BE369" s="227">
        <f>IF(N369="základní",J369,0)</f>
        <v>0</v>
      </c>
      <c r="BF369" s="227">
        <f>IF(N369="snížená",J369,0)</f>
        <v>0</v>
      </c>
      <c r="BG369" s="227">
        <f>IF(N369="zákl. přenesená",J369,0)</f>
        <v>0</v>
      </c>
      <c r="BH369" s="227">
        <f>IF(N369="sníž. přenesená",J369,0)</f>
        <v>0</v>
      </c>
      <c r="BI369" s="227">
        <f>IF(N369="nulová",J369,0)</f>
        <v>0</v>
      </c>
      <c r="BJ369" s="20" t="s">
        <v>83</v>
      </c>
      <c r="BK369" s="227">
        <f>ROUND(I369*H369,2)</f>
        <v>0</v>
      </c>
      <c r="BL369" s="20" t="s">
        <v>171</v>
      </c>
      <c r="BM369" s="226" t="s">
        <v>472</v>
      </c>
    </row>
    <row r="370" s="2" customFormat="1" ht="33" customHeight="1">
      <c r="A370" s="41"/>
      <c r="B370" s="42"/>
      <c r="C370" s="215" t="s">
        <v>473</v>
      </c>
      <c r="D370" s="215" t="s">
        <v>166</v>
      </c>
      <c r="E370" s="216" t="s">
        <v>474</v>
      </c>
      <c r="F370" s="217" t="s">
        <v>475</v>
      </c>
      <c r="G370" s="218" t="s">
        <v>451</v>
      </c>
      <c r="H370" s="219">
        <v>1</v>
      </c>
      <c r="I370" s="220"/>
      <c r="J370" s="221">
        <f>ROUND(I370*H370,2)</f>
        <v>0</v>
      </c>
      <c r="K370" s="217" t="s">
        <v>19</v>
      </c>
      <c r="L370" s="47"/>
      <c r="M370" s="222" t="s">
        <v>19</v>
      </c>
      <c r="N370" s="223" t="s">
        <v>42</v>
      </c>
      <c r="O370" s="87"/>
      <c r="P370" s="224">
        <f>O370*H370</f>
        <v>0</v>
      </c>
      <c r="Q370" s="224">
        <v>0</v>
      </c>
      <c r="R370" s="224">
        <f>Q370*H370</f>
        <v>0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171</v>
      </c>
      <c r="AT370" s="226" t="s">
        <v>166</v>
      </c>
      <c r="AU370" s="226" t="s">
        <v>77</v>
      </c>
      <c r="AY370" s="20" t="s">
        <v>163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83</v>
      </c>
      <c r="BK370" s="227">
        <f>ROUND(I370*H370,2)</f>
        <v>0</v>
      </c>
      <c r="BL370" s="20" t="s">
        <v>171</v>
      </c>
      <c r="BM370" s="226" t="s">
        <v>476</v>
      </c>
    </row>
    <row r="371" s="2" customFormat="1" ht="16.5" customHeight="1">
      <c r="A371" s="41"/>
      <c r="B371" s="42"/>
      <c r="C371" s="215" t="s">
        <v>477</v>
      </c>
      <c r="D371" s="215" t="s">
        <v>166</v>
      </c>
      <c r="E371" s="216" t="s">
        <v>478</v>
      </c>
      <c r="F371" s="217" t="s">
        <v>479</v>
      </c>
      <c r="G371" s="218" t="s">
        <v>451</v>
      </c>
      <c r="H371" s="219">
        <v>1</v>
      </c>
      <c r="I371" s="220"/>
      <c r="J371" s="221">
        <f>ROUND(I371*H371,2)</f>
        <v>0</v>
      </c>
      <c r="K371" s="217" t="s">
        <v>19</v>
      </c>
      <c r="L371" s="47"/>
      <c r="M371" s="287" t="s">
        <v>19</v>
      </c>
      <c r="N371" s="288" t="s">
        <v>42</v>
      </c>
      <c r="O371" s="289"/>
      <c r="P371" s="290">
        <f>O371*H371</f>
        <v>0</v>
      </c>
      <c r="Q371" s="290">
        <v>0</v>
      </c>
      <c r="R371" s="290">
        <f>Q371*H371</f>
        <v>0</v>
      </c>
      <c r="S371" s="290">
        <v>0</v>
      </c>
      <c r="T371" s="291">
        <f>S371*H371</f>
        <v>0</v>
      </c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R371" s="226" t="s">
        <v>171</v>
      </c>
      <c r="AT371" s="226" t="s">
        <v>166</v>
      </c>
      <c r="AU371" s="226" t="s">
        <v>77</v>
      </c>
      <c r="AY371" s="20" t="s">
        <v>163</v>
      </c>
      <c r="BE371" s="227">
        <f>IF(N371="základní",J371,0)</f>
        <v>0</v>
      </c>
      <c r="BF371" s="227">
        <f>IF(N371="snížená",J371,0)</f>
        <v>0</v>
      </c>
      <c r="BG371" s="227">
        <f>IF(N371="zákl. přenesená",J371,0)</f>
        <v>0</v>
      </c>
      <c r="BH371" s="227">
        <f>IF(N371="sníž. přenesená",J371,0)</f>
        <v>0</v>
      </c>
      <c r="BI371" s="227">
        <f>IF(N371="nulová",J371,0)</f>
        <v>0</v>
      </c>
      <c r="BJ371" s="20" t="s">
        <v>83</v>
      </c>
      <c r="BK371" s="227">
        <f>ROUND(I371*H371,2)</f>
        <v>0</v>
      </c>
      <c r="BL371" s="20" t="s">
        <v>171</v>
      </c>
      <c r="BM371" s="226" t="s">
        <v>480</v>
      </c>
    </row>
    <row r="372" s="2" customFormat="1" ht="6.96" customHeight="1">
      <c r="A372" s="41"/>
      <c r="B372" s="62"/>
      <c r="C372" s="63"/>
      <c r="D372" s="63"/>
      <c r="E372" s="63"/>
      <c r="F372" s="63"/>
      <c r="G372" s="63"/>
      <c r="H372" s="63"/>
      <c r="I372" s="63"/>
      <c r="J372" s="63"/>
      <c r="K372" s="63"/>
      <c r="L372" s="47"/>
      <c r="M372" s="41"/>
      <c r="O372" s="41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</row>
  </sheetData>
  <sheetProtection sheet="1" autoFilter="0" formatColumns="0" formatRows="0" objects="1" scenarios="1" spinCount="100000" saltValue="43iGCrpXzVCpSmqOD6iX7V0Yn52biqyDThWlWBAhZjmSxED+z048DJGsFjgtWuHcEmptJnBthehwN+Z+upZajw==" hashValue="KDAMqvZgrTtbycUsiPSydLxPKm3joIHfmHxC8yTaypnlLcnrazH1ovRD1P4mFmadecJUrW7Fmc6vK6YxQ39Rqw==" algorithmName="SHA-512" password="CC35"/>
  <autoFilter ref="C96:K37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5_01/612142001"/>
    <hyperlink ref="F108" r:id="rId2" display="https://podminky.urs.cz/item/CS_URS_2025_01/612325302"/>
    <hyperlink ref="F115" r:id="rId3" display="https://podminky.urs.cz/item/CS_URS_2025_01/619991001"/>
    <hyperlink ref="F119" r:id="rId4" display="https://podminky.urs.cz/item/CS_URS_2025_01/619991005"/>
    <hyperlink ref="F126" r:id="rId5" display="https://podminky.urs.cz/item/CS_URS_2025_01/622131121"/>
    <hyperlink ref="F133" r:id="rId6" display="https://podminky.urs.cz/item/CS_URS_2025_01/622142001"/>
    <hyperlink ref="F140" r:id="rId7" display="https://podminky.urs.cz/item/CS_URS_2025_01/622143003"/>
    <hyperlink ref="F154" r:id="rId8" display="https://podminky.urs.cz/item/CS_URS_2025_01/622143004"/>
    <hyperlink ref="F181" r:id="rId9" display="https://podminky.urs.cz/item/CS_URS_2025_01/622151031"/>
    <hyperlink ref="F188" r:id="rId10" display="https://podminky.urs.cz/item/CS_URS_2025_01/622531022"/>
    <hyperlink ref="F196" r:id="rId11" display="https://podminky.urs.cz/item/CS_URS_2025_01/949101111"/>
    <hyperlink ref="F203" r:id="rId12" display="https://podminky.urs.cz/item/CS_URS_2025_01/968082015"/>
    <hyperlink ref="F207" r:id="rId13" display="https://podminky.urs.cz/item/CS_URS_2025_01/968082016"/>
    <hyperlink ref="F212" r:id="rId14" display="https://podminky.urs.cz/item/CS_URS_2025_01/968082017"/>
    <hyperlink ref="F217" r:id="rId15" display="https://podminky.urs.cz/item/CS_URS_2025_01/978013191"/>
    <hyperlink ref="F224" r:id="rId16" display="https://podminky.urs.cz/item/CS_URS_2025_01/985131311"/>
    <hyperlink ref="F232" r:id="rId17" display="https://podminky.urs.cz/item/CS_URS_2025_01/985139112"/>
    <hyperlink ref="F241" r:id="rId18" display="https://podminky.urs.cz/item/CS_URS_2025_01/997013212"/>
    <hyperlink ref="F243" r:id="rId19" display="https://podminky.urs.cz/item/CS_URS_2025_01/997013501"/>
    <hyperlink ref="F245" r:id="rId20" display="https://podminky.urs.cz/item/CS_URS_2025_01/997013509"/>
    <hyperlink ref="F250" r:id="rId21" display="https://podminky.urs.cz/item/CS_URS_2025_01/997013631"/>
    <hyperlink ref="F253" r:id="rId22" display="https://podminky.urs.cz/item/CS_URS_2025_01/998018002"/>
    <hyperlink ref="F257" r:id="rId23" display="https://podminky.urs.cz/item/CS_URS_2025_01/764001911"/>
    <hyperlink ref="F268" r:id="rId24" display="https://podminky.urs.cz/item/CS_URS_2025_01/998764102"/>
    <hyperlink ref="F271" r:id="rId25" display="https://podminky.urs.cz/item/CS_URS_2025_01/766622131"/>
    <hyperlink ref="F280" r:id="rId26" display="https://podminky.urs.cz/item/CS_URS_2025_01/766622216"/>
    <hyperlink ref="F287" r:id="rId27" display="https://podminky.urs.cz/item/CS_URS_2025_01/766642131"/>
    <hyperlink ref="F294" r:id="rId28" display="https://podminky.urs.cz/item/CS_URS_2025_01/766691811"/>
    <hyperlink ref="F300" r:id="rId29" display="https://podminky.urs.cz/item/CS_URS_2025_01/766694116"/>
    <hyperlink ref="F311" r:id="rId30" display="https://podminky.urs.cz/item/CS_URS_2025_01/998766122"/>
    <hyperlink ref="F314" r:id="rId31" display="https://podminky.urs.cz/item/CS_URS_2025_01/767627306"/>
    <hyperlink ref="F321" r:id="rId32" display="https://podminky.urs.cz/item/CS_URS_2025_01/767627307"/>
    <hyperlink ref="F328" r:id="rId33" display="https://podminky.urs.cz/item/CS_URS_2025_01/767627310"/>
    <hyperlink ref="F335" r:id="rId34" display="https://podminky.urs.cz/item/CS_URS_2025_01/998767122"/>
    <hyperlink ref="F338" r:id="rId35" display="https://podminky.urs.cz/item/CS_URS_2025_01/784211101"/>
    <hyperlink ref="F362" r:id="rId36" display="https://podminky.urs.cz/item/CS_URS_2025_01/99878612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NTB\admin</dc:creator>
  <cp:lastModifiedBy>NTB\admin</cp:lastModifiedBy>
  <dcterms:created xsi:type="dcterms:W3CDTF">2025-04-22T11:05:20Z</dcterms:created>
  <dcterms:modified xsi:type="dcterms:W3CDTF">2025-04-22T11:05:41Z</dcterms:modified>
</cp:coreProperties>
</file>