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s22-file\UserDir$\lysakmichal\Documents\Výběrovky\2025\05 Kontejnerové stanoviště U Nemocnice\"/>
    </mc:Choice>
  </mc:AlternateContent>
  <bookViews>
    <workbookView xWindow="0" yWindow="0" windowWidth="28800" windowHeight="12180"/>
  </bookViews>
  <sheets>
    <sheet name="Rekapitulace stavby" sheetId="1" r:id="rId1"/>
    <sheet name="01 - Kontejnerové stanovi..." sheetId="2" r:id="rId2"/>
    <sheet name="02 - Kontejnerové stanovi..." sheetId="3" r:id="rId3"/>
    <sheet name="03 - Kontejnerové stanovi..." sheetId="4" r:id="rId4"/>
    <sheet name="Seznam figur" sheetId="5" r:id="rId5"/>
  </sheets>
  <definedNames>
    <definedName name="_xlnm._FilterDatabase" localSheetId="1" hidden="1">'01 - Kontejnerové stanovi...'!$C$126:$K$253</definedName>
    <definedName name="_xlnm._FilterDatabase" localSheetId="2" hidden="1">'02 - Kontejnerové stanovi...'!$C$139:$K$470</definedName>
    <definedName name="_xlnm._FilterDatabase" localSheetId="3" hidden="1">'03 - Kontejnerové stanovi...'!$C$126:$K$244</definedName>
    <definedName name="_xlnm.Print_Titles" localSheetId="1">'01 - Kontejnerové stanovi...'!$126:$126</definedName>
    <definedName name="_xlnm.Print_Titles" localSheetId="2">'02 - Kontejnerové stanovi...'!$139:$139</definedName>
    <definedName name="_xlnm.Print_Titles" localSheetId="3">'03 - Kontejnerové stanovi...'!$126:$126</definedName>
    <definedName name="_xlnm.Print_Titles" localSheetId="0">'Rekapitulace stavby'!$92:$92</definedName>
    <definedName name="_xlnm.Print_Titles" localSheetId="4">'Seznam figur'!$9:$9</definedName>
    <definedName name="_xlnm.Print_Area" localSheetId="1">'01 - Kontejnerové stanovi...'!$C$4:$J$76,'01 - Kontejnerové stanovi...'!$C$82:$J$108,'01 - Kontejnerové stanovi...'!$C$114:$K$253</definedName>
    <definedName name="_xlnm.Print_Area" localSheetId="2">'02 - Kontejnerové stanovi...'!$C$4:$J$76,'02 - Kontejnerové stanovi...'!$C$82:$J$121,'02 - Kontejnerové stanovi...'!$C$127:$K$470</definedName>
    <definedName name="_xlnm.Print_Area" localSheetId="3">'03 - Kontejnerové stanovi...'!$C$4:$J$76,'03 - Kontejnerové stanovi...'!$C$82:$J$108,'03 - Kontejnerové stanovi...'!$C$114:$K$244</definedName>
    <definedName name="_xlnm.Print_Area" localSheetId="0">'Rekapitulace stavby'!$D$4:$AO$76,'Rekapitulace stavby'!$C$82:$AQ$98</definedName>
    <definedName name="_xlnm.Print_Area" localSheetId="4">'Seznam figur'!$C$4:$G$279</definedName>
  </definedNames>
  <calcPr calcId="162913" concurrentCalc="0"/>
</workbook>
</file>

<file path=xl/calcChain.xml><?xml version="1.0" encoding="utf-8"?>
<calcChain xmlns="http://schemas.openxmlformats.org/spreadsheetml/2006/main">
  <c r="D7" i="5" l="1"/>
  <c r="J37" i="4"/>
  <c r="J36" i="4"/>
  <c r="AY97" i="1"/>
  <c r="J35" i="4"/>
  <c r="AX97" i="1"/>
  <c r="BI244" i="4"/>
  <c r="BH244" i="4"/>
  <c r="BG244" i="4"/>
  <c r="BF244" i="4"/>
  <c r="T244" i="4"/>
  <c r="T243" i="4"/>
  <c r="R244" i="4"/>
  <c r="R243" i="4"/>
  <c r="P244" i="4"/>
  <c r="P243" i="4"/>
  <c r="BI242" i="4"/>
  <c r="BH242" i="4"/>
  <c r="BG242" i="4"/>
  <c r="BF242" i="4"/>
  <c r="T242" i="4"/>
  <c r="T241" i="4"/>
  <c r="R242" i="4"/>
  <c r="R241" i="4"/>
  <c r="P242" i="4"/>
  <c r="P241" i="4"/>
  <c r="BI240" i="4"/>
  <c r="BH240" i="4"/>
  <c r="BG240" i="4"/>
  <c r="BF240" i="4"/>
  <c r="T240" i="4"/>
  <c r="R240" i="4"/>
  <c r="P240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5" i="4"/>
  <c r="BH235" i="4"/>
  <c r="BG235" i="4"/>
  <c r="BF235" i="4"/>
  <c r="T235" i="4"/>
  <c r="T234" i="4"/>
  <c r="R235" i="4"/>
  <c r="R234" i="4"/>
  <c r="P235" i="4"/>
  <c r="P234" i="4"/>
  <c r="BI233" i="4"/>
  <c r="BH233" i="4"/>
  <c r="BG233" i="4"/>
  <c r="BF233" i="4"/>
  <c r="T233" i="4"/>
  <c r="R233" i="4"/>
  <c r="P233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8" i="4"/>
  <c r="BH228" i="4"/>
  <c r="BG228" i="4"/>
  <c r="BF228" i="4"/>
  <c r="T228" i="4"/>
  <c r="R228" i="4"/>
  <c r="P228" i="4"/>
  <c r="BI226" i="4"/>
  <c r="BH226" i="4"/>
  <c r="BG226" i="4"/>
  <c r="BF226" i="4"/>
  <c r="T226" i="4"/>
  <c r="R226" i="4"/>
  <c r="P226" i="4"/>
  <c r="BI224" i="4"/>
  <c r="BH224" i="4"/>
  <c r="BG224" i="4"/>
  <c r="BF224" i="4"/>
  <c r="T224" i="4"/>
  <c r="R224" i="4"/>
  <c r="P224" i="4"/>
  <c r="BI222" i="4"/>
  <c r="BH222" i="4"/>
  <c r="BG222" i="4"/>
  <c r="BF222" i="4"/>
  <c r="T222" i="4"/>
  <c r="R222" i="4"/>
  <c r="P222" i="4"/>
  <c r="BI219" i="4"/>
  <c r="BH219" i="4"/>
  <c r="BG219" i="4"/>
  <c r="BF219" i="4"/>
  <c r="T219" i="4"/>
  <c r="R219" i="4"/>
  <c r="P219" i="4"/>
  <c r="BI217" i="4"/>
  <c r="BH217" i="4"/>
  <c r="BG217" i="4"/>
  <c r="BF217" i="4"/>
  <c r="T217" i="4"/>
  <c r="R217" i="4"/>
  <c r="P217" i="4"/>
  <c r="BI215" i="4"/>
  <c r="BH215" i="4"/>
  <c r="BG215" i="4"/>
  <c r="BF215" i="4"/>
  <c r="T215" i="4"/>
  <c r="R215" i="4"/>
  <c r="P215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09" i="4"/>
  <c r="BH209" i="4"/>
  <c r="BG209" i="4"/>
  <c r="BF209" i="4"/>
  <c r="T209" i="4"/>
  <c r="R209" i="4"/>
  <c r="P209" i="4"/>
  <c r="BI208" i="4"/>
  <c r="BH208" i="4"/>
  <c r="BG208" i="4"/>
  <c r="BF208" i="4"/>
  <c r="T208" i="4"/>
  <c r="R208" i="4"/>
  <c r="P208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1" i="4"/>
  <c r="BH201" i="4"/>
  <c r="BG201" i="4"/>
  <c r="BF201" i="4"/>
  <c r="T201" i="4"/>
  <c r="R201" i="4"/>
  <c r="P201" i="4"/>
  <c r="BI198" i="4"/>
  <c r="BH198" i="4"/>
  <c r="BG198" i="4"/>
  <c r="BF198" i="4"/>
  <c r="T198" i="4"/>
  <c r="R198" i="4"/>
  <c r="P198" i="4"/>
  <c r="BI195" i="4"/>
  <c r="BH195" i="4"/>
  <c r="BG195" i="4"/>
  <c r="BF195" i="4"/>
  <c r="T195" i="4"/>
  <c r="R195" i="4"/>
  <c r="P195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0" i="4"/>
  <c r="BH190" i="4"/>
  <c r="BG190" i="4"/>
  <c r="BF190" i="4"/>
  <c r="T190" i="4"/>
  <c r="R190" i="4"/>
  <c r="P190" i="4"/>
  <c r="BI187" i="4"/>
  <c r="BH187" i="4"/>
  <c r="BG187" i="4"/>
  <c r="BF187" i="4"/>
  <c r="T187" i="4"/>
  <c r="R187" i="4"/>
  <c r="P187" i="4"/>
  <c r="BI184" i="4"/>
  <c r="BH184" i="4"/>
  <c r="BG184" i="4"/>
  <c r="BF184" i="4"/>
  <c r="T184" i="4"/>
  <c r="R184" i="4"/>
  <c r="P184" i="4"/>
  <c r="BI181" i="4"/>
  <c r="BH181" i="4"/>
  <c r="BG181" i="4"/>
  <c r="BF181" i="4"/>
  <c r="T181" i="4"/>
  <c r="R181" i="4"/>
  <c r="P181" i="4"/>
  <c r="BI179" i="4"/>
  <c r="BH179" i="4"/>
  <c r="BG179" i="4"/>
  <c r="BF179" i="4"/>
  <c r="T179" i="4"/>
  <c r="R179" i="4"/>
  <c r="P179" i="4"/>
  <c r="BI177" i="4"/>
  <c r="BH177" i="4"/>
  <c r="BG177" i="4"/>
  <c r="BF177" i="4"/>
  <c r="T177" i="4"/>
  <c r="R177" i="4"/>
  <c r="P177" i="4"/>
  <c r="BI175" i="4"/>
  <c r="BH175" i="4"/>
  <c r="BG175" i="4"/>
  <c r="BF175" i="4"/>
  <c r="T175" i="4"/>
  <c r="R175" i="4"/>
  <c r="P175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5" i="4"/>
  <c r="BH165" i="4"/>
  <c r="BG165" i="4"/>
  <c r="BF165" i="4"/>
  <c r="T165" i="4"/>
  <c r="R165" i="4"/>
  <c r="P165" i="4"/>
  <c r="BI163" i="4"/>
  <c r="BH163" i="4"/>
  <c r="BG163" i="4"/>
  <c r="BF163" i="4"/>
  <c r="T163" i="4"/>
  <c r="R163" i="4"/>
  <c r="P163" i="4"/>
  <c r="BI160" i="4"/>
  <c r="BH160" i="4"/>
  <c r="BG160" i="4"/>
  <c r="BF160" i="4"/>
  <c r="T160" i="4"/>
  <c r="R160" i="4"/>
  <c r="P160" i="4"/>
  <c r="BI155" i="4"/>
  <c r="BH155" i="4"/>
  <c r="BG155" i="4"/>
  <c r="BF155" i="4"/>
  <c r="T155" i="4"/>
  <c r="R155" i="4"/>
  <c r="P155" i="4"/>
  <c r="BI150" i="4"/>
  <c r="BH150" i="4"/>
  <c r="BG150" i="4"/>
  <c r="BF150" i="4"/>
  <c r="T150" i="4"/>
  <c r="R150" i="4"/>
  <c r="P150" i="4"/>
  <c r="BI144" i="4"/>
  <c r="BH144" i="4"/>
  <c r="BG144" i="4"/>
  <c r="BF144" i="4"/>
  <c r="T144" i="4"/>
  <c r="R144" i="4"/>
  <c r="P144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J124" i="4"/>
  <c r="J123" i="4"/>
  <c r="F123" i="4"/>
  <c r="F121" i="4"/>
  <c r="E119" i="4"/>
  <c r="J92" i="4"/>
  <c r="J91" i="4"/>
  <c r="F91" i="4"/>
  <c r="F89" i="4"/>
  <c r="E87" i="4"/>
  <c r="J18" i="4"/>
  <c r="E18" i="4"/>
  <c r="F124" i="4"/>
  <c r="J17" i="4"/>
  <c r="J12" i="4"/>
  <c r="J121" i="4"/>
  <c r="E7" i="4"/>
  <c r="E85" i="4"/>
  <c r="J37" i="3"/>
  <c r="J36" i="3"/>
  <c r="AY96" i="1"/>
  <c r="J35" i="3"/>
  <c r="AX96" i="1"/>
  <c r="BI470" i="3"/>
  <c r="BH470" i="3"/>
  <c r="BG470" i="3"/>
  <c r="BF470" i="3"/>
  <c r="T470" i="3"/>
  <c r="T469" i="3"/>
  <c r="R470" i="3"/>
  <c r="R469" i="3"/>
  <c r="P470" i="3"/>
  <c r="P469" i="3"/>
  <c r="BI468" i="3"/>
  <c r="BH468" i="3"/>
  <c r="BG468" i="3"/>
  <c r="BF468" i="3"/>
  <c r="T468" i="3"/>
  <c r="T467" i="3"/>
  <c r="R468" i="3"/>
  <c r="R467" i="3"/>
  <c r="P468" i="3"/>
  <c r="P467" i="3"/>
  <c r="BI466" i="3"/>
  <c r="BH466" i="3"/>
  <c r="BG466" i="3"/>
  <c r="BF466" i="3"/>
  <c r="T466" i="3"/>
  <c r="R466" i="3"/>
  <c r="P466" i="3"/>
  <c r="BI465" i="3"/>
  <c r="BH465" i="3"/>
  <c r="BG465" i="3"/>
  <c r="BF465" i="3"/>
  <c r="T465" i="3"/>
  <c r="R465" i="3"/>
  <c r="P465" i="3"/>
  <c r="BI464" i="3"/>
  <c r="BH464" i="3"/>
  <c r="BG464" i="3"/>
  <c r="BF464" i="3"/>
  <c r="T464" i="3"/>
  <c r="R464" i="3"/>
  <c r="P464" i="3"/>
  <c r="BI461" i="3"/>
  <c r="BH461" i="3"/>
  <c r="BG461" i="3"/>
  <c r="BF461" i="3"/>
  <c r="T461" i="3"/>
  <c r="R461" i="3"/>
  <c r="P461" i="3"/>
  <c r="BI459" i="3"/>
  <c r="BH459" i="3"/>
  <c r="BG459" i="3"/>
  <c r="BF459" i="3"/>
  <c r="T459" i="3"/>
  <c r="R459" i="3"/>
  <c r="P459" i="3"/>
  <c r="BI458" i="3"/>
  <c r="BH458" i="3"/>
  <c r="BG458" i="3"/>
  <c r="BF458" i="3"/>
  <c r="T458" i="3"/>
  <c r="R458" i="3"/>
  <c r="P458" i="3"/>
  <c r="BI457" i="3"/>
  <c r="BH457" i="3"/>
  <c r="BG457" i="3"/>
  <c r="BF457" i="3"/>
  <c r="T457" i="3"/>
  <c r="R457" i="3"/>
  <c r="P457" i="3"/>
  <c r="BI456" i="3"/>
  <c r="BH456" i="3"/>
  <c r="BG456" i="3"/>
  <c r="BF456" i="3"/>
  <c r="T456" i="3"/>
  <c r="R456" i="3"/>
  <c r="P456" i="3"/>
  <c r="BI455" i="3"/>
  <c r="BH455" i="3"/>
  <c r="BG455" i="3"/>
  <c r="BF455" i="3"/>
  <c r="T455" i="3"/>
  <c r="R455" i="3"/>
  <c r="P455" i="3"/>
  <c r="BI453" i="3"/>
  <c r="BH453" i="3"/>
  <c r="BG453" i="3"/>
  <c r="BF453" i="3"/>
  <c r="T453" i="3"/>
  <c r="R453" i="3"/>
  <c r="P453" i="3"/>
  <c r="BI451" i="3"/>
  <c r="BH451" i="3"/>
  <c r="BG451" i="3"/>
  <c r="BF451" i="3"/>
  <c r="T451" i="3"/>
  <c r="R451" i="3"/>
  <c r="P451" i="3"/>
  <c r="BI449" i="3"/>
  <c r="BH449" i="3"/>
  <c r="BG449" i="3"/>
  <c r="BF449" i="3"/>
  <c r="T449" i="3"/>
  <c r="R449" i="3"/>
  <c r="P449" i="3"/>
  <c r="BI444" i="3"/>
  <c r="BH444" i="3"/>
  <c r="BG444" i="3"/>
  <c r="BF444" i="3"/>
  <c r="T444" i="3"/>
  <c r="R444" i="3"/>
  <c r="P444" i="3"/>
  <c r="BI442" i="3"/>
  <c r="BH442" i="3"/>
  <c r="BG442" i="3"/>
  <c r="BF442" i="3"/>
  <c r="T442" i="3"/>
  <c r="R442" i="3"/>
  <c r="P442" i="3"/>
  <c r="BI440" i="3"/>
  <c r="BH440" i="3"/>
  <c r="BG440" i="3"/>
  <c r="BF440" i="3"/>
  <c r="T440" i="3"/>
  <c r="R440" i="3"/>
  <c r="P440" i="3"/>
  <c r="BI436" i="3"/>
  <c r="BH436" i="3"/>
  <c r="BG436" i="3"/>
  <c r="BF436" i="3"/>
  <c r="T436" i="3"/>
  <c r="R436" i="3"/>
  <c r="P436" i="3"/>
  <c r="BI434" i="3"/>
  <c r="BH434" i="3"/>
  <c r="BG434" i="3"/>
  <c r="BF434" i="3"/>
  <c r="T434" i="3"/>
  <c r="R434" i="3"/>
  <c r="P434" i="3"/>
  <c r="BI429" i="3"/>
  <c r="BH429" i="3"/>
  <c r="BG429" i="3"/>
  <c r="BF429" i="3"/>
  <c r="T429" i="3"/>
  <c r="R429" i="3"/>
  <c r="P429" i="3"/>
  <c r="BI426" i="3"/>
  <c r="BH426" i="3"/>
  <c r="BG426" i="3"/>
  <c r="BF426" i="3"/>
  <c r="T426" i="3"/>
  <c r="R426" i="3"/>
  <c r="P426" i="3"/>
  <c r="BI425" i="3"/>
  <c r="BH425" i="3"/>
  <c r="BG425" i="3"/>
  <c r="BF425" i="3"/>
  <c r="T425" i="3"/>
  <c r="R425" i="3"/>
  <c r="P425" i="3"/>
  <c r="BI423" i="3"/>
  <c r="BH423" i="3"/>
  <c r="BG423" i="3"/>
  <c r="BF423" i="3"/>
  <c r="T423" i="3"/>
  <c r="T422" i="3"/>
  <c r="R423" i="3"/>
  <c r="R422" i="3"/>
  <c r="P423" i="3"/>
  <c r="P422" i="3"/>
  <c r="BI421" i="3"/>
  <c r="BH421" i="3"/>
  <c r="BG421" i="3"/>
  <c r="BF421" i="3"/>
  <c r="T421" i="3"/>
  <c r="T420" i="3"/>
  <c r="R421" i="3"/>
  <c r="R420" i="3"/>
  <c r="P421" i="3"/>
  <c r="P420" i="3"/>
  <c r="BI419" i="3"/>
  <c r="BH419" i="3"/>
  <c r="BG419" i="3"/>
  <c r="BF419" i="3"/>
  <c r="T419" i="3"/>
  <c r="R419" i="3"/>
  <c r="P419" i="3"/>
  <c r="BI418" i="3"/>
  <c r="BH418" i="3"/>
  <c r="BG418" i="3"/>
  <c r="BF418" i="3"/>
  <c r="T418" i="3"/>
  <c r="R418" i="3"/>
  <c r="P418" i="3"/>
  <c r="BI417" i="3"/>
  <c r="BH417" i="3"/>
  <c r="BG417" i="3"/>
  <c r="BF417" i="3"/>
  <c r="T417" i="3"/>
  <c r="R417" i="3"/>
  <c r="P417" i="3"/>
  <c r="BI415" i="3"/>
  <c r="BH415" i="3"/>
  <c r="BG415" i="3"/>
  <c r="BF415" i="3"/>
  <c r="T415" i="3"/>
  <c r="T414" i="3"/>
  <c r="R415" i="3"/>
  <c r="R414" i="3"/>
  <c r="P415" i="3"/>
  <c r="P414" i="3"/>
  <c r="BI413" i="3"/>
  <c r="BH413" i="3"/>
  <c r="BG413" i="3"/>
  <c r="BF413" i="3"/>
  <c r="T413" i="3"/>
  <c r="R413" i="3"/>
  <c r="P413" i="3"/>
  <c r="BI412" i="3"/>
  <c r="BH412" i="3"/>
  <c r="BG412" i="3"/>
  <c r="BF412" i="3"/>
  <c r="T412" i="3"/>
  <c r="R412" i="3"/>
  <c r="P412" i="3"/>
  <c r="BI409" i="3"/>
  <c r="BH409" i="3"/>
  <c r="BG409" i="3"/>
  <c r="BF409" i="3"/>
  <c r="T409" i="3"/>
  <c r="R409" i="3"/>
  <c r="P409" i="3"/>
  <c r="BI406" i="3"/>
  <c r="BH406" i="3"/>
  <c r="BG406" i="3"/>
  <c r="BF406" i="3"/>
  <c r="T406" i="3"/>
  <c r="R406" i="3"/>
  <c r="P406" i="3"/>
  <c r="BI403" i="3"/>
  <c r="BH403" i="3"/>
  <c r="BG403" i="3"/>
  <c r="BF403" i="3"/>
  <c r="T403" i="3"/>
  <c r="R403" i="3"/>
  <c r="P403" i="3"/>
  <c r="BI400" i="3"/>
  <c r="BH400" i="3"/>
  <c r="BG400" i="3"/>
  <c r="BF400" i="3"/>
  <c r="T400" i="3"/>
  <c r="T399" i="3"/>
  <c r="R400" i="3"/>
  <c r="R399" i="3"/>
  <c r="P400" i="3"/>
  <c r="P399" i="3"/>
  <c r="BI398" i="3"/>
  <c r="BH398" i="3"/>
  <c r="BG398" i="3"/>
  <c r="BF398" i="3"/>
  <c r="T398" i="3"/>
  <c r="R398" i="3"/>
  <c r="P398" i="3"/>
  <c r="BI397" i="3"/>
  <c r="BH397" i="3"/>
  <c r="BG397" i="3"/>
  <c r="BF397" i="3"/>
  <c r="T397" i="3"/>
  <c r="R397" i="3"/>
  <c r="P397" i="3"/>
  <c r="BI395" i="3"/>
  <c r="BH395" i="3"/>
  <c r="BG395" i="3"/>
  <c r="BF395" i="3"/>
  <c r="T395" i="3"/>
  <c r="R395" i="3"/>
  <c r="P395" i="3"/>
  <c r="BI394" i="3"/>
  <c r="BH394" i="3"/>
  <c r="BG394" i="3"/>
  <c r="BF394" i="3"/>
  <c r="T394" i="3"/>
  <c r="R394" i="3"/>
  <c r="P394" i="3"/>
  <c r="BI392" i="3"/>
  <c r="BH392" i="3"/>
  <c r="BG392" i="3"/>
  <c r="BF392" i="3"/>
  <c r="T392" i="3"/>
  <c r="R392" i="3"/>
  <c r="P392" i="3"/>
  <c r="BI390" i="3"/>
  <c r="BH390" i="3"/>
  <c r="BG390" i="3"/>
  <c r="BF390" i="3"/>
  <c r="T390" i="3"/>
  <c r="R390" i="3"/>
  <c r="P390" i="3"/>
  <c r="BI388" i="3"/>
  <c r="BH388" i="3"/>
  <c r="BG388" i="3"/>
  <c r="BF388" i="3"/>
  <c r="T388" i="3"/>
  <c r="R388" i="3"/>
  <c r="P388" i="3"/>
  <c r="BI386" i="3"/>
  <c r="BH386" i="3"/>
  <c r="BG386" i="3"/>
  <c r="BF386" i="3"/>
  <c r="T386" i="3"/>
  <c r="R386" i="3"/>
  <c r="P386" i="3"/>
  <c r="BI383" i="3"/>
  <c r="BH383" i="3"/>
  <c r="BG383" i="3"/>
  <c r="BF383" i="3"/>
  <c r="T383" i="3"/>
  <c r="R383" i="3"/>
  <c r="P383" i="3"/>
  <c r="BI380" i="3"/>
  <c r="BH380" i="3"/>
  <c r="BG380" i="3"/>
  <c r="BF380" i="3"/>
  <c r="T380" i="3"/>
  <c r="R380" i="3"/>
  <c r="P380" i="3"/>
  <c r="BI378" i="3"/>
  <c r="BH378" i="3"/>
  <c r="BG378" i="3"/>
  <c r="BF378" i="3"/>
  <c r="T378" i="3"/>
  <c r="R378" i="3"/>
  <c r="P378" i="3"/>
  <c r="BI377" i="3"/>
  <c r="BH377" i="3"/>
  <c r="BG377" i="3"/>
  <c r="BF377" i="3"/>
  <c r="T377" i="3"/>
  <c r="R377" i="3"/>
  <c r="P377" i="3"/>
  <c r="BI376" i="3"/>
  <c r="BH376" i="3"/>
  <c r="BG376" i="3"/>
  <c r="BF376" i="3"/>
  <c r="T376" i="3"/>
  <c r="R376" i="3"/>
  <c r="P376" i="3"/>
  <c r="BI374" i="3"/>
  <c r="BH374" i="3"/>
  <c r="BG374" i="3"/>
  <c r="BF374" i="3"/>
  <c r="T374" i="3"/>
  <c r="R374" i="3"/>
  <c r="P374" i="3"/>
  <c r="BI372" i="3"/>
  <c r="BH372" i="3"/>
  <c r="BG372" i="3"/>
  <c r="BF372" i="3"/>
  <c r="T372" i="3"/>
  <c r="R372" i="3"/>
  <c r="P372" i="3"/>
  <c r="BI371" i="3"/>
  <c r="BH371" i="3"/>
  <c r="BG371" i="3"/>
  <c r="BF371" i="3"/>
  <c r="T371" i="3"/>
  <c r="R371" i="3"/>
  <c r="P371" i="3"/>
  <c r="BI368" i="3"/>
  <c r="BH368" i="3"/>
  <c r="BG368" i="3"/>
  <c r="BF368" i="3"/>
  <c r="T368" i="3"/>
  <c r="R368" i="3"/>
  <c r="P368" i="3"/>
  <c r="BI365" i="3"/>
  <c r="BH365" i="3"/>
  <c r="BG365" i="3"/>
  <c r="BF365" i="3"/>
  <c r="T365" i="3"/>
  <c r="R365" i="3"/>
  <c r="P365" i="3"/>
  <c r="BI362" i="3"/>
  <c r="BH362" i="3"/>
  <c r="BG362" i="3"/>
  <c r="BF362" i="3"/>
  <c r="T362" i="3"/>
  <c r="R362" i="3"/>
  <c r="P362" i="3"/>
  <c r="BI356" i="3"/>
  <c r="BH356" i="3"/>
  <c r="BG356" i="3"/>
  <c r="BF356" i="3"/>
  <c r="T356" i="3"/>
  <c r="R356" i="3"/>
  <c r="P356" i="3"/>
  <c r="BI355" i="3"/>
  <c r="BH355" i="3"/>
  <c r="BG355" i="3"/>
  <c r="BF355" i="3"/>
  <c r="T355" i="3"/>
  <c r="R355" i="3"/>
  <c r="P355" i="3"/>
  <c r="BI353" i="3"/>
  <c r="BH353" i="3"/>
  <c r="BG353" i="3"/>
  <c r="BF353" i="3"/>
  <c r="T353" i="3"/>
  <c r="R353" i="3"/>
  <c r="P353" i="3"/>
  <c r="BI350" i="3"/>
  <c r="BH350" i="3"/>
  <c r="BG350" i="3"/>
  <c r="BF350" i="3"/>
  <c r="T350" i="3"/>
  <c r="R350" i="3"/>
  <c r="P350" i="3"/>
  <c r="BI349" i="3"/>
  <c r="BH349" i="3"/>
  <c r="BG349" i="3"/>
  <c r="BF349" i="3"/>
  <c r="T349" i="3"/>
  <c r="R349" i="3"/>
  <c r="P349" i="3"/>
  <c r="BI348" i="3"/>
  <c r="BH348" i="3"/>
  <c r="BG348" i="3"/>
  <c r="BF348" i="3"/>
  <c r="T348" i="3"/>
  <c r="R348" i="3"/>
  <c r="P348" i="3"/>
  <c r="BI346" i="3"/>
  <c r="BH346" i="3"/>
  <c r="BG346" i="3"/>
  <c r="BF346" i="3"/>
  <c r="T346" i="3"/>
  <c r="R346" i="3"/>
  <c r="P346" i="3"/>
  <c r="BI345" i="3"/>
  <c r="BH345" i="3"/>
  <c r="BG345" i="3"/>
  <c r="BF345" i="3"/>
  <c r="T345" i="3"/>
  <c r="R345" i="3"/>
  <c r="P345" i="3"/>
  <c r="BI344" i="3"/>
  <c r="BH344" i="3"/>
  <c r="BG344" i="3"/>
  <c r="BF344" i="3"/>
  <c r="T344" i="3"/>
  <c r="R344" i="3"/>
  <c r="P344" i="3"/>
  <c r="BI343" i="3"/>
  <c r="BH343" i="3"/>
  <c r="BG343" i="3"/>
  <c r="BF343" i="3"/>
  <c r="T343" i="3"/>
  <c r="R343" i="3"/>
  <c r="P343" i="3"/>
  <c r="BI342" i="3"/>
  <c r="BH342" i="3"/>
  <c r="BG342" i="3"/>
  <c r="BF342" i="3"/>
  <c r="T342" i="3"/>
  <c r="R342" i="3"/>
  <c r="P342" i="3"/>
  <c r="BI341" i="3"/>
  <c r="BH341" i="3"/>
  <c r="BG341" i="3"/>
  <c r="BF341" i="3"/>
  <c r="T341" i="3"/>
  <c r="R341" i="3"/>
  <c r="P341" i="3"/>
  <c r="BI340" i="3"/>
  <c r="BH340" i="3"/>
  <c r="BG340" i="3"/>
  <c r="BF340" i="3"/>
  <c r="T340" i="3"/>
  <c r="R340" i="3"/>
  <c r="P340" i="3"/>
  <c r="BI338" i="3"/>
  <c r="BH338" i="3"/>
  <c r="BG338" i="3"/>
  <c r="BF338" i="3"/>
  <c r="T338" i="3"/>
  <c r="R338" i="3"/>
  <c r="P338" i="3"/>
  <c r="BI337" i="3"/>
  <c r="BH337" i="3"/>
  <c r="BG337" i="3"/>
  <c r="BF337" i="3"/>
  <c r="T337" i="3"/>
  <c r="R337" i="3"/>
  <c r="P337" i="3"/>
  <c r="BI336" i="3"/>
  <c r="BH336" i="3"/>
  <c r="BG336" i="3"/>
  <c r="BF336" i="3"/>
  <c r="T336" i="3"/>
  <c r="R336" i="3"/>
  <c r="P336" i="3"/>
  <c r="BI335" i="3"/>
  <c r="BH335" i="3"/>
  <c r="BG335" i="3"/>
  <c r="BF335" i="3"/>
  <c r="T335" i="3"/>
  <c r="R335" i="3"/>
  <c r="P335" i="3"/>
  <c r="BI334" i="3"/>
  <c r="BH334" i="3"/>
  <c r="BG334" i="3"/>
  <c r="BF334" i="3"/>
  <c r="T334" i="3"/>
  <c r="R334" i="3"/>
  <c r="P334" i="3"/>
  <c r="BI333" i="3"/>
  <c r="BH333" i="3"/>
  <c r="BG333" i="3"/>
  <c r="BF333" i="3"/>
  <c r="T333" i="3"/>
  <c r="R333" i="3"/>
  <c r="P333" i="3"/>
  <c r="BI332" i="3"/>
  <c r="BH332" i="3"/>
  <c r="BG332" i="3"/>
  <c r="BF332" i="3"/>
  <c r="T332" i="3"/>
  <c r="R332" i="3"/>
  <c r="P332" i="3"/>
  <c r="BI331" i="3"/>
  <c r="BH331" i="3"/>
  <c r="BG331" i="3"/>
  <c r="BF331" i="3"/>
  <c r="T331" i="3"/>
  <c r="R331" i="3"/>
  <c r="P331" i="3"/>
  <c r="BI330" i="3"/>
  <c r="BH330" i="3"/>
  <c r="BG330" i="3"/>
  <c r="BF330" i="3"/>
  <c r="T330" i="3"/>
  <c r="R330" i="3"/>
  <c r="P330" i="3"/>
  <c r="BI329" i="3"/>
  <c r="BH329" i="3"/>
  <c r="BG329" i="3"/>
  <c r="BF329" i="3"/>
  <c r="T329" i="3"/>
  <c r="R329" i="3"/>
  <c r="P329" i="3"/>
  <c r="BI328" i="3"/>
  <c r="BH328" i="3"/>
  <c r="BG328" i="3"/>
  <c r="BF328" i="3"/>
  <c r="T328" i="3"/>
  <c r="R328" i="3"/>
  <c r="P328" i="3"/>
  <c r="BI327" i="3"/>
  <c r="BH327" i="3"/>
  <c r="BG327" i="3"/>
  <c r="BF327" i="3"/>
  <c r="T327" i="3"/>
  <c r="R327" i="3"/>
  <c r="P327" i="3"/>
  <c r="BI324" i="3"/>
  <c r="BH324" i="3"/>
  <c r="BG324" i="3"/>
  <c r="BF324" i="3"/>
  <c r="T324" i="3"/>
  <c r="R324" i="3"/>
  <c r="P324" i="3"/>
  <c r="BI322" i="3"/>
  <c r="BH322" i="3"/>
  <c r="BG322" i="3"/>
  <c r="BF322" i="3"/>
  <c r="T322" i="3"/>
  <c r="R322" i="3"/>
  <c r="P322" i="3"/>
  <c r="BI321" i="3"/>
  <c r="BH321" i="3"/>
  <c r="BG321" i="3"/>
  <c r="BF321" i="3"/>
  <c r="T321" i="3"/>
  <c r="R321" i="3"/>
  <c r="P321" i="3"/>
  <c r="BI320" i="3"/>
  <c r="BH320" i="3"/>
  <c r="BG320" i="3"/>
  <c r="BF320" i="3"/>
  <c r="T320" i="3"/>
  <c r="R320" i="3"/>
  <c r="P320" i="3"/>
  <c r="BI318" i="3"/>
  <c r="BH318" i="3"/>
  <c r="BG318" i="3"/>
  <c r="BF318" i="3"/>
  <c r="T318" i="3"/>
  <c r="T317" i="3"/>
  <c r="R318" i="3"/>
  <c r="R317" i="3"/>
  <c r="P318" i="3"/>
  <c r="P317" i="3"/>
  <c r="BI315" i="3"/>
  <c r="BH315" i="3"/>
  <c r="BG315" i="3"/>
  <c r="BF315" i="3"/>
  <c r="T315" i="3"/>
  <c r="R315" i="3"/>
  <c r="P315" i="3"/>
  <c r="BI314" i="3"/>
  <c r="BH314" i="3"/>
  <c r="BG314" i="3"/>
  <c r="BF314" i="3"/>
  <c r="T314" i="3"/>
  <c r="R314" i="3"/>
  <c r="P314" i="3"/>
  <c r="BI312" i="3"/>
  <c r="BH312" i="3"/>
  <c r="BG312" i="3"/>
  <c r="BF312" i="3"/>
  <c r="T312" i="3"/>
  <c r="R312" i="3"/>
  <c r="P312" i="3"/>
  <c r="BI311" i="3"/>
  <c r="BH311" i="3"/>
  <c r="BG311" i="3"/>
  <c r="BF311" i="3"/>
  <c r="T311" i="3"/>
  <c r="R311" i="3"/>
  <c r="P311" i="3"/>
  <c r="BI309" i="3"/>
  <c r="BH309" i="3"/>
  <c r="BG309" i="3"/>
  <c r="BF309" i="3"/>
  <c r="T309" i="3"/>
  <c r="R309" i="3"/>
  <c r="P309" i="3"/>
  <c r="BI307" i="3"/>
  <c r="BH307" i="3"/>
  <c r="BG307" i="3"/>
  <c r="BF307" i="3"/>
  <c r="T307" i="3"/>
  <c r="R307" i="3"/>
  <c r="P307" i="3"/>
  <c r="BI306" i="3"/>
  <c r="BH306" i="3"/>
  <c r="BG306" i="3"/>
  <c r="BF306" i="3"/>
  <c r="T306" i="3"/>
  <c r="R306" i="3"/>
  <c r="P306" i="3"/>
  <c r="BI303" i="3"/>
  <c r="BH303" i="3"/>
  <c r="BG303" i="3"/>
  <c r="BF303" i="3"/>
  <c r="T303" i="3"/>
  <c r="R303" i="3"/>
  <c r="P303" i="3"/>
  <c r="BI301" i="3"/>
  <c r="BH301" i="3"/>
  <c r="BG301" i="3"/>
  <c r="BF301" i="3"/>
  <c r="T301" i="3"/>
  <c r="R301" i="3"/>
  <c r="P301" i="3"/>
  <c r="BI300" i="3"/>
  <c r="BH300" i="3"/>
  <c r="BG300" i="3"/>
  <c r="BF300" i="3"/>
  <c r="T300" i="3"/>
  <c r="R300" i="3"/>
  <c r="P300" i="3"/>
  <c r="BI299" i="3"/>
  <c r="BH299" i="3"/>
  <c r="BG299" i="3"/>
  <c r="BF299" i="3"/>
  <c r="T299" i="3"/>
  <c r="R299" i="3"/>
  <c r="P299" i="3"/>
  <c r="BI298" i="3"/>
  <c r="BH298" i="3"/>
  <c r="BG298" i="3"/>
  <c r="BF298" i="3"/>
  <c r="T298" i="3"/>
  <c r="R298" i="3"/>
  <c r="P298" i="3"/>
  <c r="BI295" i="3"/>
  <c r="BH295" i="3"/>
  <c r="BG295" i="3"/>
  <c r="BF295" i="3"/>
  <c r="T295" i="3"/>
  <c r="R295" i="3"/>
  <c r="P295" i="3"/>
  <c r="BI294" i="3"/>
  <c r="BH294" i="3"/>
  <c r="BG294" i="3"/>
  <c r="BF294" i="3"/>
  <c r="T294" i="3"/>
  <c r="R294" i="3"/>
  <c r="P294" i="3"/>
  <c r="BI291" i="3"/>
  <c r="BH291" i="3"/>
  <c r="BG291" i="3"/>
  <c r="BF291" i="3"/>
  <c r="T291" i="3"/>
  <c r="R291" i="3"/>
  <c r="P291" i="3"/>
  <c r="BI290" i="3"/>
  <c r="BH290" i="3"/>
  <c r="BG290" i="3"/>
  <c r="BF290" i="3"/>
  <c r="T290" i="3"/>
  <c r="R290" i="3"/>
  <c r="P290" i="3"/>
  <c r="BI289" i="3"/>
  <c r="BH289" i="3"/>
  <c r="BG289" i="3"/>
  <c r="BF289" i="3"/>
  <c r="T289" i="3"/>
  <c r="R289" i="3"/>
  <c r="P289" i="3"/>
  <c r="BI287" i="3"/>
  <c r="BH287" i="3"/>
  <c r="BG287" i="3"/>
  <c r="BF287" i="3"/>
  <c r="T287" i="3"/>
  <c r="R287" i="3"/>
  <c r="P287" i="3"/>
  <c r="BI286" i="3"/>
  <c r="BH286" i="3"/>
  <c r="BG286" i="3"/>
  <c r="BF286" i="3"/>
  <c r="T286" i="3"/>
  <c r="R286" i="3"/>
  <c r="P286" i="3"/>
  <c r="BI280" i="3"/>
  <c r="BH280" i="3"/>
  <c r="BG280" i="3"/>
  <c r="BF280" i="3"/>
  <c r="T280" i="3"/>
  <c r="R280" i="3"/>
  <c r="P280" i="3"/>
  <c r="BI277" i="3"/>
  <c r="BH277" i="3"/>
  <c r="BG277" i="3"/>
  <c r="BF277" i="3"/>
  <c r="T277" i="3"/>
  <c r="R277" i="3"/>
  <c r="P277" i="3"/>
  <c r="BI276" i="3"/>
  <c r="BH276" i="3"/>
  <c r="BG276" i="3"/>
  <c r="BF276" i="3"/>
  <c r="T276" i="3"/>
  <c r="R276" i="3"/>
  <c r="P276" i="3"/>
  <c r="BI275" i="3"/>
  <c r="BH275" i="3"/>
  <c r="BG275" i="3"/>
  <c r="BF275" i="3"/>
  <c r="T275" i="3"/>
  <c r="R275" i="3"/>
  <c r="P275" i="3"/>
  <c r="BI272" i="3"/>
  <c r="BH272" i="3"/>
  <c r="BG272" i="3"/>
  <c r="BF272" i="3"/>
  <c r="T272" i="3"/>
  <c r="R272" i="3"/>
  <c r="P272" i="3"/>
  <c r="BI270" i="3"/>
  <c r="BH270" i="3"/>
  <c r="BG270" i="3"/>
  <c r="BF270" i="3"/>
  <c r="T270" i="3"/>
  <c r="R270" i="3"/>
  <c r="P270" i="3"/>
  <c r="BI268" i="3"/>
  <c r="BH268" i="3"/>
  <c r="BG268" i="3"/>
  <c r="BF268" i="3"/>
  <c r="T268" i="3"/>
  <c r="R268" i="3"/>
  <c r="P268" i="3"/>
  <c r="BI267" i="3"/>
  <c r="BH267" i="3"/>
  <c r="BG267" i="3"/>
  <c r="BF267" i="3"/>
  <c r="T267" i="3"/>
  <c r="R267" i="3"/>
  <c r="P267" i="3"/>
  <c r="BI263" i="3"/>
  <c r="BH263" i="3"/>
  <c r="BG263" i="3"/>
  <c r="BF263" i="3"/>
  <c r="T263" i="3"/>
  <c r="R263" i="3"/>
  <c r="P263" i="3"/>
  <c r="BI259" i="3"/>
  <c r="BH259" i="3"/>
  <c r="BG259" i="3"/>
  <c r="BF259" i="3"/>
  <c r="T259" i="3"/>
  <c r="R259" i="3"/>
  <c r="P259" i="3"/>
  <c r="BI256" i="3"/>
  <c r="BH256" i="3"/>
  <c r="BG256" i="3"/>
  <c r="BF256" i="3"/>
  <c r="T256" i="3"/>
  <c r="R256" i="3"/>
  <c r="P256" i="3"/>
  <c r="BI254" i="3"/>
  <c r="BH254" i="3"/>
  <c r="BG254" i="3"/>
  <c r="BF254" i="3"/>
  <c r="T254" i="3"/>
  <c r="R254" i="3"/>
  <c r="P254" i="3"/>
  <c r="BI253" i="3"/>
  <c r="BH253" i="3"/>
  <c r="BG253" i="3"/>
  <c r="BF253" i="3"/>
  <c r="T253" i="3"/>
  <c r="R253" i="3"/>
  <c r="P253" i="3"/>
  <c r="BI251" i="3"/>
  <c r="BH251" i="3"/>
  <c r="BG251" i="3"/>
  <c r="BF251" i="3"/>
  <c r="T251" i="3"/>
  <c r="R251" i="3"/>
  <c r="P251" i="3"/>
  <c r="BI248" i="3"/>
  <c r="BH248" i="3"/>
  <c r="BG248" i="3"/>
  <c r="BF248" i="3"/>
  <c r="T248" i="3"/>
  <c r="R248" i="3"/>
  <c r="P248" i="3"/>
  <c r="BI245" i="3"/>
  <c r="BH245" i="3"/>
  <c r="BG245" i="3"/>
  <c r="BF245" i="3"/>
  <c r="T245" i="3"/>
  <c r="R245" i="3"/>
  <c r="P245" i="3"/>
  <c r="BI242" i="3"/>
  <c r="BH242" i="3"/>
  <c r="BG242" i="3"/>
  <c r="BF242" i="3"/>
  <c r="T242" i="3"/>
  <c r="R242" i="3"/>
  <c r="P242" i="3"/>
  <c r="BI240" i="3"/>
  <c r="BH240" i="3"/>
  <c r="BG240" i="3"/>
  <c r="BF240" i="3"/>
  <c r="T240" i="3"/>
  <c r="R240" i="3"/>
  <c r="P240" i="3"/>
  <c r="BI238" i="3"/>
  <c r="BH238" i="3"/>
  <c r="BG238" i="3"/>
  <c r="BF238" i="3"/>
  <c r="T238" i="3"/>
  <c r="R238" i="3"/>
  <c r="P238" i="3"/>
  <c r="BI236" i="3"/>
  <c r="BH236" i="3"/>
  <c r="BG236" i="3"/>
  <c r="BF236" i="3"/>
  <c r="T236" i="3"/>
  <c r="R236" i="3"/>
  <c r="P236" i="3"/>
  <c r="BI234" i="3"/>
  <c r="BH234" i="3"/>
  <c r="BG234" i="3"/>
  <c r="BF234" i="3"/>
  <c r="T234" i="3"/>
  <c r="R234" i="3"/>
  <c r="P234" i="3"/>
  <c r="BI232" i="3"/>
  <c r="BH232" i="3"/>
  <c r="BG232" i="3"/>
  <c r="BF232" i="3"/>
  <c r="T232" i="3"/>
  <c r="R232" i="3"/>
  <c r="P232" i="3"/>
  <c r="BI230" i="3"/>
  <c r="BH230" i="3"/>
  <c r="BG230" i="3"/>
  <c r="BF230" i="3"/>
  <c r="T230" i="3"/>
  <c r="R230" i="3"/>
  <c r="P230" i="3"/>
  <c r="BI227" i="3"/>
  <c r="BH227" i="3"/>
  <c r="BG227" i="3"/>
  <c r="BF227" i="3"/>
  <c r="T227" i="3"/>
  <c r="R227" i="3"/>
  <c r="P227" i="3"/>
  <c r="BI226" i="3"/>
  <c r="BH226" i="3"/>
  <c r="BG226" i="3"/>
  <c r="BF226" i="3"/>
  <c r="T226" i="3"/>
  <c r="R226" i="3"/>
  <c r="P226" i="3"/>
  <c r="BI225" i="3"/>
  <c r="BH225" i="3"/>
  <c r="BG225" i="3"/>
  <c r="BF225" i="3"/>
  <c r="T225" i="3"/>
  <c r="R225" i="3"/>
  <c r="P225" i="3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R209" i="3"/>
  <c r="P209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2" i="3"/>
  <c r="BH202" i="3"/>
  <c r="BG202" i="3"/>
  <c r="BF202" i="3"/>
  <c r="T202" i="3"/>
  <c r="R202" i="3"/>
  <c r="P202" i="3"/>
  <c r="BI196" i="3"/>
  <c r="BH196" i="3"/>
  <c r="BG196" i="3"/>
  <c r="BF196" i="3"/>
  <c r="T196" i="3"/>
  <c r="R196" i="3"/>
  <c r="P196" i="3"/>
  <c r="BI194" i="3"/>
  <c r="BH194" i="3"/>
  <c r="BG194" i="3"/>
  <c r="BF194" i="3"/>
  <c r="T194" i="3"/>
  <c r="R194" i="3"/>
  <c r="P194" i="3"/>
  <c r="BI189" i="3"/>
  <c r="BH189" i="3"/>
  <c r="BG189" i="3"/>
  <c r="BF189" i="3"/>
  <c r="T189" i="3"/>
  <c r="R189" i="3"/>
  <c r="P189" i="3"/>
  <c r="BI185" i="3"/>
  <c r="BH185" i="3"/>
  <c r="BG185" i="3"/>
  <c r="BF185" i="3"/>
  <c r="T185" i="3"/>
  <c r="R185" i="3"/>
  <c r="P185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1" i="3"/>
  <c r="BH171" i="3"/>
  <c r="BG171" i="3"/>
  <c r="BF171" i="3"/>
  <c r="T171" i="3"/>
  <c r="R171" i="3"/>
  <c r="P171" i="3"/>
  <c r="BI167" i="3"/>
  <c r="BH167" i="3"/>
  <c r="BG167" i="3"/>
  <c r="BF167" i="3"/>
  <c r="T167" i="3"/>
  <c r="R167" i="3"/>
  <c r="P167" i="3"/>
  <c r="BI162" i="3"/>
  <c r="BH162" i="3"/>
  <c r="BG162" i="3"/>
  <c r="BF162" i="3"/>
  <c r="T162" i="3"/>
  <c r="R162" i="3"/>
  <c r="P162" i="3"/>
  <c r="BI157" i="3"/>
  <c r="BH157" i="3"/>
  <c r="BG157" i="3"/>
  <c r="BF157" i="3"/>
  <c r="T157" i="3"/>
  <c r="R157" i="3"/>
  <c r="P157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J137" i="3"/>
  <c r="J136" i="3"/>
  <c r="F136" i="3"/>
  <c r="F134" i="3"/>
  <c r="E132" i="3"/>
  <c r="J92" i="3"/>
  <c r="J91" i="3"/>
  <c r="F91" i="3"/>
  <c r="F89" i="3"/>
  <c r="E87" i="3"/>
  <c r="J18" i="3"/>
  <c r="E18" i="3"/>
  <c r="F137" i="3"/>
  <c r="J17" i="3"/>
  <c r="J12" i="3"/>
  <c r="J134" i="3"/>
  <c r="E7" i="3"/>
  <c r="E85" i="3"/>
  <c r="J37" i="2"/>
  <c r="J36" i="2"/>
  <c r="AY95" i="1"/>
  <c r="J35" i="2"/>
  <c r="AX95" i="1"/>
  <c r="BI253" i="2"/>
  <c r="BH253" i="2"/>
  <c r="BG253" i="2"/>
  <c r="BF253" i="2"/>
  <c r="T253" i="2"/>
  <c r="T252" i="2"/>
  <c r="R253" i="2"/>
  <c r="R252" i="2"/>
  <c r="P253" i="2"/>
  <c r="P252" i="2"/>
  <c r="BI251" i="2"/>
  <c r="BH251" i="2"/>
  <c r="BG251" i="2"/>
  <c r="BF251" i="2"/>
  <c r="T251" i="2"/>
  <c r="T250" i="2"/>
  <c r="R251" i="2"/>
  <c r="R250" i="2"/>
  <c r="P251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T243" i="2"/>
  <c r="R244" i="2"/>
  <c r="R243" i="2"/>
  <c r="P244" i="2"/>
  <c r="P243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5" i="2"/>
  <c r="BH215" i="2"/>
  <c r="BG215" i="2"/>
  <c r="BF215" i="2"/>
  <c r="T215" i="2"/>
  <c r="R215" i="2"/>
  <c r="P215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J124" i="2"/>
  <c r="J123" i="2"/>
  <c r="F123" i="2"/>
  <c r="F121" i="2"/>
  <c r="E119" i="2"/>
  <c r="J92" i="2"/>
  <c r="J91" i="2"/>
  <c r="F91" i="2"/>
  <c r="F89" i="2"/>
  <c r="E87" i="2"/>
  <c r="J18" i="2"/>
  <c r="E18" i="2"/>
  <c r="F92" i="2"/>
  <c r="J17" i="2"/>
  <c r="J12" i="2"/>
  <c r="J121" i="2"/>
  <c r="E7" i="2"/>
  <c r="E117" i="2"/>
  <c r="L90" i="1"/>
  <c r="AM90" i="1"/>
  <c r="AM89" i="1"/>
  <c r="L89" i="1"/>
  <c r="AM87" i="1"/>
  <c r="L87" i="1"/>
  <c r="L85" i="1"/>
  <c r="L84" i="1"/>
  <c r="J248" i="2"/>
  <c r="J239" i="2"/>
  <c r="BK223" i="2"/>
  <c r="J212" i="2"/>
  <c r="BK195" i="2"/>
  <c r="J180" i="2"/>
  <c r="BK161" i="2"/>
  <c r="J131" i="2"/>
  <c r="BK248" i="2"/>
  <c r="J235" i="2"/>
  <c r="BK212" i="2"/>
  <c r="BK201" i="2"/>
  <c r="BK180" i="2"/>
  <c r="BK170" i="2"/>
  <c r="J156" i="2"/>
  <c r="BK137" i="2"/>
  <c r="BK244" i="2"/>
  <c r="J233" i="2"/>
  <c r="BK221" i="2"/>
  <c r="BK204" i="2"/>
  <c r="J165" i="2"/>
  <c r="J144" i="2"/>
  <c r="J135" i="2"/>
  <c r="J225" i="2"/>
  <c r="BK211" i="2"/>
  <c r="J195" i="2"/>
  <c r="BK178" i="2"/>
  <c r="BK171" i="2"/>
  <c r="J161" i="2"/>
  <c r="BK131" i="2"/>
  <c r="BK470" i="3"/>
  <c r="J456" i="3"/>
  <c r="J442" i="3"/>
  <c r="BK434" i="3"/>
  <c r="BK412" i="3"/>
  <c r="J395" i="3"/>
  <c r="J388" i="3"/>
  <c r="J374" i="3"/>
  <c r="J343" i="3"/>
  <c r="BK336" i="3"/>
  <c r="BK327" i="3"/>
  <c r="BK307" i="3"/>
  <c r="J295" i="3"/>
  <c r="BK289" i="3"/>
  <c r="BK259" i="3"/>
  <c r="J230" i="3"/>
  <c r="J194" i="3"/>
  <c r="J157" i="3"/>
  <c r="J470" i="3"/>
  <c r="J461" i="3"/>
  <c r="J444" i="3"/>
  <c r="BK419" i="3"/>
  <c r="BK403" i="3"/>
  <c r="BK390" i="3"/>
  <c r="BK372" i="3"/>
  <c r="BK353" i="3"/>
  <c r="BK345" i="3"/>
  <c r="BK330" i="3"/>
  <c r="J312" i="3"/>
  <c r="J286" i="3"/>
  <c r="J267" i="3"/>
  <c r="J248" i="3"/>
  <c r="BK238" i="3"/>
  <c r="BK196" i="3"/>
  <c r="BK179" i="3"/>
  <c r="J167" i="3"/>
  <c r="BK147" i="3"/>
  <c r="BK465" i="3"/>
  <c r="J459" i="3"/>
  <c r="BK436" i="3"/>
  <c r="J413" i="3"/>
  <c r="BK386" i="3"/>
  <c r="BK374" i="3"/>
  <c r="J365" i="3"/>
  <c r="BK348" i="3"/>
  <c r="BK342" i="3"/>
  <c r="BK329" i="3"/>
  <c r="J320" i="3"/>
  <c r="J311" i="3"/>
  <c r="BK300" i="3"/>
  <c r="J287" i="3"/>
  <c r="J275" i="3"/>
  <c r="BK253" i="3"/>
  <c r="J232" i="3"/>
  <c r="BK209" i="3"/>
  <c r="J174" i="3"/>
  <c r="BK152" i="3"/>
  <c r="J145" i="3"/>
  <c r="BK459" i="3"/>
  <c r="BK456" i="3"/>
  <c r="J423" i="3"/>
  <c r="J412" i="3"/>
  <c r="J397" i="3"/>
  <c r="BK377" i="3"/>
  <c r="J353" i="3"/>
  <c r="BK340" i="3"/>
  <c r="BK335" i="3"/>
  <c r="J331" i="3"/>
  <c r="J321" i="3"/>
  <c r="J307" i="3"/>
  <c r="J289" i="3"/>
  <c r="BK276" i="3"/>
  <c r="J259" i="3"/>
  <c r="J238" i="3"/>
  <c r="J223" i="3"/>
  <c r="BK206" i="3"/>
  <c r="J177" i="3"/>
  <c r="BK167" i="3"/>
  <c r="J148" i="3"/>
  <c r="BK233" i="4"/>
  <c r="J222" i="4"/>
  <c r="BK208" i="4"/>
  <c r="BK206" i="4"/>
  <c r="BK201" i="4"/>
  <c r="J198" i="4"/>
  <c r="BK195" i="4"/>
  <c r="BK193" i="4"/>
  <c r="BK190" i="4"/>
  <c r="BK187" i="4"/>
  <c r="BK181" i="4"/>
  <c r="J173" i="4"/>
  <c r="BK163" i="4"/>
  <c r="J141" i="4"/>
  <c r="J235" i="4"/>
  <c r="BK215" i="4"/>
  <c r="J201" i="4"/>
  <c r="J187" i="4"/>
  <c r="BK177" i="4"/>
  <c r="BK167" i="4"/>
  <c r="BK150" i="4"/>
  <c r="J133" i="4"/>
  <c r="BK230" i="4"/>
  <c r="J206" i="4"/>
  <c r="BK198" i="4"/>
  <c r="J184" i="4"/>
  <c r="J168" i="4"/>
  <c r="J136" i="4"/>
  <c r="BK244" i="4"/>
  <c r="BK235" i="4"/>
  <c r="J224" i="4"/>
  <c r="J212" i="4"/>
  <c r="BK134" i="4"/>
  <c r="J251" i="2"/>
  <c r="J242" i="2"/>
  <c r="BK235" i="2"/>
  <c r="BK219" i="2"/>
  <c r="J207" i="2"/>
  <c r="BK190" i="2"/>
  <c r="J171" i="2"/>
  <c r="BK158" i="2"/>
  <c r="BK253" i="2"/>
  <c r="BK240" i="2"/>
  <c r="BK225" i="2"/>
  <c r="BK208" i="2"/>
  <c r="J193" i="2"/>
  <c r="J176" i="2"/>
  <c r="BK165" i="2"/>
  <c r="BK151" i="2"/>
  <c r="BK132" i="2"/>
  <c r="BK247" i="2"/>
  <c r="J223" i="2"/>
  <c r="J218" i="2"/>
  <c r="BK196" i="2"/>
  <c r="J163" i="2"/>
  <c r="BK138" i="2"/>
  <c r="J132" i="2"/>
  <c r="J219" i="2"/>
  <c r="J198" i="2"/>
  <c r="J190" i="2"/>
  <c r="BK176" i="2"/>
  <c r="J151" i="2"/>
  <c r="BK135" i="2"/>
  <c r="AS94" i="1"/>
  <c r="BK444" i="3"/>
  <c r="J425" i="3"/>
  <c r="BK418" i="3"/>
  <c r="BK397" i="3"/>
  <c r="J390" i="3"/>
  <c r="BK376" i="3"/>
  <c r="BK344" i="3"/>
  <c r="J341" i="3"/>
  <c r="BK331" i="3"/>
  <c r="BK311" i="3"/>
  <c r="J301" i="3"/>
  <c r="J291" i="3"/>
  <c r="BK270" i="3"/>
  <c r="J254" i="3"/>
  <c r="BK227" i="3"/>
  <c r="J220" i="3"/>
  <c r="J147" i="3"/>
  <c r="BK468" i="3"/>
  <c r="BK449" i="3"/>
  <c r="J429" i="3"/>
  <c r="BK421" i="3"/>
  <c r="J415" i="3"/>
  <c r="J380" i="3"/>
  <c r="J371" i="3"/>
  <c r="BK356" i="3"/>
  <c r="J349" i="3"/>
  <c r="J334" i="3"/>
  <c r="BK315" i="3"/>
  <c r="J298" i="3"/>
  <c r="BK275" i="3"/>
  <c r="BK254" i="3"/>
  <c r="J242" i="3"/>
  <c r="BK225" i="3"/>
  <c r="J202" i="3"/>
  <c r="BK185" i="3"/>
  <c r="BK154" i="3"/>
  <c r="J144" i="3"/>
  <c r="BK461" i="3"/>
  <c r="BK451" i="3"/>
  <c r="BK429" i="3"/>
  <c r="BK406" i="3"/>
  <c r="BK380" i="3"/>
  <c r="BK368" i="3"/>
  <c r="BK350" i="3"/>
  <c r="J346" i="3"/>
  <c r="BK338" i="3"/>
  <c r="BK328" i="3"/>
  <c r="BK314" i="3"/>
  <c r="BK306" i="3"/>
  <c r="BK291" i="3"/>
  <c r="BK286" i="3"/>
  <c r="J270" i="3"/>
  <c r="J251" i="3"/>
  <c r="BK230" i="3"/>
  <c r="J206" i="3"/>
  <c r="J178" i="3"/>
  <c r="J154" i="3"/>
  <c r="BK148" i="3"/>
  <c r="J143" i="3"/>
  <c r="BK455" i="3"/>
  <c r="BK425" i="3"/>
  <c r="J406" i="3"/>
  <c r="BK395" i="3"/>
  <c r="J376" i="3"/>
  <c r="J348" i="3"/>
  <c r="J338" i="3"/>
  <c r="J333" i="3"/>
  <c r="BK324" i="3"/>
  <c r="J309" i="3"/>
  <c r="BK295" i="3"/>
  <c r="BK280" i="3"/>
  <c r="J263" i="3"/>
  <c r="BK242" i="3"/>
  <c r="BK234" i="3"/>
  <c r="J211" i="3"/>
  <c r="J185" i="3"/>
  <c r="BK171" i="3"/>
  <c r="BK150" i="3"/>
  <c r="J238" i="4"/>
  <c r="BK226" i="4"/>
  <c r="J215" i="4"/>
  <c r="J175" i="4"/>
  <c r="J167" i="4"/>
  <c r="J150" i="4"/>
  <c r="BK133" i="4"/>
  <c r="J228" i="4"/>
  <c r="J208" i="4"/>
  <c r="J193" i="4"/>
  <c r="BK171" i="4"/>
  <c r="J155" i="4"/>
  <c r="BK138" i="4"/>
  <c r="BK242" i="4"/>
  <c r="J226" i="4"/>
  <c r="BK212" i="4"/>
  <c r="J192" i="4"/>
  <c r="BK175" i="4"/>
  <c r="BK141" i="4"/>
  <c r="BK130" i="4"/>
  <c r="J240" i="4"/>
  <c r="J230" i="4"/>
  <c r="J219" i="4"/>
  <c r="J205" i="4"/>
  <c r="J244" i="2"/>
  <c r="J237" i="2"/>
  <c r="J228" i="2"/>
  <c r="J215" i="2"/>
  <c r="J201" i="2"/>
  <c r="J187" i="2"/>
  <c r="BK163" i="2"/>
  <c r="J134" i="2"/>
  <c r="J247" i="2"/>
  <c r="BK233" i="2"/>
  <c r="BK215" i="2"/>
  <c r="J204" i="2"/>
  <c r="J182" i="2"/>
  <c r="J158" i="2"/>
  <c r="J138" i="2"/>
  <c r="J253" i="2"/>
  <c r="BK239" i="2"/>
  <c r="J231" i="2"/>
  <c r="BK209" i="2"/>
  <c r="BK182" i="2"/>
  <c r="BK147" i="2"/>
  <c r="J137" i="2"/>
  <c r="BK130" i="2"/>
  <c r="BK218" i="2"/>
  <c r="J196" i="2"/>
  <c r="J184" i="2"/>
  <c r="J170" i="2"/>
  <c r="BK144" i="2"/>
  <c r="J140" i="2"/>
  <c r="J468" i="3"/>
  <c r="J458" i="3"/>
  <c r="J449" i="3"/>
  <c r="J436" i="3"/>
  <c r="J419" i="3"/>
  <c r="BK398" i="3"/>
  <c r="BK392" i="3"/>
  <c r="BK378" i="3"/>
  <c r="BK365" i="3"/>
  <c r="J342" i="3"/>
  <c r="J332" i="3"/>
  <c r="BK318" i="3"/>
  <c r="BK303" i="3"/>
  <c r="J294" i="3"/>
  <c r="J272" i="3"/>
  <c r="J256" i="3"/>
  <c r="BK232" i="3"/>
  <c r="J225" i="3"/>
  <c r="BK162" i="3"/>
  <c r="BK143" i="3"/>
  <c r="J465" i="3"/>
  <c r="J434" i="3"/>
  <c r="J426" i="3"/>
  <c r="J417" i="3"/>
  <c r="BK400" i="3"/>
  <c r="J378" i="3"/>
  <c r="J368" i="3"/>
  <c r="BK355" i="3"/>
  <c r="BK343" i="3"/>
  <c r="J329" i="3"/>
  <c r="BK321" i="3"/>
  <c r="BK299" i="3"/>
  <c r="BK268" i="3"/>
  <c r="BK256" i="3"/>
  <c r="BK245" i="3"/>
  <c r="J234" i="3"/>
  <c r="BK204" i="3"/>
  <c r="J189" i="3"/>
  <c r="BK177" i="3"/>
  <c r="BK149" i="3"/>
  <c r="J466" i="3"/>
  <c r="J455" i="3"/>
  <c r="BK440" i="3"/>
  <c r="BK417" i="3"/>
  <c r="J394" i="3"/>
  <c r="J372" i="3"/>
  <c r="J356" i="3"/>
  <c r="J344" i="3"/>
  <c r="J335" i="3"/>
  <c r="J324" i="3"/>
  <c r="J318" i="3"/>
  <c r="BK309" i="3"/>
  <c r="J299" i="3"/>
  <c r="J280" i="3"/>
  <c r="BK267" i="3"/>
  <c r="BK248" i="3"/>
  <c r="J227" i="3"/>
  <c r="J204" i="3"/>
  <c r="J196" i="3"/>
  <c r="BK157" i="3"/>
  <c r="J149" i="3"/>
  <c r="J464" i="3"/>
  <c r="J457" i="3"/>
  <c r="BK426" i="3"/>
  <c r="BK413" i="3"/>
  <c r="J398" i="3"/>
  <c r="J383" i="3"/>
  <c r="BK349" i="3"/>
  <c r="J336" i="3"/>
  <c r="BK332" i="3"/>
  <c r="J327" i="3"/>
  <c r="BK320" i="3"/>
  <c r="BK301" i="3"/>
  <c r="BK294" i="3"/>
  <c r="BK277" i="3"/>
  <c r="J253" i="3"/>
  <c r="BK236" i="3"/>
  <c r="BK220" i="3"/>
  <c r="BK189" i="3"/>
  <c r="BK174" i="3"/>
  <c r="J162" i="3"/>
  <c r="BK240" i="4"/>
  <c r="BK231" i="4"/>
  <c r="BK219" i="4"/>
  <c r="BK184" i="4"/>
  <c r="J177" i="4"/>
  <c r="J171" i="4"/>
  <c r="BK165" i="4"/>
  <c r="BK155" i="4"/>
  <c r="J231" i="4"/>
  <c r="J213" i="4"/>
  <c r="J195" i="4"/>
  <c r="J181" i="4"/>
  <c r="BK173" i="4"/>
  <c r="BK160" i="4"/>
  <c r="J139" i="4"/>
  <c r="J134" i="4"/>
  <c r="J239" i="4"/>
  <c r="BK224" i="4"/>
  <c r="BK205" i="4"/>
  <c r="J190" i="4"/>
  <c r="J165" i="4"/>
  <c r="J138" i="4"/>
  <c r="BK222" i="4"/>
  <c r="BK209" i="4"/>
  <c r="J130" i="4"/>
  <c r="BK249" i="2"/>
  <c r="J240" i="2"/>
  <c r="BK231" i="2"/>
  <c r="J221" i="2"/>
  <c r="J208" i="2"/>
  <c r="BK193" i="2"/>
  <c r="BK174" i="2"/>
  <c r="BK143" i="2"/>
  <c r="J249" i="2"/>
  <c r="BK237" i="2"/>
  <c r="BK228" i="2"/>
  <c r="J209" i="2"/>
  <c r="BK198" i="2"/>
  <c r="J178" i="2"/>
  <c r="J168" i="2"/>
  <c r="J147" i="2"/>
  <c r="BK251" i="2"/>
  <c r="BK242" i="2"/>
  <c r="BK224" i="2"/>
  <c r="J211" i="2"/>
  <c r="BK184" i="2"/>
  <c r="BK156" i="2"/>
  <c r="BK140" i="2"/>
  <c r="BK134" i="2"/>
  <c r="J224" i="2"/>
  <c r="BK207" i="2"/>
  <c r="BK187" i="2"/>
  <c r="J174" i="2"/>
  <c r="BK168" i="2"/>
  <c r="J143" i="2"/>
  <c r="J130" i="2"/>
  <c r="BK466" i="3"/>
  <c r="J451" i="3"/>
  <c r="J440" i="3"/>
  <c r="J421" i="3"/>
  <c r="BK409" i="3"/>
  <c r="BK394" i="3"/>
  <c r="J386" i="3"/>
  <c r="BK346" i="3"/>
  <c r="J340" i="3"/>
  <c r="J328" i="3"/>
  <c r="J315" i="3"/>
  <c r="BK298" i="3"/>
  <c r="J290" i="3"/>
  <c r="J268" i="3"/>
  <c r="J240" i="3"/>
  <c r="J226" i="3"/>
  <c r="BK173" i="3"/>
  <c r="J152" i="3"/>
  <c r="BK457" i="3"/>
  <c r="BK442" i="3"/>
  <c r="BK423" i="3"/>
  <c r="J409" i="3"/>
  <c r="J392" i="3"/>
  <c r="J377" i="3"/>
  <c r="J362" i="3"/>
  <c r="J350" i="3"/>
  <c r="J337" i="3"/>
  <c r="J322" i="3"/>
  <c r="J306" i="3"/>
  <c r="J276" i="3"/>
  <c r="BK251" i="3"/>
  <c r="BK240" i="3"/>
  <c r="BK211" i="3"/>
  <c r="BK194" i="3"/>
  <c r="BK178" i="3"/>
  <c r="J150" i="3"/>
  <c r="BK145" i="3"/>
  <c r="BK464" i="3"/>
  <c r="BK453" i="3"/>
  <c r="J418" i="3"/>
  <c r="J403" i="3"/>
  <c r="BK383" i="3"/>
  <c r="BK371" i="3"/>
  <c r="J355" i="3"/>
  <c r="J345" i="3"/>
  <c r="BK333" i="3"/>
  <c r="BK322" i="3"/>
  <c r="BK312" i="3"/>
  <c r="J303" i="3"/>
  <c r="BK290" i="3"/>
  <c r="J277" i="3"/>
  <c r="BK263" i="3"/>
  <c r="J236" i="3"/>
  <c r="BK223" i="3"/>
  <c r="BK202" i="3"/>
  <c r="J171" i="3"/>
  <c r="BK151" i="3"/>
  <c r="BK144" i="3"/>
  <c r="BK458" i="3"/>
  <c r="J453" i="3"/>
  <c r="BK415" i="3"/>
  <c r="J400" i="3"/>
  <c r="BK388" i="3"/>
  <c r="BK362" i="3"/>
  <c r="BK341" i="3"/>
  <c r="BK337" i="3"/>
  <c r="BK334" i="3"/>
  <c r="J330" i="3"/>
  <c r="J314" i="3"/>
  <c r="J300" i="3"/>
  <c r="BK287" i="3"/>
  <c r="BK272" i="3"/>
  <c r="J245" i="3"/>
  <c r="BK226" i="3"/>
  <c r="J209" i="3"/>
  <c r="J179" i="3"/>
  <c r="J173" i="3"/>
  <c r="J151" i="3"/>
  <c r="BK239" i="4"/>
  <c r="BK228" i="4"/>
  <c r="J209" i="4"/>
  <c r="BK168" i="4"/>
  <c r="J160" i="4"/>
  <c r="BK139" i="4"/>
  <c r="BK132" i="4"/>
  <c r="BK217" i="4"/>
  <c r="BK204" i="4"/>
  <c r="BK192" i="4"/>
  <c r="J179" i="4"/>
  <c r="J163" i="4"/>
  <c r="J144" i="4"/>
  <c r="J244" i="4"/>
  <c r="BK238" i="4"/>
  <c r="BK213" i="4"/>
  <c r="J204" i="4"/>
  <c r="BK179" i="4"/>
  <c r="BK144" i="4"/>
  <c r="J132" i="4"/>
  <c r="J242" i="4"/>
  <c r="J233" i="4"/>
  <c r="J217" i="4"/>
  <c r="BK136" i="4"/>
  <c r="BK129" i="2"/>
  <c r="J129" i="2"/>
  <c r="J98" i="2"/>
  <c r="R183" i="2"/>
  <c r="P200" i="2"/>
  <c r="T214" i="2"/>
  <c r="P227" i="2"/>
  <c r="P246" i="2"/>
  <c r="P245" i="2"/>
  <c r="P142" i="3"/>
  <c r="P239" i="3"/>
  <c r="BK258" i="3"/>
  <c r="J258" i="3"/>
  <c r="J100" i="3"/>
  <c r="R279" i="3"/>
  <c r="R288" i="3"/>
  <c r="BK319" i="3"/>
  <c r="J319" i="3"/>
  <c r="J104" i="3"/>
  <c r="T347" i="3"/>
  <c r="R382" i="3"/>
  <c r="P402" i="3"/>
  <c r="T416" i="3"/>
  <c r="R424" i="3"/>
  <c r="P428" i="3"/>
  <c r="P427" i="3"/>
  <c r="P463" i="3"/>
  <c r="P462" i="3"/>
  <c r="BK129" i="4"/>
  <c r="BK180" i="4"/>
  <c r="J180" i="4"/>
  <c r="J99" i="4"/>
  <c r="BK197" i="4"/>
  <c r="J197" i="4"/>
  <c r="J100" i="4"/>
  <c r="BK211" i="4"/>
  <c r="J211" i="4"/>
  <c r="J101" i="4"/>
  <c r="P218" i="4"/>
  <c r="T129" i="2"/>
  <c r="P183" i="2"/>
  <c r="R200" i="2"/>
  <c r="P214" i="2"/>
  <c r="R227" i="2"/>
  <c r="BK246" i="2"/>
  <c r="J246" i="2"/>
  <c r="J105" i="2"/>
  <c r="BK142" i="3"/>
  <c r="J142" i="3"/>
  <c r="J98" i="3"/>
  <c r="T239" i="3"/>
  <c r="P258" i="3"/>
  <c r="BK279" i="3"/>
  <c r="J279" i="3"/>
  <c r="J101" i="3"/>
  <c r="P288" i="3"/>
  <c r="R319" i="3"/>
  <c r="P347" i="3"/>
  <c r="T382" i="3"/>
  <c r="T402" i="3"/>
  <c r="R416" i="3"/>
  <c r="BK424" i="3"/>
  <c r="J424" i="3"/>
  <c r="J114" i="3"/>
  <c r="R428" i="3"/>
  <c r="R427" i="3"/>
  <c r="BK463" i="3"/>
  <c r="J463" i="3"/>
  <c r="J118" i="3"/>
  <c r="T129" i="4"/>
  <c r="P180" i="4"/>
  <c r="R197" i="4"/>
  <c r="R211" i="4"/>
  <c r="R218" i="4"/>
  <c r="R237" i="4"/>
  <c r="R236" i="4"/>
  <c r="P129" i="2"/>
  <c r="P128" i="2"/>
  <c r="P127" i="2"/>
  <c r="AU95" i="1"/>
  <c r="BK183" i="2"/>
  <c r="J183" i="2"/>
  <c r="J99" i="2"/>
  <c r="BK200" i="2"/>
  <c r="J200" i="2"/>
  <c r="J100" i="2"/>
  <c r="R214" i="2"/>
  <c r="BK227" i="2"/>
  <c r="J227" i="2"/>
  <c r="J102" i="2"/>
  <c r="R246" i="2"/>
  <c r="R245" i="2"/>
  <c r="T142" i="3"/>
  <c r="R239" i="3"/>
  <c r="T258" i="3"/>
  <c r="P279" i="3"/>
  <c r="BK288" i="3"/>
  <c r="J288" i="3"/>
  <c r="J102" i="3"/>
  <c r="P319" i="3"/>
  <c r="R347" i="3"/>
  <c r="P382" i="3"/>
  <c r="BK402" i="3"/>
  <c r="J402" i="3"/>
  <c r="J109" i="3"/>
  <c r="P416" i="3"/>
  <c r="T424" i="3"/>
  <c r="T428" i="3"/>
  <c r="T427" i="3"/>
  <c r="R463" i="3"/>
  <c r="R462" i="3"/>
  <c r="P129" i="4"/>
  <c r="P197" i="4"/>
  <c r="P211" i="4"/>
  <c r="P128" i="4"/>
  <c r="P237" i="4"/>
  <c r="P236" i="4"/>
  <c r="P127" i="4"/>
  <c r="AU97" i="1"/>
  <c r="R180" i="4"/>
  <c r="BK218" i="4"/>
  <c r="J218" i="4"/>
  <c r="J102" i="4"/>
  <c r="T237" i="4"/>
  <c r="T236" i="4"/>
  <c r="R129" i="2"/>
  <c r="R128" i="2"/>
  <c r="R127" i="2"/>
  <c r="T183" i="2"/>
  <c r="T200" i="2"/>
  <c r="BK214" i="2"/>
  <c r="J214" i="2"/>
  <c r="J101" i="2"/>
  <c r="T227" i="2"/>
  <c r="T246" i="2"/>
  <c r="T245" i="2"/>
  <c r="R142" i="3"/>
  <c r="R258" i="3"/>
  <c r="R141" i="3"/>
  <c r="BK239" i="3"/>
  <c r="J239" i="3"/>
  <c r="J99" i="3"/>
  <c r="T279" i="3"/>
  <c r="T288" i="3"/>
  <c r="T319" i="3"/>
  <c r="BK347" i="3"/>
  <c r="J347" i="3"/>
  <c r="J105" i="3"/>
  <c r="BK382" i="3"/>
  <c r="J382" i="3"/>
  <c r="J106" i="3"/>
  <c r="R402" i="3"/>
  <c r="R401" i="3"/>
  <c r="BK416" i="3"/>
  <c r="J416" i="3"/>
  <c r="J111" i="3"/>
  <c r="P424" i="3"/>
  <c r="BK428" i="3"/>
  <c r="J428" i="3"/>
  <c r="J116" i="3"/>
  <c r="T463" i="3"/>
  <c r="T462" i="3"/>
  <c r="R129" i="4"/>
  <c r="R128" i="4"/>
  <c r="R127" i="4"/>
  <c r="T180" i="4"/>
  <c r="T197" i="4"/>
  <c r="T211" i="4"/>
  <c r="T218" i="4"/>
  <c r="BK237" i="4"/>
  <c r="J237" i="4"/>
  <c r="J105" i="4"/>
  <c r="BK243" i="2"/>
  <c r="J243" i="2"/>
  <c r="J103" i="2"/>
  <c r="BK467" i="3"/>
  <c r="J467" i="3"/>
  <c r="J119" i="3"/>
  <c r="BK250" i="2"/>
  <c r="J250" i="2"/>
  <c r="J106" i="2"/>
  <c r="BK422" i="3"/>
  <c r="J422" i="3"/>
  <c r="J113" i="3"/>
  <c r="BK469" i="3"/>
  <c r="J469" i="3"/>
  <c r="J120" i="3"/>
  <c r="BK317" i="3"/>
  <c r="J317" i="3"/>
  <c r="J103" i="3"/>
  <c r="BK420" i="3"/>
  <c r="J420" i="3"/>
  <c r="J112" i="3"/>
  <c r="BK234" i="4"/>
  <c r="J234" i="4"/>
  <c r="J103" i="4"/>
  <c r="BK241" i="4"/>
  <c r="J241" i="4"/>
  <c r="J106" i="4"/>
  <c r="BK243" i="4"/>
  <c r="J243" i="4"/>
  <c r="J107" i="4"/>
  <c r="BK252" i="2"/>
  <c r="J252" i="2"/>
  <c r="J107" i="2"/>
  <c r="BK399" i="3"/>
  <c r="J399" i="3"/>
  <c r="J107" i="3"/>
  <c r="BK414" i="3"/>
  <c r="J414" i="3"/>
  <c r="J110" i="3"/>
  <c r="BK401" i="3"/>
  <c r="J401" i="3"/>
  <c r="J108" i="3"/>
  <c r="BE132" i="4"/>
  <c r="BE213" i="4"/>
  <c r="BE224" i="4"/>
  <c r="BE228" i="4"/>
  <c r="BE230" i="4"/>
  <c r="BE238" i="4"/>
  <c r="BK141" i="3"/>
  <c r="J141" i="3"/>
  <c r="J97" i="3"/>
  <c r="J89" i="4"/>
  <c r="E117" i="4"/>
  <c r="BE133" i="4"/>
  <c r="BE139" i="4"/>
  <c r="BE173" i="4"/>
  <c r="BE177" i="4"/>
  <c r="BE179" i="4"/>
  <c r="BE181" i="4"/>
  <c r="BE187" i="4"/>
  <c r="BE195" i="4"/>
  <c r="BE201" i="4"/>
  <c r="BE206" i="4"/>
  <c r="BE208" i="4"/>
  <c r="BE215" i="4"/>
  <c r="BE217" i="4"/>
  <c r="BE219" i="4"/>
  <c r="BE226" i="4"/>
  <c r="BE233" i="4"/>
  <c r="BE235" i="4"/>
  <c r="BE244" i="4"/>
  <c r="BE130" i="4"/>
  <c r="BE141" i="4"/>
  <c r="BE144" i="4"/>
  <c r="BE150" i="4"/>
  <c r="BE165" i="4"/>
  <c r="BE168" i="4"/>
  <c r="BE175" i="4"/>
  <c r="BE190" i="4"/>
  <c r="BE204" i="4"/>
  <c r="BE205" i="4"/>
  <c r="BE222" i="4"/>
  <c r="BE231" i="4"/>
  <c r="BE239" i="4"/>
  <c r="BE240" i="4"/>
  <c r="F92" i="4"/>
  <c r="BE134" i="4"/>
  <c r="BE136" i="4"/>
  <c r="BE138" i="4"/>
  <c r="BE155" i="4"/>
  <c r="BE160" i="4"/>
  <c r="BE163" i="4"/>
  <c r="BE167" i="4"/>
  <c r="BE171" i="4"/>
  <c r="BE184" i="4"/>
  <c r="BE192" i="4"/>
  <c r="BE193" i="4"/>
  <c r="BE198" i="4"/>
  <c r="BE209" i="4"/>
  <c r="BE212" i="4"/>
  <c r="BE242" i="4"/>
  <c r="BK128" i="2"/>
  <c r="J128" i="2"/>
  <c r="J97" i="2"/>
  <c r="J89" i="3"/>
  <c r="BE143" i="3"/>
  <c r="BE145" i="3"/>
  <c r="BE152" i="3"/>
  <c r="BE154" i="3"/>
  <c r="BE173" i="3"/>
  <c r="BE194" i="3"/>
  <c r="BE202" i="3"/>
  <c r="BE223" i="3"/>
  <c r="BE227" i="3"/>
  <c r="BE248" i="3"/>
  <c r="BE253" i="3"/>
  <c r="BE267" i="3"/>
  <c r="BE287" i="3"/>
  <c r="BE290" i="3"/>
  <c r="BE298" i="3"/>
  <c r="BE303" i="3"/>
  <c r="BE311" i="3"/>
  <c r="BE314" i="3"/>
  <c r="BE315" i="3"/>
  <c r="BE321" i="3"/>
  <c r="BE327" i="3"/>
  <c r="BE328" i="3"/>
  <c r="BE342" i="3"/>
  <c r="BE343" i="3"/>
  <c r="BE345" i="3"/>
  <c r="BE355" i="3"/>
  <c r="BE365" i="3"/>
  <c r="BE371" i="3"/>
  <c r="BE372" i="3"/>
  <c r="BE378" i="3"/>
  <c r="BE392" i="3"/>
  <c r="BE397" i="3"/>
  <c r="BE406" i="3"/>
  <c r="BE417" i="3"/>
  <c r="BE419" i="3"/>
  <c r="BE429" i="3"/>
  <c r="BE434" i="3"/>
  <c r="BE436" i="3"/>
  <c r="BE440" i="3"/>
  <c r="BE449" i="3"/>
  <c r="BE466" i="3"/>
  <c r="BE470" i="3"/>
  <c r="F92" i="3"/>
  <c r="BE149" i="3"/>
  <c r="BE162" i="3"/>
  <c r="BE179" i="3"/>
  <c r="BE189" i="3"/>
  <c r="BE211" i="3"/>
  <c r="BE225" i="3"/>
  <c r="BE232" i="3"/>
  <c r="BE238" i="3"/>
  <c r="BE240" i="3"/>
  <c r="BE254" i="3"/>
  <c r="BE256" i="3"/>
  <c r="BE295" i="3"/>
  <c r="BE330" i="3"/>
  <c r="BE331" i="3"/>
  <c r="BE336" i="3"/>
  <c r="BE340" i="3"/>
  <c r="BE376" i="3"/>
  <c r="BE377" i="3"/>
  <c r="BE388" i="3"/>
  <c r="BE390" i="3"/>
  <c r="BE395" i="3"/>
  <c r="BE398" i="3"/>
  <c r="BE409" i="3"/>
  <c r="BE418" i="3"/>
  <c r="BE421" i="3"/>
  <c r="BE423" i="3"/>
  <c r="BE425" i="3"/>
  <c r="BE442" i="3"/>
  <c r="BE444" i="3"/>
  <c r="BE457" i="3"/>
  <c r="BE468" i="3"/>
  <c r="E130" i="3"/>
  <c r="BE147" i="3"/>
  <c r="BE151" i="3"/>
  <c r="BE157" i="3"/>
  <c r="BE171" i="3"/>
  <c r="BE206" i="3"/>
  <c r="BE220" i="3"/>
  <c r="BE226" i="3"/>
  <c r="BE230" i="3"/>
  <c r="BE259" i="3"/>
  <c r="BE270" i="3"/>
  <c r="BE276" i="3"/>
  <c r="BE289" i="3"/>
  <c r="BE291" i="3"/>
  <c r="BE294" i="3"/>
  <c r="BE300" i="3"/>
  <c r="BE301" i="3"/>
  <c r="BE309" i="3"/>
  <c r="BE312" i="3"/>
  <c r="BE318" i="3"/>
  <c r="BE322" i="3"/>
  <c r="BE324" i="3"/>
  <c r="BE332" i="3"/>
  <c r="BE335" i="3"/>
  <c r="BE338" i="3"/>
  <c r="BE341" i="3"/>
  <c r="BE344" i="3"/>
  <c r="BE346" i="3"/>
  <c r="BE362" i="3"/>
  <c r="BE374" i="3"/>
  <c r="BE383" i="3"/>
  <c r="BE386" i="3"/>
  <c r="BE394" i="3"/>
  <c r="BE412" i="3"/>
  <c r="BE451" i="3"/>
  <c r="BE455" i="3"/>
  <c r="BE458" i="3"/>
  <c r="BE464" i="3"/>
  <c r="BE465" i="3"/>
  <c r="BE144" i="3"/>
  <c r="BE148" i="3"/>
  <c r="BE150" i="3"/>
  <c r="BE167" i="3"/>
  <c r="BE174" i="3"/>
  <c r="BE177" i="3"/>
  <c r="BE178" i="3"/>
  <c r="BE185" i="3"/>
  <c r="BE196" i="3"/>
  <c r="BE204" i="3"/>
  <c r="BE209" i="3"/>
  <c r="BE234" i="3"/>
  <c r="BE236" i="3"/>
  <c r="BE242" i="3"/>
  <c r="BE245" i="3"/>
  <c r="BE251" i="3"/>
  <c r="BE263" i="3"/>
  <c r="BE268" i="3"/>
  <c r="BE272" i="3"/>
  <c r="BE275" i="3"/>
  <c r="BE277" i="3"/>
  <c r="BE280" i="3"/>
  <c r="BE286" i="3"/>
  <c r="BE299" i="3"/>
  <c r="BE306" i="3"/>
  <c r="BE307" i="3"/>
  <c r="BE320" i="3"/>
  <c r="BE329" i="3"/>
  <c r="BE333" i="3"/>
  <c r="BE334" i="3"/>
  <c r="BE337" i="3"/>
  <c r="BE348" i="3"/>
  <c r="BE349" i="3"/>
  <c r="BE350" i="3"/>
  <c r="BE353" i="3"/>
  <c r="BE356" i="3"/>
  <c r="BE368" i="3"/>
  <c r="BE380" i="3"/>
  <c r="BE400" i="3"/>
  <c r="BE403" i="3"/>
  <c r="BE413" i="3"/>
  <c r="BE415" i="3"/>
  <c r="BE426" i="3"/>
  <c r="BE453" i="3"/>
  <c r="BE456" i="3"/>
  <c r="BE459" i="3"/>
  <c r="BE461" i="3"/>
  <c r="E85" i="2"/>
  <c r="BE132" i="2"/>
  <c r="BE147" i="2"/>
  <c r="BE156" i="2"/>
  <c r="BE163" i="2"/>
  <c r="BE180" i="2"/>
  <c r="BE201" i="2"/>
  <c r="BE208" i="2"/>
  <c r="BE212" i="2"/>
  <c r="BE221" i="2"/>
  <c r="BE228" i="2"/>
  <c r="BE231" i="2"/>
  <c r="J89" i="2"/>
  <c r="F124" i="2"/>
  <c r="BE131" i="2"/>
  <c r="BE158" i="2"/>
  <c r="BE161" i="2"/>
  <c r="BE170" i="2"/>
  <c r="BE174" i="2"/>
  <c r="BE178" i="2"/>
  <c r="BE187" i="2"/>
  <c r="BE190" i="2"/>
  <c r="BE198" i="2"/>
  <c r="BE207" i="2"/>
  <c r="BE211" i="2"/>
  <c r="BE215" i="2"/>
  <c r="BE218" i="2"/>
  <c r="BE225" i="2"/>
  <c r="BE237" i="2"/>
  <c r="BE240" i="2"/>
  <c r="BE249" i="2"/>
  <c r="BE253" i="2"/>
  <c r="BE130" i="2"/>
  <c r="BE134" i="2"/>
  <c r="BE140" i="2"/>
  <c r="BE143" i="2"/>
  <c r="BE171" i="2"/>
  <c r="BE184" i="2"/>
  <c r="BE193" i="2"/>
  <c r="BE195" i="2"/>
  <c r="BE204" i="2"/>
  <c r="BE219" i="2"/>
  <c r="BE235" i="2"/>
  <c r="BE239" i="2"/>
  <c r="BE244" i="2"/>
  <c r="BE247" i="2"/>
  <c r="BE251" i="2"/>
  <c r="BE135" i="2"/>
  <c r="BE137" i="2"/>
  <c r="BE138" i="2"/>
  <c r="BE144" i="2"/>
  <c r="BE151" i="2"/>
  <c r="BE165" i="2"/>
  <c r="BE168" i="2"/>
  <c r="BE176" i="2"/>
  <c r="BE182" i="2"/>
  <c r="BE196" i="2"/>
  <c r="BE209" i="2"/>
  <c r="BE223" i="2"/>
  <c r="BE224" i="2"/>
  <c r="BE233" i="2"/>
  <c r="BE242" i="2"/>
  <c r="BE248" i="2"/>
  <c r="J34" i="2"/>
  <c r="AW95" i="1"/>
  <c r="F35" i="3"/>
  <c r="BB96" i="1"/>
  <c r="J34" i="4"/>
  <c r="AW97" i="1"/>
  <c r="F36" i="2"/>
  <c r="BC95" i="1"/>
  <c r="F37" i="2"/>
  <c r="BD95" i="1"/>
  <c r="F36" i="3"/>
  <c r="BC96" i="1"/>
  <c r="F35" i="4"/>
  <c r="BB97" i="1"/>
  <c r="F35" i="2"/>
  <c r="BB95" i="1"/>
  <c r="F37" i="3"/>
  <c r="BD96" i="1"/>
  <c r="F37" i="4"/>
  <c r="BD97" i="1"/>
  <c r="F34" i="4"/>
  <c r="BA97" i="1"/>
  <c r="F34" i="2"/>
  <c r="BA95" i="1"/>
  <c r="J34" i="3"/>
  <c r="AW96" i="1"/>
  <c r="F34" i="3"/>
  <c r="BA96" i="1"/>
  <c r="F36" i="4"/>
  <c r="BC97" i="1"/>
  <c r="T141" i="3"/>
  <c r="T128" i="4"/>
  <c r="T127" i="4"/>
  <c r="T128" i="2"/>
  <c r="T127" i="2"/>
  <c r="P401" i="3"/>
  <c r="T401" i="3"/>
  <c r="BK128" i="4"/>
  <c r="J128" i="4"/>
  <c r="J97" i="4"/>
  <c r="P141" i="3"/>
  <c r="P140" i="3"/>
  <c r="AU96" i="1"/>
  <c r="R140" i="3"/>
  <c r="BK427" i="3"/>
  <c r="J427" i="3"/>
  <c r="J115" i="3"/>
  <c r="J129" i="4"/>
  <c r="J98" i="4"/>
  <c r="BK236" i="4"/>
  <c r="J236" i="4"/>
  <c r="J104" i="4"/>
  <c r="BK245" i="2"/>
  <c r="J245" i="2"/>
  <c r="J104" i="2"/>
  <c r="BK462" i="3"/>
  <c r="J462" i="3"/>
  <c r="J117" i="3"/>
  <c r="BK140" i="3"/>
  <c r="J140" i="3"/>
  <c r="J96" i="3"/>
  <c r="BK127" i="2"/>
  <c r="J127" i="2"/>
  <c r="AU94" i="1"/>
  <c r="J30" i="2"/>
  <c r="AG95" i="1"/>
  <c r="F33" i="3"/>
  <c r="AZ96" i="1"/>
  <c r="J33" i="2"/>
  <c r="AV95" i="1"/>
  <c r="AT95" i="1"/>
  <c r="J33" i="4"/>
  <c r="AV97" i="1"/>
  <c r="AT97" i="1"/>
  <c r="BA94" i="1"/>
  <c r="W30" i="1"/>
  <c r="J33" i="3"/>
  <c r="AV96" i="1"/>
  <c r="AT96" i="1"/>
  <c r="F33" i="2"/>
  <c r="AZ95" i="1"/>
  <c r="BD94" i="1"/>
  <c r="W33" i="1"/>
  <c r="BC94" i="1"/>
  <c r="W32" i="1"/>
  <c r="F33" i="4"/>
  <c r="AZ97" i="1"/>
  <c r="BB94" i="1"/>
  <c r="AX94" i="1"/>
  <c r="T140" i="3"/>
  <c r="BK127" i="4"/>
  <c r="J127" i="4"/>
  <c r="J96" i="4"/>
  <c r="AN95" i="1"/>
  <c r="J96" i="2"/>
  <c r="J39" i="2"/>
  <c r="AZ94" i="1"/>
  <c r="W29" i="1"/>
  <c r="AW94" i="1"/>
  <c r="AK30" i="1"/>
  <c r="W31" i="1"/>
  <c r="J30" i="3"/>
  <c r="AG96" i="1"/>
  <c r="AY94" i="1"/>
  <c r="J39" i="3"/>
  <c r="AN96" i="1"/>
  <c r="J30" i="4"/>
  <c r="AG97" i="1"/>
  <c r="AV94" i="1"/>
  <c r="AK29" i="1"/>
  <c r="J39" i="4"/>
  <c r="AN97" i="1"/>
  <c r="AG94" i="1"/>
  <c r="AK26" i="1"/>
  <c r="AK35" i="1"/>
  <c r="AT94" i="1"/>
  <c r="AN94" i="1"/>
</calcChain>
</file>

<file path=xl/sharedStrings.xml><?xml version="1.0" encoding="utf-8"?>
<sst xmlns="http://schemas.openxmlformats.org/spreadsheetml/2006/main" count="8151" uniqueCount="1087">
  <si>
    <t>Export Komplet</t>
  </si>
  <si>
    <t/>
  </si>
  <si>
    <t>2.0</t>
  </si>
  <si>
    <t>False</t>
  </si>
  <si>
    <t>{77c94131-d0b9-42b7-a71f-4285e3b0851d}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</si>
  <si>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</si>
  <si>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</si>
  <si>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</si>
  <si>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</si>
  <si>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</si>
  <si>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</si>
  <si>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</si>
  <si>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</si>
  <si>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</si>
  <si>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LZ24019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</si>
  <si>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</si>
  <si>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</si>
  <si>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Kontejnerové stanoviště na ulici U Nemocnice,Valašské Meziříčí</t>
  </si>
  <si>
    <t>KSO:</t>
  </si>
  <si>
    <t>CC-CZ:</t>
  </si>
  <si>
    <t>Místo:</t>
  </si>
  <si>
    <t>Valašské Meziříčí</t>
  </si>
  <si>
    <t>Datum:</t>
  </si>
  <si>
    <t>17. 10. 2024</t>
  </si>
  <si>
    <t>Zadavatel:</t>
  </si>
  <si>
    <t>IČ:</t>
  </si>
  <si>
    <t>Město Valašské Meziříčí</t>
  </si>
  <si>
    <t>DIČ:</t>
  </si>
  <si>
    <t>Uchazeč:</t>
  </si>
  <si>
    <t>Vyplň údaj</t>
  </si>
  <si>
    <t>Projektant:</t>
  </si>
  <si>
    <t>LZ-PROJEKT plus s.r.o.</t>
  </si>
  <si>
    <t>True</t>
  </si>
  <si>
    <t>Zpracovatel:</t>
  </si>
  <si>
    <t>Fajfrová Irena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</si>
  <si>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</si>
  <si>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</si>
  <si>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</si>
  <si>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</si>
  <si>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</si>
  <si>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</si>
  <si>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</si>
  <si>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</si>
  <si>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</si>
  <si>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</si>
  <si>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</si>
  <si>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</si>
  <si>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</si>
  <si>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</si>
  <si>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</si>
  <si>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</si>
  <si>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</si>
  <si>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</si>
  <si>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</si>
  <si>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</si>
  <si>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</si>
  <si>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</si>
  <si>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</si>
  <si>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</si>
  <si>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</si>
  <si>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</si>
  <si>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</si>
  <si>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</si>
  <si>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</si>
  <si>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</si>
  <si>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</si>
  <si>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</si>
  <si>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</si>
  <si>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</si>
  <si>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</si>
  <si>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</si>
  <si>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</si>
  <si>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</si>
  <si>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</si>
  <si>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</si>
  <si>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</si>
  <si>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</si>
  <si>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</si>
  <si>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</si>
  <si>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</si>
  <si>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</si>
  <si>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</si>
  <si>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Kontejnerové stanoviště 1</t>
  </si>
  <si>
    <t>STA</t>
  </si>
  <si>
    <t>1</t>
  </si>
  <si>
    <t>{8960a5f4-6d3a-4b9d-8d98-70ae9081c6ed}</t>
  </si>
  <si>
    <t>2</t>
  </si>
  <si>
    <t>02</t>
  </si>
  <si>
    <t>Kontejnerové stanoviště 2</t>
  </si>
  <si>
    <t>{5ad14a4f-9b17-4625-a180-e53e841e0507}</t>
  </si>
  <si>
    <t>03</t>
  </si>
  <si>
    <t>Kontejnerové stanoviště 3</t>
  </si>
  <si>
    <t>{cff87ab6-21aa-476b-8276-39f0a409b488}</t>
  </si>
  <si>
    <t>or</t>
  </si>
  <si>
    <t>23</t>
  </si>
  <si>
    <t>j</t>
  </si>
  <si>
    <t>8</t>
  </si>
  <si>
    <t>KRYCÍ LIST SOUPISU PRACÍ</t>
  </si>
  <si>
    <t>or1</t>
  </si>
  <si>
    <t>10</t>
  </si>
  <si>
    <t>o</t>
  </si>
  <si>
    <t>sut1</t>
  </si>
  <si>
    <t>4,84</t>
  </si>
  <si>
    <t>sut2</t>
  </si>
  <si>
    <t>0,564</t>
  </si>
  <si>
    <t>Objekt:</t>
  </si>
  <si>
    <t>01 - Kontejnerové stanoviště 1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</si>
  <si>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</si>
  <si>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</si>
  <si>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</si>
  <si>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</si>
  <si>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</si>
  <si>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</si>
  <si>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</si>
  <si>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</si>
  <si>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</si>
  <si>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</si>
  <si>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</si>
  <si>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</si>
  <si>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</si>
  <si>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</si>
  <si>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</si>
  <si>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</si>
  <si>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</si>
  <si>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</si>
  <si>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</si>
  <si>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</si>
  <si>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</si>
  <si>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</si>
  <si>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</si>
  <si>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</si>
  <si>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</si>
  <si>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</si>
  <si>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</si>
  <si>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</si>
  <si>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</si>
  <si>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</si>
  <si>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</si>
  <si>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</si>
  <si>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</si>
  <si>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</si>
  <si>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111209111</t>
  </si>
  <si>
    <t>Spálení proutí a klestu</t>
  </si>
  <si>
    <t>m2</t>
  </si>
  <si>
    <t>CS ÚRS 2024 02</t>
  </si>
  <si>
    <t>4</t>
  </si>
  <si>
    <t>-682163280</t>
  </si>
  <si>
    <t>111251101</t>
  </si>
  <si>
    <t>Odstranění křovin a stromů průměru kmene do 100 mm i s kořeny sklonu terénu do 1:5 z celkové plochy do 100 m2 strojně</t>
  </si>
  <si>
    <t>888956855</t>
  </si>
  <si>
    <t>3</t>
  </si>
  <si>
    <t>113106123</t>
  </si>
  <si>
    <t>Rozebrání dlažeb ze zámkových dlaždic komunikací pro pěší ručně</t>
  </si>
  <si>
    <t>2135025370</t>
  </si>
  <si>
    <t>VV</t>
  </si>
  <si>
    <t>"předlažba"    11,0</t>
  </si>
  <si>
    <t>113107123</t>
  </si>
  <si>
    <t>Odstranění podkladu z kameniva drceného tl přes 200 do 300 mm ručně</t>
  </si>
  <si>
    <t>-213752290</t>
  </si>
  <si>
    <t>5</t>
  </si>
  <si>
    <t>119003211</t>
  </si>
  <si>
    <t>Mobilní plotová zábrana s reflexním pásem výšky do 1,5 m pro zabezpečení výkopu zřízení</t>
  </si>
  <si>
    <t>m</t>
  </si>
  <si>
    <t>-1297238858</t>
  </si>
  <si>
    <t>(3,5+6,0)*2</t>
  </si>
  <si>
    <t>6</t>
  </si>
  <si>
    <t>119003212</t>
  </si>
  <si>
    <t>Mobilní plotová zábrana s reflexním pásem výšky do 1,5 m pro zabezpečení výkopu odstranění</t>
  </si>
  <si>
    <t>441275381</t>
  </si>
  <si>
    <t>7</t>
  </si>
  <si>
    <t>121151103</t>
  </si>
  <si>
    <t>Sejmutí ornice plochy do 100 m2 tl vrstvy do 200 mm strojně</t>
  </si>
  <si>
    <t>1242500802</t>
  </si>
  <si>
    <t>23,0</t>
  </si>
  <si>
    <t>131251103</t>
  </si>
  <si>
    <t>Hloubení jam nezapažených v hornině třídy těžitelnosti I skupiny 3 objem do 100 m3 strojně</t>
  </si>
  <si>
    <t>m3</t>
  </si>
  <si>
    <t>1273885084</t>
  </si>
  <si>
    <t>8,0</t>
  </si>
  <si>
    <t>Součet</t>
  </si>
  <si>
    <t>9</t>
  </si>
  <si>
    <t>162301501</t>
  </si>
  <si>
    <t>Vodorovné přemístění křovin do 5 km D kmene do 100 mm</t>
  </si>
  <si>
    <t>-770514161</t>
  </si>
  <si>
    <t>162451106</t>
  </si>
  <si>
    <t>Vodorovné přemístění přes 1 500 do 2000 m výkopku/sypaniny z horniny třídy těžitelnosti I skupiny 1 až 3</t>
  </si>
  <si>
    <t>1314976381</t>
  </si>
  <si>
    <t>odvoz+dovoz ornice na mezideponuii</t>
  </si>
  <si>
    <t>or1*0,15*2</t>
  </si>
  <si>
    <t>11</t>
  </si>
  <si>
    <t>162751117</t>
  </si>
  <si>
    <t>Vodorovné přemístění přes 9 000 do 10000 m výkopku/sypaniny z horniny třídy těžitelnosti I skupiny 1 až 3</t>
  </si>
  <si>
    <t>-214100599</t>
  </si>
  <si>
    <t>odvoz přebytečné zeminy</t>
  </si>
  <si>
    <t>1247758116</t>
  </si>
  <si>
    <t>odvoz přebyteční ornice</t>
  </si>
  <si>
    <t>or*0,15</t>
  </si>
  <si>
    <t>-or1*0,15</t>
  </si>
  <si>
    <t>13</t>
  </si>
  <si>
    <t>162751119</t>
  </si>
  <si>
    <t>Příplatek k vodorovnému přemístění výkopku/sypaniny z horniny třídy těžitelnosti I skupiny 1 až 3 ZKD 1000 m přes 10000 m</t>
  </si>
  <si>
    <t>-401848591</t>
  </si>
  <si>
    <t>o*10</t>
  </si>
  <si>
    <t>14</t>
  </si>
  <si>
    <t>167151101</t>
  </si>
  <si>
    <t>Nakládání výkopku z hornin třídy těžitelnosti I skupiny 1 až 3 do 100 m3</t>
  </si>
  <si>
    <t>-348513652</t>
  </si>
  <si>
    <t>ornice</t>
  </si>
  <si>
    <t>or1*0,15</t>
  </si>
  <si>
    <t>15</t>
  </si>
  <si>
    <t>171201231</t>
  </si>
  <si>
    <t>Poplatek za uložení zeminy a kamení na recyklační skládce (skládkovné) kód odpadu 17 05 04</t>
  </si>
  <si>
    <t>t</t>
  </si>
  <si>
    <t>43118852</t>
  </si>
  <si>
    <t>o*2,0</t>
  </si>
  <si>
    <t>16</t>
  </si>
  <si>
    <t>171251201</t>
  </si>
  <si>
    <t>Uložení sypaniny na skládky nebo meziskládky</t>
  </si>
  <si>
    <t>2047787423</t>
  </si>
  <si>
    <t>17</t>
  </si>
  <si>
    <t>174151101</t>
  </si>
  <si>
    <t>Zásyp jam, šachet rýh nebo kolem objektů sypaninou se zhutněním</t>
  </si>
  <si>
    <t>-2117813423</t>
  </si>
  <si>
    <t>zásyp kontejnerů</t>
  </si>
  <si>
    <t>4,0</t>
  </si>
  <si>
    <t>18</t>
  </si>
  <si>
    <t>M</t>
  </si>
  <si>
    <t>58344197</t>
  </si>
  <si>
    <t>štěrkodrť frakce 0/63</t>
  </si>
  <si>
    <t>-1388397654</t>
  </si>
  <si>
    <t>4*2 'Přepočtené koeficientem množství</t>
  </si>
  <si>
    <t>19</t>
  </si>
  <si>
    <t>181152302</t>
  </si>
  <si>
    <t>Úprava pláně pro silnice a dálnice v zářezech se zhutněním</t>
  </si>
  <si>
    <t>-7640392</t>
  </si>
  <si>
    <t>20</t>
  </si>
  <si>
    <t>181351003</t>
  </si>
  <si>
    <t>Rozprostření ornice tl vrstvy do 200 mm pl do 100 m2 v rovině nebo ve svahu do 1:5 strojně</t>
  </si>
  <si>
    <t>686635590</t>
  </si>
  <si>
    <t>10,0</t>
  </si>
  <si>
    <t>Mezisoučet</t>
  </si>
  <si>
    <t>181411131</t>
  </si>
  <si>
    <t>Založení parkového trávníku výsevem pl do 1000 m2 v rovině a ve svahu do 1:5</t>
  </si>
  <si>
    <t>1932439304</t>
  </si>
  <si>
    <t>22</t>
  </si>
  <si>
    <t>00572410</t>
  </si>
  <si>
    <t>osivo směs travní parková</t>
  </si>
  <si>
    <t>kg</t>
  </si>
  <si>
    <t>2104080612</t>
  </si>
  <si>
    <t>10*0,02 'Přepočtené koeficientem množství</t>
  </si>
  <si>
    <t>183403153</t>
  </si>
  <si>
    <t>Obdělání půdy hrabáním v rovině a svahu do 1:5</t>
  </si>
  <si>
    <t>-685064661</t>
  </si>
  <si>
    <t>24</t>
  </si>
  <si>
    <t>183403161</t>
  </si>
  <si>
    <t>Obdělání půdy válením v rovině a svahu do 1:5</t>
  </si>
  <si>
    <t>-1225527331</t>
  </si>
  <si>
    <t>25</t>
  </si>
  <si>
    <t>185804514.1</t>
  </si>
  <si>
    <t>Odplevelení mechanické</t>
  </si>
  <si>
    <t>2045997313</t>
  </si>
  <si>
    <t>Zakládání</t>
  </si>
  <si>
    <t>26</t>
  </si>
  <si>
    <t>271572211</t>
  </si>
  <si>
    <t>Podsyp pod základové konstrukce se zhutněním z netříděného štěrkopísku</t>
  </si>
  <si>
    <t>190113437</t>
  </si>
  <si>
    <t>pod kontejnery</t>
  </si>
  <si>
    <t>0,5</t>
  </si>
  <si>
    <t>27</t>
  </si>
  <si>
    <t>273313611</t>
  </si>
  <si>
    <t>Základové desky z betonu tř. C 16/20</t>
  </si>
  <si>
    <t>-154202855</t>
  </si>
  <si>
    <t>podkl.desky</t>
  </si>
  <si>
    <t>0,7</t>
  </si>
  <si>
    <t>28</t>
  </si>
  <si>
    <t>273321311</t>
  </si>
  <si>
    <t>Základové desky ze ŽB bez zvýšených nároků na prostředí tř. C 16/20</t>
  </si>
  <si>
    <t>959417706</t>
  </si>
  <si>
    <t>základová deska</t>
  </si>
  <si>
    <t>29</t>
  </si>
  <si>
    <t>273351121</t>
  </si>
  <si>
    <t>Zřízení bednění základových desek</t>
  </si>
  <si>
    <t>-1948649403</t>
  </si>
  <si>
    <t>(5,0+2,5)*0,2</t>
  </si>
  <si>
    <t>30</t>
  </si>
  <si>
    <t>273351122</t>
  </si>
  <si>
    <t>Odstranění bednění základových desek</t>
  </si>
  <si>
    <t>1413732647</t>
  </si>
  <si>
    <t>31</t>
  </si>
  <si>
    <t>273361821</t>
  </si>
  <si>
    <t>Výztuž základových desek betonářskou ocelí 10 505 (R)</t>
  </si>
  <si>
    <t>-1125787991</t>
  </si>
  <si>
    <t>"kotevní výztuž"   3,0*0,001</t>
  </si>
  <si>
    <t>32</t>
  </si>
  <si>
    <t>273362021</t>
  </si>
  <si>
    <t>Výztuž základových desek svařovanými sítěmi Kari</t>
  </si>
  <si>
    <t>405338586</t>
  </si>
  <si>
    <t>5,0*2,5*3,033*1,15*0,001</t>
  </si>
  <si>
    <t>Komunikace pozemní</t>
  </si>
  <si>
    <t>33</t>
  </si>
  <si>
    <t>564831011</t>
  </si>
  <si>
    <t>Podklad ze štěrkodrtě ŠD plochy do 100 m2 tl 100 mm</t>
  </si>
  <si>
    <t>397495852</t>
  </si>
  <si>
    <t>pod obrubníky</t>
  </si>
  <si>
    <t>8,0*0,4</t>
  </si>
  <si>
    <t>34</t>
  </si>
  <si>
    <t>564861011</t>
  </si>
  <si>
    <t>Podklad ze štěrkodrtě ŠD plochy do 100 m2 tl 200 mm</t>
  </si>
  <si>
    <t>CS ÚRS 2023 02</t>
  </si>
  <si>
    <t>1791219232</t>
  </si>
  <si>
    <t>tl.400mm=200x2mm</t>
  </si>
  <si>
    <t>11,0*2</t>
  </si>
  <si>
    <t>35</t>
  </si>
  <si>
    <t>564871011</t>
  </si>
  <si>
    <t>Podklad ze štěrkodrtě ŠD plochy do 100 m2 tl 250 mm</t>
  </si>
  <si>
    <t>8437838</t>
  </si>
  <si>
    <t>36</t>
  </si>
  <si>
    <t>596211111</t>
  </si>
  <si>
    <t>Kladení zámkové dlažby komunikací pro pěší ručně tl 60 mm skupiny A pl přes 50 do 100 m2</t>
  </si>
  <si>
    <t>1485828276</t>
  </si>
  <si>
    <t>37</t>
  </si>
  <si>
    <t>59245018</t>
  </si>
  <si>
    <t>dlažba tvar obdélník betonová 200x100x60mm přírodní</t>
  </si>
  <si>
    <t>-1973916584</t>
  </si>
  <si>
    <t>13*1,03 'Přepočtené koeficientem množství</t>
  </si>
  <si>
    <t>38</t>
  </si>
  <si>
    <t>596212210</t>
  </si>
  <si>
    <t>Kladení zámkové dlažby pozemních komunikací ručně tl 80 mm skupiny A pl do 50 m2</t>
  </si>
  <si>
    <t>1617464647</t>
  </si>
  <si>
    <t>39</t>
  </si>
  <si>
    <t>59245297</t>
  </si>
  <si>
    <t>dlažba zámková betonová tvaru I kraj 200x140mm tl 80mm přírodní</t>
  </si>
  <si>
    <t>-1509132386</t>
  </si>
  <si>
    <t>1,1*1,03 'Přepočtené koeficientem množství</t>
  </si>
  <si>
    <t>Ostatní konstrukce a práce, bourání</t>
  </si>
  <si>
    <t>40</t>
  </si>
  <si>
    <t>914511112</t>
  </si>
  <si>
    <t>Montáž sloupku dopravních značek délky do 3,5 m s betonovým základem a patkou D 60 mm</t>
  </si>
  <si>
    <t>kus</t>
  </si>
  <si>
    <t>-574483386</t>
  </si>
  <si>
    <t>zpětné osazení svislého doprav.značení vč.nové patky</t>
  </si>
  <si>
    <t>41</t>
  </si>
  <si>
    <t>916231213</t>
  </si>
  <si>
    <t>Osazení chodníkového obrubníku betonového stojatého s boční opěrou do lože z betonu prostého</t>
  </si>
  <si>
    <t>-1672249523</t>
  </si>
  <si>
    <t>42</t>
  </si>
  <si>
    <t>59217017</t>
  </si>
  <si>
    <t>obrubník betonový chodníkový 1000x100x250mm</t>
  </si>
  <si>
    <t>1790693563</t>
  </si>
  <si>
    <t>8*1,02 'Přepočtené koeficientem množství</t>
  </si>
  <si>
    <t>43</t>
  </si>
  <si>
    <t>916991121</t>
  </si>
  <si>
    <t>Lože pod obrubníky, krajníky nebo obruby z dlažebních kostek z betonu prostého</t>
  </si>
  <si>
    <t>-750627220</t>
  </si>
  <si>
    <t>8,0*0,4*0,1</t>
  </si>
  <si>
    <t>44</t>
  </si>
  <si>
    <t>9360010R2</t>
  </si>
  <si>
    <t>Osazení + dodávka podzemní kontejnery 1,5m3 vč.vhozové šachty,dopravy a všech doplňků</t>
  </si>
  <si>
    <t>1225976935</t>
  </si>
  <si>
    <t>45</t>
  </si>
  <si>
    <t>966001211</t>
  </si>
  <si>
    <t>Odstranění lavičky stabilní zabetonované</t>
  </si>
  <si>
    <t>1182583012</t>
  </si>
  <si>
    <t>46</t>
  </si>
  <si>
    <t>966006132</t>
  </si>
  <si>
    <t>Odstranění značek dopravních nebo orientačních se sloupky s betonovými patkami</t>
  </si>
  <si>
    <t>2012354741</t>
  </si>
  <si>
    <t>"pro zpětné použití"            1,000</t>
  </si>
  <si>
    <t>997</t>
  </si>
  <si>
    <t>Přesun sutě</t>
  </si>
  <si>
    <t>47</t>
  </si>
  <si>
    <t>997221151</t>
  </si>
  <si>
    <t>Vodorovná doprava suti z kusových materiálů stavebním kolečkem do 50 m</t>
  </si>
  <si>
    <t>956100494</t>
  </si>
  <si>
    <t>manipulace se stáv.dlažbou</t>
  </si>
  <si>
    <t>2,86*2</t>
  </si>
  <si>
    <t>48</t>
  </si>
  <si>
    <t>997221551</t>
  </si>
  <si>
    <t>Vodorovná doprava suti ze sypkých materiálů do 1 km</t>
  </si>
  <si>
    <t>480878198</t>
  </si>
  <si>
    <t>49</t>
  </si>
  <si>
    <t>997221559</t>
  </si>
  <si>
    <t>Příplatek ZKD 1 km u vodorovné dopravy suti ze sypkých materiálů</t>
  </si>
  <si>
    <t>780257760</t>
  </si>
  <si>
    <t>sut1*19</t>
  </si>
  <si>
    <t>50</t>
  </si>
  <si>
    <t>997221561</t>
  </si>
  <si>
    <t>Vodorovná doprava suti z kusových materiálů do 1 km</t>
  </si>
  <si>
    <t>1643428104</t>
  </si>
  <si>
    <t>8,264-sut1-2,86</t>
  </si>
  <si>
    <t>51</t>
  </si>
  <si>
    <t>997221569</t>
  </si>
  <si>
    <t>Příplatek ZKD 1 km u vodorovné dopravy suti z kusových materiálů</t>
  </si>
  <si>
    <t>256531389</t>
  </si>
  <si>
    <t>sut2*19</t>
  </si>
  <si>
    <t>52</t>
  </si>
  <si>
    <t>997221611</t>
  </si>
  <si>
    <t>Nakládání suti na dopravní prostředky pro vodorovnou dopravu</t>
  </si>
  <si>
    <t>-473791957</t>
  </si>
  <si>
    <t>53</t>
  </si>
  <si>
    <t>997221615</t>
  </si>
  <si>
    <t>Poplatek za uložení na skládce (skládkovné) stavebního odpadu betonového kód odpadu 17 01 01</t>
  </si>
  <si>
    <t>1965911192</t>
  </si>
  <si>
    <t>54</t>
  </si>
  <si>
    <t>997221873</t>
  </si>
  <si>
    <t>Poplatek za uložení stavebního odpadu na recyklační skládce (skládkovné) zeminy a kamení zatříděného do Katalogu odpadů pod kódem 17 05 04</t>
  </si>
  <si>
    <t>1267574979</t>
  </si>
  <si>
    <t>998</t>
  </si>
  <si>
    <t>Přesun hmot</t>
  </si>
  <si>
    <t>55</t>
  </si>
  <si>
    <t>998223011</t>
  </si>
  <si>
    <t>Přesun hmot pro pozemní komunikace s krytem dlážděným</t>
  </si>
  <si>
    <t>434969430</t>
  </si>
  <si>
    <t>VRN</t>
  </si>
  <si>
    <t>Vedlejší rozpočtové náklady</t>
  </si>
  <si>
    <t>VRN1</t>
  </si>
  <si>
    <t>Průzkumné, geodetické a projektové práce</t>
  </si>
  <si>
    <t>56</t>
  </si>
  <si>
    <t>012103000</t>
  </si>
  <si>
    <t>Geodetické práce před výstavbou</t>
  </si>
  <si>
    <t>kpl</t>
  </si>
  <si>
    <t>1024</t>
  </si>
  <si>
    <t>871727389</t>
  </si>
  <si>
    <t>57</t>
  </si>
  <si>
    <t>012203000</t>
  </si>
  <si>
    <t>Geodetické práce při provádění stavby</t>
  </si>
  <si>
    <t>-1939899836</t>
  </si>
  <si>
    <t>58</t>
  </si>
  <si>
    <t>012303000</t>
  </si>
  <si>
    <t>Geodetické práce po výstavbě</t>
  </si>
  <si>
    <t>-1632460177</t>
  </si>
  <si>
    <t>VRN3</t>
  </si>
  <si>
    <t>Zařízení staveniště</t>
  </si>
  <si>
    <t>59</t>
  </si>
  <si>
    <t>030001000</t>
  </si>
  <si>
    <t>-1825001127</t>
  </si>
  <si>
    <t>VRN7</t>
  </si>
  <si>
    <t>Provozní vlivy</t>
  </si>
  <si>
    <t>60</t>
  </si>
  <si>
    <t>072002000</t>
  </si>
  <si>
    <t>Silniční provoz - dočasné dopravní značení</t>
  </si>
  <si>
    <t>-422384675</t>
  </si>
  <si>
    <t>120</t>
  </si>
  <si>
    <t>130</t>
  </si>
  <si>
    <t>r</t>
  </si>
  <si>
    <t>26,572</t>
  </si>
  <si>
    <t>80</t>
  </si>
  <si>
    <t>z10</t>
  </si>
  <si>
    <t>28,634</t>
  </si>
  <si>
    <t>140,408</t>
  </si>
  <si>
    <t>97,02</t>
  </si>
  <si>
    <t>02 - Kontejnerové stanoviště 2</t>
  </si>
  <si>
    <t>55,024</t>
  </si>
  <si>
    <t>0,45</t>
  </si>
  <si>
    <t>r_1</t>
  </si>
  <si>
    <t>76</t>
  </si>
  <si>
    <t>o_1</t>
  </si>
  <si>
    <t>5,77</t>
  </si>
  <si>
    <t>z</t>
  </si>
  <si>
    <t>-0,414</t>
  </si>
  <si>
    <t>r2</t>
  </si>
  <si>
    <t>8,7</t>
  </si>
  <si>
    <t>s10</t>
  </si>
  <si>
    <t>3,77</t>
  </si>
  <si>
    <t>p2</t>
  </si>
  <si>
    <t>0,9</t>
  </si>
  <si>
    <t>p1</t>
  </si>
  <si>
    <t>3,109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</si>
  <si>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</si>
  <si>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</si>
  <si>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</si>
  <si>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8 - Trubní vedení</t>
  </si>
  <si>
    <t>PSV - Práce a dodávky PSV</t>
  </si>
  <si>
    <t xml:space="preserve">    711 - Izolace proti vodě, vlhkosti a plynům</t>
  </si>
  <si>
    <t xml:space="preserve">    740 - Elektromontáže - zkoušky a revize</t>
  </si>
  <si>
    <t xml:space="preserve">    741 - Elektroinstalace - silnoproud</t>
  </si>
  <si>
    <t xml:space="preserve">    744 - Elektromontáže - rozvody vodičů měděných</t>
  </si>
  <si>
    <t xml:space="preserve">    747 - Elektromontáže - kompletace rozvodů</t>
  </si>
  <si>
    <t xml:space="preserve">    748 - Elektromontáže - osvětlovací zařízení a svítidla</t>
  </si>
  <si>
    <t>M - Práce a dodávky M</t>
  </si>
  <si>
    <t xml:space="preserve">    46-M - Zemní práce při extr.mont.pracích</t>
  </si>
  <si>
    <t>441715808</t>
  </si>
  <si>
    <t>363435263</t>
  </si>
  <si>
    <t>79491247</t>
  </si>
  <si>
    <t>"předlažba"    3,0</t>
  </si>
  <si>
    <t>-1230392129</t>
  </si>
  <si>
    <t>113107164</t>
  </si>
  <si>
    <t>Odstranění podkladu z kameniva drceného tl přes 300 do 400 mm strojně pl přes 50 do 200 m2</t>
  </si>
  <si>
    <t>-748388832</t>
  </si>
  <si>
    <t>113107183</t>
  </si>
  <si>
    <t>Odstranění podkladu živičného tl přes 100 do 150 mm strojně pl přes 50 do 200 m2</t>
  </si>
  <si>
    <t>-816603429</t>
  </si>
  <si>
    <t>1570174032</t>
  </si>
  <si>
    <t>-1202269166</t>
  </si>
  <si>
    <t>121151113</t>
  </si>
  <si>
    <t>Sejmutí ornice plochy do 500 m2 tl vrstvy do 200 mm strojně</t>
  </si>
  <si>
    <t>-720888700</t>
  </si>
  <si>
    <t>120,0</t>
  </si>
  <si>
    <t>131251104</t>
  </si>
  <si>
    <t>Hloubení jam nezapažených v hornině třídy těžitelnosti I skupiny 3 objem do 500 m3 strojně</t>
  </si>
  <si>
    <t>-1353470244</t>
  </si>
  <si>
    <t>130,0</t>
  </si>
  <si>
    <t>132251252</t>
  </si>
  <si>
    <t>Hloubení rýh nezapažených š do 2000 mm v hornině třídy těžitelnosti I skupiny 3 objem do 50 m3 strojně</t>
  </si>
  <si>
    <t>1521039818</t>
  </si>
  <si>
    <t>vyrovnávací zídka</t>
  </si>
  <si>
    <t>(9,0+4,6*2)*(0,6+1,0)*0,5*1,2</t>
  </si>
  <si>
    <t>(9,0+4,6*2)*1,0*(0,2+0,8)*0,5</t>
  </si>
  <si>
    <t>132254201</t>
  </si>
  <si>
    <t>Hloubení zapažených rýh š do 2000 mm v hornině třídy těžitelnosti I skupiny 3 objem do 20 m3</t>
  </si>
  <si>
    <t>-1658146386</t>
  </si>
  <si>
    <t>propoj.potrubí</t>
  </si>
  <si>
    <t>1,0*2,46*1,3</t>
  </si>
  <si>
    <t>1,0*1,31*4,2</t>
  </si>
  <si>
    <t>133254101</t>
  </si>
  <si>
    <t>Hloubení šachet zapažených v hornině třídy těžitelnosti I skupiny 3 objem do 20 m3</t>
  </si>
  <si>
    <t>-288537952</t>
  </si>
  <si>
    <t>"výkop pro uliční vpust  UV"</t>
  </si>
  <si>
    <t>1,0*1,0*(2,46+1,31)</t>
  </si>
  <si>
    <t>151101101</t>
  </si>
  <si>
    <t>Zřízení příložného pažení a rozepření stěn rýh hl do 2 m</t>
  </si>
  <si>
    <t>926699740</t>
  </si>
  <si>
    <t>r2/1,0*2</t>
  </si>
  <si>
    <t>151101111</t>
  </si>
  <si>
    <t>Odstranění příložného pažení a rozepření stěn rýh hl do 2 m</t>
  </si>
  <si>
    <t>1163410046</t>
  </si>
  <si>
    <t>151101201</t>
  </si>
  <si>
    <t>Zřízení příložného pažení stěn výkopu hl do 4 m</t>
  </si>
  <si>
    <t>-1768711176</t>
  </si>
  <si>
    <t>1,0*4*(2,46+1,31)</t>
  </si>
  <si>
    <t>151101211</t>
  </si>
  <si>
    <t>Odstranění příložného pažení stěn hl do 4 m</t>
  </si>
  <si>
    <t>-2006194474</t>
  </si>
  <si>
    <t>-811486366</t>
  </si>
  <si>
    <t>341257227</t>
  </si>
  <si>
    <t>zemina pro zásyp</t>
  </si>
  <si>
    <t>z10*2</t>
  </si>
  <si>
    <t>1739008637</t>
  </si>
  <si>
    <t>j+r-z10+r2+s10</t>
  </si>
  <si>
    <t>-580249978</t>
  </si>
  <si>
    <t>-800737878</t>
  </si>
  <si>
    <t>-1143285557</t>
  </si>
  <si>
    <t>zeminy ro zásyp</t>
  </si>
  <si>
    <t>441548273</t>
  </si>
  <si>
    <t>-664757629</t>
  </si>
  <si>
    <t>-761201927</t>
  </si>
  <si>
    <t>32,0</t>
  </si>
  <si>
    <t>803769956</t>
  </si>
  <si>
    <t>32*2 'Přepočtené koeficientem množství</t>
  </si>
  <si>
    <t>-1428815356</t>
  </si>
  <si>
    <t>zeminou</t>
  </si>
  <si>
    <t>5,0</t>
  </si>
  <si>
    <t>r+r2+s10</t>
  </si>
  <si>
    <t>-(9,0+4,6*2)*0,4*1,2</t>
  </si>
  <si>
    <t>-19,0*(0,8+0,2)*0,5*0,2</t>
  </si>
  <si>
    <t>-p1-p2</t>
  </si>
  <si>
    <t>-0,45*0,45*(2,46+1,31)</t>
  </si>
  <si>
    <t>175151101</t>
  </si>
  <si>
    <t>Obsypání potrubí strojně sypaninou bez prohození, uloženou do 3 m</t>
  </si>
  <si>
    <t>-317932673</t>
  </si>
  <si>
    <t>1,1*0,471*6,0</t>
  </si>
  <si>
    <t>58333651</t>
  </si>
  <si>
    <t>kamenivo těžené hrubé frakce 8/16</t>
  </si>
  <si>
    <t>-2076847105</t>
  </si>
  <si>
    <t>3,109*2 'Přepočtené koeficientem množství</t>
  </si>
  <si>
    <t>-919267351</t>
  </si>
  <si>
    <t>181152302.1</t>
  </si>
  <si>
    <t>Úprava pláně pro silnice a dálnice v zářezech se zhutněním  45MPa</t>
  </si>
  <si>
    <t>1274697556</t>
  </si>
  <si>
    <t>-415657025</t>
  </si>
  <si>
    <t>80,0</t>
  </si>
  <si>
    <t>1564082520</t>
  </si>
  <si>
    <t>-1909882200</t>
  </si>
  <si>
    <t>80*0,02 'Přepočtené koeficientem množství</t>
  </si>
  <si>
    <t>-2041801420</t>
  </si>
  <si>
    <t>-1055325156</t>
  </si>
  <si>
    <t>1610865446</t>
  </si>
  <si>
    <t>212755216</t>
  </si>
  <si>
    <t>Trativody z drenážních trubek plastových flexibilních D 160 mm bez lože</t>
  </si>
  <si>
    <t>-1456153135</t>
  </si>
  <si>
    <t>"za vyrovnávací zídkou"    32,0</t>
  </si>
  <si>
    <t>219231691</t>
  </si>
  <si>
    <t>6,0</t>
  </si>
  <si>
    <t>-1169638556</t>
  </si>
  <si>
    <t>-1478827599</t>
  </si>
  <si>
    <t>-338731253</t>
  </si>
  <si>
    <t>(9,0+4,6)*2*0,2</t>
  </si>
  <si>
    <t>-1756413039</t>
  </si>
  <si>
    <t>-373521751</t>
  </si>
  <si>
    <t>"kotevní výztuž"   20,0*0,001</t>
  </si>
  <si>
    <t>622696349</t>
  </si>
  <si>
    <t>9*4,6*3,033*1,15*0,001</t>
  </si>
  <si>
    <t>Svislé a kompletní konstrukce</t>
  </si>
  <si>
    <t>327323127</t>
  </si>
  <si>
    <t>Opěrné zdi a valy ze ŽB tř. C 25/30</t>
  </si>
  <si>
    <t>1021570893</t>
  </si>
  <si>
    <t>základ</t>
  </si>
  <si>
    <t>19,0*0,4*1,2</t>
  </si>
  <si>
    <t>327351211</t>
  </si>
  <si>
    <t>Bednění opěrných zdí a valů svislých i skloněných zřízení</t>
  </si>
  <si>
    <t>-526936429</t>
  </si>
  <si>
    <t>19,0*1,2*2</t>
  </si>
  <si>
    <t>327351221</t>
  </si>
  <si>
    <t>Bednění opěrných zdí a valů svislých i skloněných odstranění</t>
  </si>
  <si>
    <t>-1371116575</t>
  </si>
  <si>
    <t>327361006</t>
  </si>
  <si>
    <t>Výztuž opěrných zdí a valů D 12 mm z betonářské oceli 10 505</t>
  </si>
  <si>
    <t>-606931265</t>
  </si>
  <si>
    <t>218,1*0,001</t>
  </si>
  <si>
    <t>327501111</t>
  </si>
  <si>
    <t>Výplň za opěrami a protimrazové klíny z kameniva drceného nebo těženého</t>
  </si>
  <si>
    <t>1661560258</t>
  </si>
  <si>
    <t>19,0*0,5*0,5</t>
  </si>
  <si>
    <t>348272213</t>
  </si>
  <si>
    <t>Plotová zeď tl 195 mm z betonových tvarovek oboustranně štípaných přírodních na MC vč spárování</t>
  </si>
  <si>
    <t>1646589786</t>
  </si>
  <si>
    <t>19,0*0,8</t>
  </si>
  <si>
    <t>348272293</t>
  </si>
  <si>
    <t>Příplatek k plotové zdi tl 195 mm z betonových tvarovek za vylití ztužujícího sloupku betonem C16/20</t>
  </si>
  <si>
    <t>371868803</t>
  </si>
  <si>
    <t>348272513</t>
  </si>
  <si>
    <t>Plotová stříška pro zeď tl 195 mm z tvarovek hladkých nebo štípaných přírodních</t>
  </si>
  <si>
    <t>1100451768</t>
  </si>
  <si>
    <t>359901211</t>
  </si>
  <si>
    <t>Monitoring stoky jakékoli výšky na nové kanalizaci</t>
  </si>
  <si>
    <t>2049446404</t>
  </si>
  <si>
    <t>47+7+100</t>
  </si>
  <si>
    <t>Vodorovné konstrukce</t>
  </si>
  <si>
    <t>451573111</t>
  </si>
  <si>
    <t>Lože pod potrubí otevřený výkop ze štěrkopísku  8-16</t>
  </si>
  <si>
    <t>-1717082425</t>
  </si>
  <si>
    <t>pod UV</t>
  </si>
  <si>
    <t>0,5*0,5*0,1*2</t>
  </si>
  <si>
    <t>pod potrubí</t>
  </si>
  <si>
    <t>1,0*0,15*6,0</t>
  </si>
  <si>
    <t>p</t>
  </si>
  <si>
    <t>452112112</t>
  </si>
  <si>
    <t>Osazení betonových prstenců nebo rámů v do 100 mm</t>
  </si>
  <si>
    <t>-1382733688</t>
  </si>
  <si>
    <t>59223864</t>
  </si>
  <si>
    <t>prstenec betonový pro uliční vpusť vyrovnávací 39 x 6 x 13 cm</t>
  </si>
  <si>
    <t>802755053</t>
  </si>
  <si>
    <t>564751103</t>
  </si>
  <si>
    <t>Podklad z kameniva hrubého drceného vel. 32-63 mm plochy do 100 m2 tl 170 mm</t>
  </si>
  <si>
    <t>-1363771247</t>
  </si>
  <si>
    <t>564761111</t>
  </si>
  <si>
    <t>Podklad z kameniva hrubého drceného vel. 32-63 mm plochy přes 100 m2 tl 200 mm</t>
  </si>
  <si>
    <t>-1267859071</t>
  </si>
  <si>
    <t>61</t>
  </si>
  <si>
    <t>1383361343</t>
  </si>
  <si>
    <t>(32+44+1+4)*0,4</t>
  </si>
  <si>
    <t>62</t>
  </si>
  <si>
    <t>564851111</t>
  </si>
  <si>
    <t>Podklad ze štěrkodrtě ŠD plochy přes 100 m2 tl 150 mm</t>
  </si>
  <si>
    <t>18847542</t>
  </si>
  <si>
    <t>63</t>
  </si>
  <si>
    <t>415726766</t>
  </si>
  <si>
    <t>3,0*2</t>
  </si>
  <si>
    <t>64</t>
  </si>
  <si>
    <t>-1675785617</t>
  </si>
  <si>
    <t>65</t>
  </si>
  <si>
    <t>-946315790</t>
  </si>
  <si>
    <t>66</t>
  </si>
  <si>
    <t>565165122</t>
  </si>
  <si>
    <t>Asfaltový beton vrstva podkladní ACP 16 (obalované kamenivo OKS) tl 90 mm š přes 3 m</t>
  </si>
  <si>
    <t>313487261</t>
  </si>
  <si>
    <t>67</t>
  </si>
  <si>
    <t>573231111</t>
  </si>
  <si>
    <t>Postřik živičný spojovací ze silniční emulze v množství 0,70 kg/m2</t>
  </si>
  <si>
    <t>802595017</t>
  </si>
  <si>
    <t>165,000*2</t>
  </si>
  <si>
    <t>68</t>
  </si>
  <si>
    <t>577134121</t>
  </si>
  <si>
    <t>Asfaltový beton vrstva obrusná ACO 11+ (ABS) tř. I tl 40 mm š přes 3 m z nemodifikovaného asfaltu</t>
  </si>
  <si>
    <t>1326563216</t>
  </si>
  <si>
    <t>oprava živičné komunikace</t>
  </si>
  <si>
    <t>165,0</t>
  </si>
  <si>
    <t>69</t>
  </si>
  <si>
    <t>577155122</t>
  </si>
  <si>
    <t>Asfaltový beton vrstva ložní ACL 16 (ABH) tl 60 mm š přes 3 m z nemodifikovaného asfaltu</t>
  </si>
  <si>
    <t>101357015</t>
  </si>
  <si>
    <t>70</t>
  </si>
  <si>
    <t>1047418521</t>
  </si>
  <si>
    <t>71</t>
  </si>
  <si>
    <t>-1705870010</t>
  </si>
  <si>
    <t>32*1,03 'Přepočtené koeficientem množství</t>
  </si>
  <si>
    <t>72</t>
  </si>
  <si>
    <t>-24422226</t>
  </si>
  <si>
    <t>73</t>
  </si>
  <si>
    <t>730612133</t>
  </si>
  <si>
    <t>0,3*1,03 'Přepočtené koeficientem množství</t>
  </si>
  <si>
    <t>74</t>
  </si>
  <si>
    <t>596412210</t>
  </si>
  <si>
    <t>Kladení dlažby z vegetačních tvárnic pozemních komunikací tl 80 mm pl do 50 m2</t>
  </si>
  <si>
    <t>-543075727</t>
  </si>
  <si>
    <t>75</t>
  </si>
  <si>
    <t>59246016</t>
  </si>
  <si>
    <t>dlažba plošná vegetační betonová 600x400mm tl 80mm přírodní</t>
  </si>
  <si>
    <t>-1316841726</t>
  </si>
  <si>
    <t>35*1,03 'Přepočtené koeficientem množství</t>
  </si>
  <si>
    <t>Úpravy povrchů, podlahy a osazování výplní</t>
  </si>
  <si>
    <t>637121112</t>
  </si>
  <si>
    <t>Okapový chodník z kačírku tl 150 mm s udusáním</t>
  </si>
  <si>
    <t>1642510288</t>
  </si>
  <si>
    <t>Trubní vedení</t>
  </si>
  <si>
    <t>77</t>
  </si>
  <si>
    <t>837351R01</t>
  </si>
  <si>
    <t>napojení na stáv.kanalizaci</t>
  </si>
  <si>
    <t>-561120188</t>
  </si>
  <si>
    <t>78</t>
  </si>
  <si>
    <t>871313123</t>
  </si>
  <si>
    <t>Montáž kanalizačního potrubí hladkého plnostěnného SN 12 z PVC-U DN 160</t>
  </si>
  <si>
    <t>16176505</t>
  </si>
  <si>
    <t>79</t>
  </si>
  <si>
    <t>28611260</t>
  </si>
  <si>
    <t>trubka kanalizační PVC-U plnostěnná jednovrstvá DN 160x3000mm SN12</t>
  </si>
  <si>
    <t>-230899858</t>
  </si>
  <si>
    <t>6*1,03 'Přepočtené koeficientem množství</t>
  </si>
  <si>
    <t>890411851</t>
  </si>
  <si>
    <t>Bourání šachet z prefabrikovaných skruží strojně obestavěného prostoru do 1,5 m3</t>
  </si>
  <si>
    <t>-867856914</t>
  </si>
  <si>
    <t>UV vč.odpojení</t>
  </si>
  <si>
    <t>0,5*0,5*2,5</t>
  </si>
  <si>
    <t>81</t>
  </si>
  <si>
    <t>892351111</t>
  </si>
  <si>
    <t>Tlaková zkouška vodou potrubí DN 150 nebo 200</t>
  </si>
  <si>
    <t>1647679824</t>
  </si>
  <si>
    <t>82</t>
  </si>
  <si>
    <t>895941302</t>
  </si>
  <si>
    <t>Osazení vpusti uliční DN 450 z betonových dílců dno s kalištěm</t>
  </si>
  <si>
    <t>1995191176</t>
  </si>
  <si>
    <t>83</t>
  </si>
  <si>
    <t>59223332</t>
  </si>
  <si>
    <t>vpusť uliční DN 450 kaliště 450/300x50mm</t>
  </si>
  <si>
    <t>1258451074</t>
  </si>
  <si>
    <t>84</t>
  </si>
  <si>
    <t>895941314</t>
  </si>
  <si>
    <t>Osazení vpusti uliční DN 450 z betonových dílců skruž horní 570 mm</t>
  </si>
  <si>
    <t>-851916089</t>
  </si>
  <si>
    <t>85</t>
  </si>
  <si>
    <t>59223858</t>
  </si>
  <si>
    <t>skruž betonová horní pro uliční vpusť 450x570x50mm</t>
  </si>
  <si>
    <t>-491293787</t>
  </si>
  <si>
    <t>86</t>
  </si>
  <si>
    <t>895941322</t>
  </si>
  <si>
    <t>Osazení vpusti uliční DN 450 z betonových dílců skruž středová 295 mm</t>
  </si>
  <si>
    <t>2133182923</t>
  </si>
  <si>
    <t>87</t>
  </si>
  <si>
    <t>59223862</t>
  </si>
  <si>
    <t>skruž betonová středová pro uliční vpusť 450x295x50mm</t>
  </si>
  <si>
    <t>-1917258341</t>
  </si>
  <si>
    <t>88</t>
  </si>
  <si>
    <t>895941323</t>
  </si>
  <si>
    <t>Osazení vpusti uliční DN 450 z betonových dílců skruž středová 570 mm</t>
  </si>
  <si>
    <t>1157448250</t>
  </si>
  <si>
    <t>89</t>
  </si>
  <si>
    <t>59224488</t>
  </si>
  <si>
    <t>skruž betonová středová pro uliční vpusť 450x570x50mm</t>
  </si>
  <si>
    <t>1014191193</t>
  </si>
  <si>
    <t>90</t>
  </si>
  <si>
    <t>895941331</t>
  </si>
  <si>
    <t>Osazení vpusti uliční DN 450 z betonových dílců skruž průběžná s výtokem</t>
  </si>
  <si>
    <t>1989659453</t>
  </si>
  <si>
    <t>91</t>
  </si>
  <si>
    <t>59223854</t>
  </si>
  <si>
    <t>skruž betonová s odtokem 150mm PVC pro uliční vpusť 450x350x50mm</t>
  </si>
  <si>
    <t>-1380565645</t>
  </si>
  <si>
    <t>92</t>
  </si>
  <si>
    <t>899132121</t>
  </si>
  <si>
    <t>Výměna (výšková úprava) poklopu kanalizačního pevného s ošetřením podkladu hloubky do 25 cm</t>
  </si>
  <si>
    <t>-604586676</t>
  </si>
  <si>
    <t>1+1</t>
  </si>
  <si>
    <t>93</t>
  </si>
  <si>
    <t>55241017</t>
  </si>
  <si>
    <t>poklop šachtový litinový kruhový DN 600 bez ventilace tř D400 pro běžný provoz</t>
  </si>
  <si>
    <t>946867401</t>
  </si>
  <si>
    <t>94</t>
  </si>
  <si>
    <t>59224188</t>
  </si>
  <si>
    <t>prstenec šachtový vyrovnávací betonový 625x120x120mm</t>
  </si>
  <si>
    <t>57608372</t>
  </si>
  <si>
    <t>95</t>
  </si>
  <si>
    <t>899204112</t>
  </si>
  <si>
    <t>Osazení mříží litinových včetně rámů a košů na bahno pro třídu zatížení D400, E600</t>
  </si>
  <si>
    <t>2017365487</t>
  </si>
  <si>
    <t>96</t>
  </si>
  <si>
    <t>55242320</t>
  </si>
  <si>
    <t>mříž vtoková litinová plochá 500x500mm</t>
  </si>
  <si>
    <t>487036937</t>
  </si>
  <si>
    <t>97</t>
  </si>
  <si>
    <t>59223871</t>
  </si>
  <si>
    <t>koš vysoký pro uliční vpusti žárově Pz plech pro rám 500/500mm</t>
  </si>
  <si>
    <t>477828889</t>
  </si>
  <si>
    <t>98</t>
  </si>
  <si>
    <t>899204211</t>
  </si>
  <si>
    <t>Demontáž mříží litinových včetně rámů hmotnosti přes 150 kg</t>
  </si>
  <si>
    <t>-784115080</t>
  </si>
  <si>
    <t>99</t>
  </si>
  <si>
    <t>899721111</t>
  </si>
  <si>
    <t>Zemnící vodič FeZn -8mm</t>
  </si>
  <si>
    <t>570336297</t>
  </si>
  <si>
    <t>100</t>
  </si>
  <si>
    <t>914111111</t>
  </si>
  <si>
    <t>Montáž svislé dopravní značky do velikosti 1 m2 objímkami na sloupek nebo konzolu</t>
  </si>
  <si>
    <t>-1250026621</t>
  </si>
  <si>
    <t>101</t>
  </si>
  <si>
    <t>40445650</t>
  </si>
  <si>
    <t>dodatkové tabulky E7, E12, E13 500x300mm</t>
  </si>
  <si>
    <t>2106090851</t>
  </si>
  <si>
    <t>102</t>
  </si>
  <si>
    <t>2145802749</t>
  </si>
  <si>
    <t>103</t>
  </si>
  <si>
    <t>915131116</t>
  </si>
  <si>
    <t>Vodorovné dopravní značení přechody pro chodce, šipky, symboly retroreflexní žlutá barva</t>
  </si>
  <si>
    <t>379770805</t>
  </si>
  <si>
    <t>"V12a"   2,0</t>
  </si>
  <si>
    <t>104</t>
  </si>
  <si>
    <t>915621111</t>
  </si>
  <si>
    <t>Předznačení vodorovného plošného značení</t>
  </si>
  <si>
    <t>-1618462148</t>
  </si>
  <si>
    <t>105</t>
  </si>
  <si>
    <t>916131213</t>
  </si>
  <si>
    <t>Osazení silničního obrubníku betonového stojatého s boční opěrou do lože z betonu prostého</t>
  </si>
  <si>
    <t>-2024717401</t>
  </si>
  <si>
    <t>"silniční"       44,0</t>
  </si>
  <si>
    <t>"nájezdový"    32,0</t>
  </si>
  <si>
    <t>"přechodový"    4,0</t>
  </si>
  <si>
    <t>"obloukový"      1,0</t>
  </si>
  <si>
    <t>106</t>
  </si>
  <si>
    <t>59217029</t>
  </si>
  <si>
    <t>obrubník betonový silniční nájezdový 1000x150x150mm</t>
  </si>
  <si>
    <t>1850485851</t>
  </si>
  <si>
    <t>32*1,02 'Přepočtené koeficientem množství</t>
  </si>
  <si>
    <t>107</t>
  </si>
  <si>
    <t>59217031</t>
  </si>
  <si>
    <t>obrubník silniční betonový 1000x150x250mm</t>
  </si>
  <si>
    <t>-863694548</t>
  </si>
  <si>
    <t>44*1,02 'Přepočtené koeficientem množství</t>
  </si>
  <si>
    <t>108</t>
  </si>
  <si>
    <t>59217030</t>
  </si>
  <si>
    <t>obrubník silniční betonový přechodový 1000x150x150-250mm</t>
  </si>
  <si>
    <t>-324913618</t>
  </si>
  <si>
    <t>4*1,02 'Přepočtené koeficientem množství</t>
  </si>
  <si>
    <t>109</t>
  </si>
  <si>
    <t>59217078</t>
  </si>
  <si>
    <t>obrubník silniční obloukový betonový R 0,5-2m 150x250mm</t>
  </si>
  <si>
    <t>161706534</t>
  </si>
  <si>
    <t>110</t>
  </si>
  <si>
    <t>-1544870529</t>
  </si>
  <si>
    <t>81,0*0,4*0,1</t>
  </si>
  <si>
    <t>111</t>
  </si>
  <si>
    <t>919726123</t>
  </si>
  <si>
    <t>Geotextilie pro ochranu, separaci a filtraci netkaná měrná hm přes 300 do 500 g/m2</t>
  </si>
  <si>
    <t>1832367372</t>
  </si>
  <si>
    <t>35+4</t>
  </si>
  <si>
    <t>112</t>
  </si>
  <si>
    <t>9360010R1</t>
  </si>
  <si>
    <t>Osazení + dodávka podzemní kontejnery 3,0m3 vč.vhozové šachty,dopravy a všech doplňků</t>
  </si>
  <si>
    <t>-458356378</t>
  </si>
  <si>
    <t>113</t>
  </si>
  <si>
    <t>-531597112</t>
  </si>
  <si>
    <t>114</t>
  </si>
  <si>
    <t>-1703151355</t>
  </si>
  <si>
    <t>115</t>
  </si>
  <si>
    <t>96600R01</t>
  </si>
  <si>
    <t>Demolice zděného přístřešku pro poplenice 1,5x5,0m vč.odvozu a likvidace</t>
  </si>
  <si>
    <t>-1846314962</t>
  </si>
  <si>
    <t>116</t>
  </si>
  <si>
    <t>-400150510</t>
  </si>
  <si>
    <t>0,78*2</t>
  </si>
  <si>
    <t>117</t>
  </si>
  <si>
    <t>1452016760</t>
  </si>
  <si>
    <t>118</t>
  </si>
  <si>
    <t>1790625943</t>
  </si>
  <si>
    <t>119</t>
  </si>
  <si>
    <t>-795199579</t>
  </si>
  <si>
    <t>152,824-sut1-0,78</t>
  </si>
  <si>
    <t>-1035843314</t>
  </si>
  <si>
    <t>121</t>
  </si>
  <si>
    <t>1454781342</t>
  </si>
  <si>
    <t>122</t>
  </si>
  <si>
    <t>997221625</t>
  </si>
  <si>
    <t>Poplatek za uložení na skládce (skládkovné) stavebního odpadu železobetonového kód odpadu 17 01 01</t>
  </si>
  <si>
    <t>-1959015119</t>
  </si>
  <si>
    <t>sut2-52,14</t>
  </si>
  <si>
    <t>123</t>
  </si>
  <si>
    <t>997221645</t>
  </si>
  <si>
    <t>Poplatek za uložení na skládce (skládkovné) odpadu asfaltového bez dehtu kód odpadu 17 03 02</t>
  </si>
  <si>
    <t>-2104522167</t>
  </si>
  <si>
    <t>124</t>
  </si>
  <si>
    <t>-736529799</t>
  </si>
  <si>
    <t>125</t>
  </si>
  <si>
    <t>325947087</t>
  </si>
  <si>
    <t>PSV</t>
  </si>
  <si>
    <t>Práce a dodávky PSV</t>
  </si>
  <si>
    <t>711</t>
  </si>
  <si>
    <t>Izolace proti vodě, vlhkosti a plynům</t>
  </si>
  <si>
    <t>126</t>
  </si>
  <si>
    <t>711113127</t>
  </si>
  <si>
    <t>Izolace proti vlhkosti svislá za studena těsnicí stěrkou jednosložkovou na bázi cementu</t>
  </si>
  <si>
    <t>1133354615</t>
  </si>
  <si>
    <t>127</t>
  </si>
  <si>
    <t>711161212</t>
  </si>
  <si>
    <t>Izolace proti zemní vlhkosti nopovou fólií svislá, nopek v 8,0 mm, tl do 0,6 mm</t>
  </si>
  <si>
    <t>-510523953</t>
  </si>
  <si>
    <t>128</t>
  </si>
  <si>
    <t>711161215</t>
  </si>
  <si>
    <t>Izolace proti zemní vlhkosti nopovou fólií svislá, nopek v 20,0 mm, tl do 1,0 mm</t>
  </si>
  <si>
    <t>-463032182</t>
  </si>
  <si>
    <t>podél objektu</t>
  </si>
  <si>
    <t>10,0*1,0</t>
  </si>
  <si>
    <t>129</t>
  </si>
  <si>
    <t>711161383</t>
  </si>
  <si>
    <t>Izolace proti zemní vlhkosti nopovou fólií ukončení horní lištou</t>
  </si>
  <si>
    <t>2057687656</t>
  </si>
  <si>
    <t>998711201</t>
  </si>
  <si>
    <t>Přesun hmot procentní pro izolace proti vodě, vlhkosti a plynům v objektech v do 6 m</t>
  </si>
  <si>
    <t>%</t>
  </si>
  <si>
    <t>-600908207</t>
  </si>
  <si>
    <t>740</t>
  </si>
  <si>
    <t>Elektromontáže - zkoušky a revize</t>
  </si>
  <si>
    <t>131</t>
  </si>
  <si>
    <t>741810003</t>
  </si>
  <si>
    <t>Celková prohlídka elektrického rozvodu a zařízení do 1 milionu Kč</t>
  </si>
  <si>
    <t>-912373663</t>
  </si>
  <si>
    <t>741</t>
  </si>
  <si>
    <t>Elektroinstalace - silnoproud</t>
  </si>
  <si>
    <t>132</t>
  </si>
  <si>
    <t>741123224</t>
  </si>
  <si>
    <t>Montáž kabel  uložený volně (AYKY)</t>
  </si>
  <si>
    <t>-692920369</t>
  </si>
  <si>
    <t>133</t>
  </si>
  <si>
    <t>34113078</t>
  </si>
  <si>
    <t>kabel silový jádro Al izolace PVC plášť PVC 0,6/1kV (1-AYKY) 4x10mm2</t>
  </si>
  <si>
    <t>2096657343</t>
  </si>
  <si>
    <t>134</t>
  </si>
  <si>
    <t>741810001</t>
  </si>
  <si>
    <t>Celková prohlídka elektrického rozvodu a zařízení do 100 000,- Kč</t>
  </si>
  <si>
    <t>-673237563</t>
  </si>
  <si>
    <t>744</t>
  </si>
  <si>
    <t>Elektromontáže - rozvody vodičů měděných</t>
  </si>
  <si>
    <t>135</t>
  </si>
  <si>
    <t>741812001</t>
  </si>
  <si>
    <t>Zkouška izolační vodiče do 1 kV průřezu žíly 300 až 800 mm2</t>
  </si>
  <si>
    <t>-1932509969</t>
  </si>
  <si>
    <t>747</t>
  </si>
  <si>
    <t>Elektromontáže - kompletace rozvodů</t>
  </si>
  <si>
    <t>136</t>
  </si>
  <si>
    <t>7477414R01</t>
  </si>
  <si>
    <t>Napojení na stávající VO</t>
  </si>
  <si>
    <t>-1543192684</t>
  </si>
  <si>
    <t>748</t>
  </si>
  <si>
    <t>Elektromontáže - osvětlovací zařízení a svítidla</t>
  </si>
  <si>
    <t>137</t>
  </si>
  <si>
    <t>7481323R003</t>
  </si>
  <si>
    <t>Mont+dod  parkové svítidlo hliník/sklo  LED 50W,vč. všech doplňků</t>
  </si>
  <si>
    <t>1581142207</t>
  </si>
  <si>
    <t>138</t>
  </si>
  <si>
    <t>7481323R004</t>
  </si>
  <si>
    <t>Mont+dod sadový sloup bezpaticový,metalizovaný VO bez výložníku výšky 5m  vč. všech doplňků</t>
  </si>
  <si>
    <t>1020239568</t>
  </si>
  <si>
    <t>Práce a dodávky M</t>
  </si>
  <si>
    <t>46-M</t>
  </si>
  <si>
    <t>Zemní práce při extr.mont.pracích</t>
  </si>
  <si>
    <t>139</t>
  </si>
  <si>
    <t>460141112</t>
  </si>
  <si>
    <t>Hloubení nezapažených jam při elektromontážích strojně v hornině tř I skupiny 3</t>
  </si>
  <si>
    <t>139759401</t>
  </si>
  <si>
    <t>patky</t>
  </si>
  <si>
    <t>0,5*0,5*0,9*2</t>
  </si>
  <si>
    <t>140</t>
  </si>
  <si>
    <t>460171172</t>
  </si>
  <si>
    <t>Hloubení kabelových nezapažených rýh strojně š 35 cm hl 80 cm v hornině tř I skupiny 3</t>
  </si>
  <si>
    <t>-100945477</t>
  </si>
  <si>
    <t>141</t>
  </si>
  <si>
    <t>460341113</t>
  </si>
  <si>
    <t>Vodorovné přemístění horniny jakékoliv třídy dopravními prostředky při elektromontážích přes 500 do 1000 m</t>
  </si>
  <si>
    <t>643143445</t>
  </si>
  <si>
    <t>0,35*0,2*76,0</t>
  </si>
  <si>
    <t>142</t>
  </si>
  <si>
    <t>460341121</t>
  </si>
  <si>
    <t>Příplatek k vodorovnému přemístění horniny dopravními prostředky při elektromontážích za každých dalších i započatých 1000 m</t>
  </si>
  <si>
    <t>61322932</t>
  </si>
  <si>
    <t>o_1*19</t>
  </si>
  <si>
    <t>143</t>
  </si>
  <si>
    <t>460361121</t>
  </si>
  <si>
    <t>Poplatek za uložení zeminy na recyklační skládce (skládkovné) kód odpadu 17 05 04</t>
  </si>
  <si>
    <t>1388673015</t>
  </si>
  <si>
    <t>o_1*2</t>
  </si>
  <si>
    <t>144</t>
  </si>
  <si>
    <t>460411122</t>
  </si>
  <si>
    <t>Zásyp jam při elektromontážích strojně včetně zhutnění v hornině tř I skupiny 3</t>
  </si>
  <si>
    <t>388843144</t>
  </si>
  <si>
    <t>-0,6*0,6*1,2*2</t>
  </si>
  <si>
    <t>145</t>
  </si>
  <si>
    <t>460451182</t>
  </si>
  <si>
    <t>Zásyp kabelových rýh strojně se zhutněním š 35 cm hl 80 cm z horniny tř I skupiny 3</t>
  </si>
  <si>
    <t>1659602531</t>
  </si>
  <si>
    <t>146</t>
  </si>
  <si>
    <t>460641125</t>
  </si>
  <si>
    <t>Základové konstrukce při elektromontážích ze ŽB tř. C 25/30 bez zvláštních nároků na prostředí</t>
  </si>
  <si>
    <t>374265821</t>
  </si>
  <si>
    <t>147</t>
  </si>
  <si>
    <t>460641411</t>
  </si>
  <si>
    <t>Zřízení nezabudovaného bednění základových konstrukcí při elektromontážích</t>
  </si>
  <si>
    <t>-123419273</t>
  </si>
  <si>
    <t>0,5*4*0,9*2</t>
  </si>
  <si>
    <t>148</t>
  </si>
  <si>
    <t>460641412</t>
  </si>
  <si>
    <t>Odstranění nezabudovaného bednění základových konstrukcí při elektromontážích</t>
  </si>
  <si>
    <t>2053998628</t>
  </si>
  <si>
    <t>149</t>
  </si>
  <si>
    <t>460661111</t>
  </si>
  <si>
    <t>Kabelové lože z písku pro kabely nn bez zakrytí š lože do 35 cm</t>
  </si>
  <si>
    <t>1210338242</t>
  </si>
  <si>
    <t>150</t>
  </si>
  <si>
    <t>460671112</t>
  </si>
  <si>
    <t>Výstražná fólie pro krytí kabelů šířky 25 cm</t>
  </si>
  <si>
    <t>-697742778</t>
  </si>
  <si>
    <t>151</t>
  </si>
  <si>
    <t>460791213</t>
  </si>
  <si>
    <t>Montáž trubek ochranných plastových uložených volně do rýhy ohebných přes 50 do 90 mm uložených do rýhy</t>
  </si>
  <si>
    <t>-122743516</t>
  </si>
  <si>
    <t>152</t>
  </si>
  <si>
    <t>34571354</t>
  </si>
  <si>
    <t>trubka elektroinstalační ohebná dvouplášťová korugovaná (chránička) D 75/90mm, HDPE+LDPE</t>
  </si>
  <si>
    <t>551326043</t>
  </si>
  <si>
    <t>74*1,05 'Přepočtené koeficientem množství</t>
  </si>
  <si>
    <t>153</t>
  </si>
  <si>
    <t>469981111</t>
  </si>
  <si>
    <t>Přesun hmot pro pomocné stavební práce při elektromotážích</t>
  </si>
  <si>
    <t>-1391441289</t>
  </si>
  <si>
    <t>154</t>
  </si>
  <si>
    <t>-990117287</t>
  </si>
  <si>
    <t>155</t>
  </si>
  <si>
    <t>-861489451</t>
  </si>
  <si>
    <t>156</t>
  </si>
  <si>
    <t>2003358508</t>
  </si>
  <si>
    <t>157</t>
  </si>
  <si>
    <t>-1962279081</t>
  </si>
  <si>
    <t>158</t>
  </si>
  <si>
    <t>1132954010</t>
  </si>
  <si>
    <t>3,36</t>
  </si>
  <si>
    <t>3,604</t>
  </si>
  <si>
    <t>03 - Kontejnerové stanoviště 3</t>
  </si>
  <si>
    <t>-1129873433</t>
  </si>
  <si>
    <t>"předlažba"    5</t>
  </si>
  <si>
    <t>-1338388936</t>
  </si>
  <si>
    <t>113107322</t>
  </si>
  <si>
    <t>Odstranění podkladu z kameniva drceného tl přes 100 do 200 mm strojně pl do 50 m2</t>
  </si>
  <si>
    <t>-520058832</t>
  </si>
  <si>
    <t>113107336</t>
  </si>
  <si>
    <t>Odstranění podkladu z betonu vyztuženého sítěmi tl přes 100 do 150 mm strojně pl do 50 m2</t>
  </si>
  <si>
    <t>(4,0+6,0)*2</t>
  </si>
  <si>
    <t>40,0</t>
  </si>
  <si>
    <t>odvoz+dovoz ornice na mezideponii</t>
  </si>
  <si>
    <t>zeminy</t>
  </si>
  <si>
    <t>z+j</t>
  </si>
  <si>
    <t>-660968021</t>
  </si>
  <si>
    <t>12,0</t>
  </si>
  <si>
    <t>35*0,02 'Přepočtené koeficientem množství</t>
  </si>
  <si>
    <t>5,0*2,6*3,033*1,15*0,001</t>
  </si>
  <si>
    <t>11,0*0,4</t>
  </si>
  <si>
    <t>5,0*2</t>
  </si>
  <si>
    <t>12*1,03 'Přepočtené koeficientem množství</t>
  </si>
  <si>
    <t>0,5*1,03 'Přepočtené koeficientem množství</t>
  </si>
  <si>
    <t>11*1,02 'Přepočtené koeficientem množství</t>
  </si>
  <si>
    <t>11,0*0,4*0,1</t>
  </si>
  <si>
    <t>1,3*2</t>
  </si>
  <si>
    <t>8,264-sut1-1,3</t>
  </si>
  <si>
    <t>1814599966</t>
  </si>
  <si>
    <t>SEZNAM FIGUR</t>
  </si>
  <si>
    <t>Výměra</t>
  </si>
  <si>
    <t>70,0</t>
  </si>
  <si>
    <t>j_1</t>
  </si>
  <si>
    <t>j1</t>
  </si>
  <si>
    <t>j+r-z10</t>
  </si>
  <si>
    <t>o1</t>
  </si>
  <si>
    <t>19,0*(0,6+1,0)*0,5*1,2</t>
  </si>
  <si>
    <t>19,0*1,0*(1,4+0,8)*0,5</t>
  </si>
  <si>
    <t>s</t>
  </si>
  <si>
    <t>s1</t>
  </si>
  <si>
    <t>2,64</t>
  </si>
  <si>
    <t>7,885-sut1-1,3</t>
  </si>
  <si>
    <t>z1</t>
  </si>
  <si>
    <t>-(3,6+5,8+4,075+5,211)*0,4*1,2</t>
  </si>
  <si>
    <t>-19,0*(0,8+1,2)*0,5*0,2</t>
  </si>
  <si>
    <t>Použití figury: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</si>
</sst>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53" t="s">
        <v>5</v>
      </c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s="1" customFormat="1" ht="12" customHeight="1">
      <c r="B5" s="21"/>
      <c r="D5" s="25" t="s">
        <v>13</v>
      </c>
      <c r="K5" s="218" t="s">
        <v>14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R5" s="21"/>
      <c r="BE5" s="215" t="s">
        <v>15</v>
      </c>
      <c r="BS5" s="18" t="s">
        <v>6</v>
      </c>
    </row>
    <row r="6" spans="1:74" s="1" customFormat="1" ht="36.950000000000003" customHeight="1">
      <c r="B6" s="21"/>
      <c r="D6" s="27" t="s">
        <v>16</v>
      </c>
      <c r="K6" s="220" t="s">
        <v>17</v>
      </c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R6" s="21"/>
      <c r="BE6" s="216"/>
      <c r="BS6" s="18" t="s">
        <v>6</v>
      </c>
    </row>
    <row r="7" spans="1:74" s="1" customFormat="1" ht="12" customHeight="1">
      <c r="B7" s="21"/>
      <c r="D7" s="28" t="s">
        <v>18</v>
      </c>
      <c r="K7" s="26" t="s">
        <v>1</v>
      </c>
      <c r="AK7" s="28" t="s">
        <v>19</v>
      </c>
      <c r="AN7" s="26" t="s">
        <v>1</v>
      </c>
      <c r="AR7" s="21"/>
      <c r="BE7" s="216"/>
      <c r="BS7" s="18" t="s">
        <v>6</v>
      </c>
    </row>
    <row r="8" spans="1:74" s="1" customFormat="1" ht="12" customHeight="1">
      <c r="B8" s="21"/>
      <c r="D8" s="28" t="s">
        <v>20</v>
      </c>
      <c r="K8" s="26" t="s">
        <v>21</v>
      </c>
      <c r="AK8" s="28" t="s">
        <v>22</v>
      </c>
      <c r="AN8" s="29" t="s">
        <v>23</v>
      </c>
      <c r="AR8" s="21"/>
      <c r="BE8" s="216"/>
      <c r="BS8" s="18" t="s">
        <v>6</v>
      </c>
    </row>
    <row r="9" spans="1:74" s="1" customFormat="1" ht="14.45" customHeight="1">
      <c r="B9" s="21"/>
      <c r="AR9" s="21"/>
      <c r="BE9" s="216"/>
      <c r="BS9" s="18" t="s">
        <v>6</v>
      </c>
    </row>
    <row r="10" spans="1:74" s="1" customFormat="1" ht="12" customHeight="1">
      <c r="B10" s="21"/>
      <c r="D10" s="28" t="s">
        <v>24</v>
      </c>
      <c r="AK10" s="28" t="s">
        <v>25</v>
      </c>
      <c r="AN10" s="26" t="s">
        <v>1</v>
      </c>
      <c r="AR10" s="21"/>
      <c r="BE10" s="216"/>
      <c r="BS10" s="18" t="s">
        <v>6</v>
      </c>
    </row>
    <row r="11" spans="1:74" s="1" customFormat="1" ht="18.399999999999999" customHeight="1">
      <c r="B11" s="21"/>
      <c r="E11" s="26" t="s">
        <v>26</v>
      </c>
      <c r="AK11" s="28" t="s">
        <v>27</v>
      </c>
      <c r="AN11" s="26" t="s">
        <v>1</v>
      </c>
      <c r="AR11" s="21"/>
      <c r="BE11" s="216"/>
      <c r="BS11" s="18" t="s">
        <v>6</v>
      </c>
    </row>
    <row r="12" spans="1:74" s="1" customFormat="1" ht="6.95" customHeight="1">
      <c r="B12" s="21"/>
      <c r="AR12" s="21"/>
      <c r="BE12" s="216"/>
      <c r="BS12" s="18" t="s">
        <v>6</v>
      </c>
    </row>
    <row r="13" spans="1:74" s="1" customFormat="1" ht="12" customHeight="1">
      <c r="B13" s="21"/>
      <c r="D13" s="28" t="s">
        <v>28</v>
      </c>
      <c r="AK13" s="28" t="s">
        <v>25</v>
      </c>
      <c r="AN13" s="30" t="s">
        <v>29</v>
      </c>
      <c r="AR13" s="21"/>
      <c r="BE13" s="216"/>
      <c r="BS13" s="18" t="s">
        <v>6</v>
      </c>
    </row>
    <row r="14" spans="1:74" ht="12.75">
      <c r="B14" s="21"/>
      <c r="E14" s="221" t="s">
        <v>29</v>
      </c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8" t="s">
        <v>27</v>
      </c>
      <c r="AN14" s="30" t="s">
        <v>29</v>
      </c>
      <c r="AR14" s="21"/>
      <c r="BE14" s="216"/>
      <c r="BS14" s="18" t="s">
        <v>6</v>
      </c>
    </row>
    <row r="15" spans="1:74" s="1" customFormat="1" ht="6.95" customHeight="1">
      <c r="B15" s="21"/>
      <c r="AR15" s="21"/>
      <c r="BE15" s="216"/>
      <c r="BS15" s="18" t="s">
        <v>3</v>
      </c>
    </row>
    <row r="16" spans="1:74" s="1" customFormat="1" ht="12" customHeight="1">
      <c r="B16" s="21"/>
      <c r="D16" s="28" t="s">
        <v>30</v>
      </c>
      <c r="AK16" s="28" t="s">
        <v>25</v>
      </c>
      <c r="AN16" s="26" t="s">
        <v>1</v>
      </c>
      <c r="AR16" s="21"/>
      <c r="BE16" s="216"/>
      <c r="BS16" s="18" t="s">
        <v>3</v>
      </c>
    </row>
    <row r="17" spans="1:71" s="1" customFormat="1" ht="18.399999999999999" customHeight="1">
      <c r="B17" s="21"/>
      <c r="E17" s="26" t="s">
        <v>31</v>
      </c>
      <c r="AK17" s="28" t="s">
        <v>27</v>
      </c>
      <c r="AN17" s="26" t="s">
        <v>1</v>
      </c>
      <c r="AR17" s="21"/>
      <c r="BE17" s="216"/>
      <c r="BS17" s="18" t="s">
        <v>32</v>
      </c>
    </row>
    <row r="18" spans="1:71" s="1" customFormat="1" ht="6.95" customHeight="1">
      <c r="B18" s="21"/>
      <c r="AR18" s="21"/>
      <c r="BE18" s="216"/>
      <c r="BS18" s="18" t="s">
        <v>6</v>
      </c>
    </row>
    <row r="19" spans="1:71" s="1" customFormat="1" ht="12" customHeight="1">
      <c r="B19" s="21"/>
      <c r="D19" s="28" t="s">
        <v>33</v>
      </c>
      <c r="AK19" s="28" t="s">
        <v>25</v>
      </c>
      <c r="AN19" s="26" t="s">
        <v>1</v>
      </c>
      <c r="AR19" s="21"/>
      <c r="BE19" s="216"/>
      <c r="BS19" s="18" t="s">
        <v>6</v>
      </c>
    </row>
    <row r="20" spans="1:71" s="1" customFormat="1" ht="18.399999999999999" customHeight="1">
      <c r="B20" s="21"/>
      <c r="E20" s="26" t="s">
        <v>34</v>
      </c>
      <c r="AK20" s="28" t="s">
        <v>27</v>
      </c>
      <c r="AN20" s="26" t="s">
        <v>1</v>
      </c>
      <c r="AR20" s="21"/>
      <c r="BE20" s="216"/>
      <c r="BS20" s="18" t="s">
        <v>32</v>
      </c>
    </row>
    <row r="21" spans="1:71" s="1" customFormat="1" ht="6.95" customHeight="1">
      <c r="B21" s="21"/>
      <c r="AR21" s="21"/>
      <c r="BE21" s="216"/>
    </row>
    <row r="22" spans="1:71" s="1" customFormat="1" ht="12" customHeight="1">
      <c r="B22" s="21"/>
      <c r="D22" s="28" t="s">
        <v>35</v>
      </c>
      <c r="AR22" s="21"/>
      <c r="BE22" s="216"/>
    </row>
    <row r="23" spans="1:71" s="1" customFormat="1" ht="16.5" customHeight="1">
      <c r="B23" s="21"/>
      <c r="E23" s="223" t="s">
        <v>1</v>
      </c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R23" s="21"/>
      <c r="BE23" s="216"/>
    </row>
    <row r="24" spans="1:71" s="1" customFormat="1" ht="6.95" customHeight="1">
      <c r="B24" s="21"/>
      <c r="AR24" s="21"/>
      <c r="BE24" s="216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16"/>
    </row>
    <row r="26" spans="1:71" s="2" customFormat="1" ht="25.9" customHeight="1">
      <c r="A26" s="33"/>
      <c r="B26" s="34"/>
      <c r="C26" s="33"/>
      <c r="D26" s="35" t="s">
        <v>36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24">
        <f>ROUND(AG94,2)</f>
        <v>0</v>
      </c>
      <c r="AL26" s="225"/>
      <c r="AM26" s="225"/>
      <c r="AN26" s="225"/>
      <c r="AO26" s="225"/>
      <c r="AP26" s="33"/>
      <c r="AQ26" s="33"/>
      <c r="AR26" s="34"/>
      <c r="BE26" s="216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16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26" t="s">
        <v>37</v>
      </c>
      <c r="M28" s="226"/>
      <c r="N28" s="226"/>
      <c r="O28" s="226"/>
      <c r="P28" s="226"/>
      <c r="Q28" s="33"/>
      <c r="R28" s="33"/>
      <c r="S28" s="33"/>
      <c r="T28" s="33"/>
      <c r="U28" s="33"/>
      <c r="V28" s="33"/>
      <c r="W28" s="226" t="s">
        <v>38</v>
      </c>
      <c r="X28" s="226"/>
      <c r="Y28" s="226"/>
      <c r="Z28" s="226"/>
      <c r="AA28" s="226"/>
      <c r="AB28" s="226"/>
      <c r="AC28" s="226"/>
      <c r="AD28" s="226"/>
      <c r="AE28" s="226"/>
      <c r="AF28" s="33"/>
      <c r="AG28" s="33"/>
      <c r="AH28" s="33"/>
      <c r="AI28" s="33"/>
      <c r="AJ28" s="33"/>
      <c r="AK28" s="226" t="s">
        <v>39</v>
      </c>
      <c r="AL28" s="226"/>
      <c r="AM28" s="226"/>
      <c r="AN28" s="226"/>
      <c r="AO28" s="226"/>
      <c r="AP28" s="33"/>
      <c r="AQ28" s="33"/>
      <c r="AR28" s="34"/>
      <c r="BE28" s="216"/>
    </row>
    <row r="29" spans="1:71" s="3" customFormat="1" ht="14.45" customHeight="1">
      <c r="B29" s="38"/>
      <c r="D29" s="28" t="s">
        <v>40</v>
      </c>
      <c r="F29" s="28" t="s">
        <v>41</v>
      </c>
      <c r="L29" s="229">
        <v>0.21</v>
      </c>
      <c r="M29" s="228"/>
      <c r="N29" s="228"/>
      <c r="O29" s="228"/>
      <c r="P29" s="228"/>
      <c r="W29" s="227">
        <f>ROUND(AZ94, 2)</f>
        <v>0</v>
      </c>
      <c r="X29" s="228"/>
      <c r="Y29" s="228"/>
      <c r="Z29" s="228"/>
      <c r="AA29" s="228"/>
      <c r="AB29" s="228"/>
      <c r="AC29" s="228"/>
      <c r="AD29" s="228"/>
      <c r="AE29" s="228"/>
      <c r="AK29" s="227">
        <f>ROUND(AV94, 2)</f>
        <v>0</v>
      </c>
      <c r="AL29" s="228"/>
      <c r="AM29" s="228"/>
      <c r="AN29" s="228"/>
      <c r="AO29" s="228"/>
      <c r="AR29" s="38"/>
      <c r="BE29" s="217"/>
    </row>
    <row r="30" spans="1:71" s="3" customFormat="1" ht="14.45" customHeight="1">
      <c r="B30" s="38"/>
      <c r="F30" s="28" t="s">
        <v>42</v>
      </c>
      <c r="L30" s="229">
        <v>0.12</v>
      </c>
      <c r="M30" s="228"/>
      <c r="N30" s="228"/>
      <c r="O30" s="228"/>
      <c r="P30" s="228"/>
      <c r="W30" s="227">
        <f>ROUND(BA94, 2)</f>
        <v>0</v>
      </c>
      <c r="X30" s="228"/>
      <c r="Y30" s="228"/>
      <c r="Z30" s="228"/>
      <c r="AA30" s="228"/>
      <c r="AB30" s="228"/>
      <c r="AC30" s="228"/>
      <c r="AD30" s="228"/>
      <c r="AE30" s="228"/>
      <c r="AK30" s="227">
        <f>ROUND(AW94, 2)</f>
        <v>0</v>
      </c>
      <c r="AL30" s="228"/>
      <c r="AM30" s="228"/>
      <c r="AN30" s="228"/>
      <c r="AO30" s="228"/>
      <c r="AR30" s="38"/>
      <c r="BE30" s="217"/>
    </row>
    <row r="31" spans="1:71" s="3" customFormat="1" ht="14.45" hidden="1" customHeight="1">
      <c r="B31" s="38"/>
      <c r="F31" s="28" t="s">
        <v>43</v>
      </c>
      <c r="L31" s="229">
        <v>0.21</v>
      </c>
      <c r="M31" s="228"/>
      <c r="N31" s="228"/>
      <c r="O31" s="228"/>
      <c r="P31" s="228"/>
      <c r="W31" s="227">
        <f>ROUND(BB94, 2)</f>
        <v>0</v>
      </c>
      <c r="X31" s="228"/>
      <c r="Y31" s="228"/>
      <c r="Z31" s="228"/>
      <c r="AA31" s="228"/>
      <c r="AB31" s="228"/>
      <c r="AC31" s="228"/>
      <c r="AD31" s="228"/>
      <c r="AE31" s="228"/>
      <c r="AK31" s="227">
        <v>0</v>
      </c>
      <c r="AL31" s="228"/>
      <c r="AM31" s="228"/>
      <c r="AN31" s="228"/>
      <c r="AO31" s="228"/>
      <c r="AR31" s="38"/>
      <c r="BE31" s="217"/>
    </row>
    <row r="32" spans="1:71" s="3" customFormat="1" ht="14.45" hidden="1" customHeight="1">
      <c r="B32" s="38"/>
      <c r="F32" s="28" t="s">
        <v>44</v>
      </c>
      <c r="L32" s="229">
        <v>0.12</v>
      </c>
      <c r="M32" s="228"/>
      <c r="N32" s="228"/>
      <c r="O32" s="228"/>
      <c r="P32" s="228"/>
      <c r="W32" s="227">
        <f>ROUND(BC94, 2)</f>
        <v>0</v>
      </c>
      <c r="X32" s="228"/>
      <c r="Y32" s="228"/>
      <c r="Z32" s="228"/>
      <c r="AA32" s="228"/>
      <c r="AB32" s="228"/>
      <c r="AC32" s="228"/>
      <c r="AD32" s="228"/>
      <c r="AE32" s="228"/>
      <c r="AK32" s="227">
        <v>0</v>
      </c>
      <c r="AL32" s="228"/>
      <c r="AM32" s="228"/>
      <c r="AN32" s="228"/>
      <c r="AO32" s="228"/>
      <c r="AR32" s="38"/>
      <c r="BE32" s="217"/>
    </row>
    <row r="33" spans="1:57" s="3" customFormat="1" ht="14.45" hidden="1" customHeight="1">
      <c r="B33" s="38"/>
      <c r="F33" s="28" t="s">
        <v>45</v>
      </c>
      <c r="L33" s="229">
        <v>0</v>
      </c>
      <c r="M33" s="228"/>
      <c r="N33" s="228"/>
      <c r="O33" s="228"/>
      <c r="P33" s="228"/>
      <c r="W33" s="227">
        <f>ROUND(BD94, 2)</f>
        <v>0</v>
      </c>
      <c r="X33" s="228"/>
      <c r="Y33" s="228"/>
      <c r="Z33" s="228"/>
      <c r="AA33" s="228"/>
      <c r="AB33" s="228"/>
      <c r="AC33" s="228"/>
      <c r="AD33" s="228"/>
      <c r="AE33" s="228"/>
      <c r="AK33" s="227">
        <v>0</v>
      </c>
      <c r="AL33" s="228"/>
      <c r="AM33" s="228"/>
      <c r="AN33" s="228"/>
      <c r="AO33" s="228"/>
      <c r="AR33" s="38"/>
      <c r="BE33" s="217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16"/>
    </row>
    <row r="35" spans="1:57" s="2" customFormat="1" ht="25.9" customHeight="1">
      <c r="A35" s="33"/>
      <c r="B35" s="34"/>
      <c r="C35" s="39"/>
      <c r="D35" s="40" t="s">
        <v>46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47</v>
      </c>
      <c r="U35" s="41"/>
      <c r="V35" s="41"/>
      <c r="W35" s="41"/>
      <c r="X35" s="230" t="s">
        <v>48</v>
      </c>
      <c r="Y35" s="231"/>
      <c r="Z35" s="231"/>
      <c r="AA35" s="231"/>
      <c r="AB35" s="231"/>
      <c r="AC35" s="41"/>
      <c r="AD35" s="41"/>
      <c r="AE35" s="41"/>
      <c r="AF35" s="41"/>
      <c r="AG35" s="41"/>
      <c r="AH35" s="41"/>
      <c r="AI35" s="41"/>
      <c r="AJ35" s="41"/>
      <c r="AK35" s="232">
        <f>SUM(AK26:AK33)</f>
        <v>0</v>
      </c>
      <c r="AL35" s="231"/>
      <c r="AM35" s="231"/>
      <c r="AN35" s="231"/>
      <c r="AO35" s="233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49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50</v>
      </c>
      <c r="AI49" s="45"/>
      <c r="AJ49" s="45"/>
      <c r="AK49" s="45"/>
      <c r="AL49" s="45"/>
      <c r="AM49" s="45"/>
      <c r="AN49" s="45"/>
      <c r="AO49" s="45"/>
      <c r="AR49" s="43"/>
    </row>
    <row r="50" spans="1:57" ht="11.25">
      <c r="B50" s="21"/>
      <c r="AR50" s="21"/>
    </row>
    <row r="51" spans="1:57" ht="11.25">
      <c r="B51" s="21"/>
      <c r="AR51" s="21"/>
    </row>
    <row r="52" spans="1:57" ht="11.25">
      <c r="B52" s="21"/>
      <c r="AR52" s="21"/>
    </row>
    <row r="53" spans="1:57" ht="11.25">
      <c r="B53" s="21"/>
      <c r="AR53" s="21"/>
    </row>
    <row r="54" spans="1:57" ht="11.25">
      <c r="B54" s="21"/>
      <c r="AR54" s="21"/>
    </row>
    <row r="55" spans="1:57" ht="11.25">
      <c r="B55" s="21"/>
      <c r="AR55" s="21"/>
    </row>
    <row r="56" spans="1:57" ht="11.25">
      <c r="B56" s="21"/>
      <c r="AR56" s="21"/>
    </row>
    <row r="57" spans="1:57" ht="11.25">
      <c r="B57" s="21"/>
      <c r="AR57" s="21"/>
    </row>
    <row r="58" spans="1:57" ht="11.25">
      <c r="B58" s="21"/>
      <c r="AR58" s="21"/>
    </row>
    <row r="59" spans="1:57" ht="11.25">
      <c r="B59" s="21"/>
      <c r="AR59" s="21"/>
    </row>
    <row r="60" spans="1:57" s="2" customFormat="1" ht="12.75">
      <c r="A60" s="33"/>
      <c r="B60" s="34"/>
      <c r="C60" s="33"/>
      <c r="D60" s="46" t="s">
        <v>51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52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51</v>
      </c>
      <c r="AI60" s="36"/>
      <c r="AJ60" s="36"/>
      <c r="AK60" s="36"/>
      <c r="AL60" s="36"/>
      <c r="AM60" s="46" t="s">
        <v>52</v>
      </c>
      <c r="AN60" s="36"/>
      <c r="AO60" s="36"/>
      <c r="AP60" s="33"/>
      <c r="AQ60" s="33"/>
      <c r="AR60" s="34"/>
      <c r="BE60" s="33"/>
    </row>
    <row r="61" spans="1:57" ht="11.25">
      <c r="B61" s="21"/>
      <c r="AR61" s="21"/>
    </row>
    <row r="62" spans="1:57" ht="11.25">
      <c r="B62" s="21"/>
      <c r="AR62" s="21"/>
    </row>
    <row r="63" spans="1:57" ht="11.25">
      <c r="B63" s="21"/>
      <c r="AR63" s="21"/>
    </row>
    <row r="64" spans="1:57" s="2" customFormat="1" ht="12.75">
      <c r="A64" s="33"/>
      <c r="B64" s="34"/>
      <c r="C64" s="33"/>
      <c r="D64" s="44" t="s">
        <v>53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54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 ht="11.25">
      <c r="B65" s="21"/>
      <c r="AR65" s="21"/>
    </row>
    <row r="66" spans="1:57" ht="11.25">
      <c r="B66" s="21"/>
      <c r="AR66" s="21"/>
    </row>
    <row r="67" spans="1:57" ht="11.25">
      <c r="B67" s="21"/>
      <c r="AR67" s="21"/>
    </row>
    <row r="68" spans="1:57" ht="11.25">
      <c r="B68" s="21"/>
      <c r="AR68" s="21"/>
    </row>
    <row r="69" spans="1:57" ht="11.25">
      <c r="B69" s="21"/>
      <c r="AR69" s="21"/>
    </row>
    <row r="70" spans="1:57" ht="11.25">
      <c r="B70" s="21"/>
      <c r="AR70" s="21"/>
    </row>
    <row r="71" spans="1:57" ht="11.25">
      <c r="B71" s="21"/>
      <c r="AR71" s="21"/>
    </row>
    <row r="72" spans="1:57" ht="11.25">
      <c r="B72" s="21"/>
      <c r="AR72" s="21"/>
    </row>
    <row r="73" spans="1:57" ht="11.25">
      <c r="B73" s="21"/>
      <c r="AR73" s="21"/>
    </row>
    <row r="74" spans="1:57" ht="11.25">
      <c r="B74" s="21"/>
      <c r="AR74" s="21"/>
    </row>
    <row r="75" spans="1:57" s="2" customFormat="1" ht="12.75">
      <c r="A75" s="33"/>
      <c r="B75" s="34"/>
      <c r="C75" s="33"/>
      <c r="D75" s="46" t="s">
        <v>51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51</v>
      </c>
      <c r="AI75" s="36"/>
      <c r="AJ75" s="36"/>
      <c r="AK75" s="36"/>
      <c r="AL75" s="36"/>
      <c r="AM75" s="46" t="s">
        <v>52</v>
      </c>
      <c r="AN75" s="36"/>
      <c r="AO75" s="36"/>
      <c r="AP75" s="33"/>
      <c r="AQ75" s="33"/>
      <c r="AR75" s="34"/>
      <c r="BE75" s="33"/>
    </row>
    <row r="76" spans="1:57" s="2" customFormat="1" ht="11.25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55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13</v>
      </c>
      <c r="L84" s="4" t="str">
        <f>K5</f>
        <v>LZ24019</v>
      </c>
      <c r="AR84" s="52"/>
    </row>
    <row r="85" spans="1:91" s="5" customFormat="1" ht="36.950000000000003" customHeight="1">
      <c r="B85" s="53"/>
      <c r="C85" s="54" t="s">
        <v>16</v>
      </c>
      <c r="L85" s="234" t="str">
        <f>K6</f>
        <v>Kontejnerové stanoviště na ulici U Nemocnice,Valašské Meziříčí</v>
      </c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20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Valašské Meziříčí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22</v>
      </c>
      <c r="AJ87" s="33"/>
      <c r="AK87" s="33"/>
      <c r="AL87" s="33"/>
      <c r="AM87" s="236" t="str">
        <f>IF(AN8= "","",AN8)</f>
        <v>17. 10. 2024</v>
      </c>
      <c r="AN87" s="236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24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Město Valašské Meziříčí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30</v>
      </c>
      <c r="AJ89" s="33"/>
      <c r="AK89" s="33"/>
      <c r="AL89" s="33"/>
      <c r="AM89" s="237" t="str">
        <f>IF(E17="","",E17)</f>
        <v>LZ-PROJEKT plus s.r.o.</v>
      </c>
      <c r="AN89" s="238"/>
      <c r="AO89" s="238"/>
      <c r="AP89" s="238"/>
      <c r="AQ89" s="33"/>
      <c r="AR89" s="34"/>
      <c r="AS89" s="239" t="s">
        <v>56</v>
      </c>
      <c r="AT89" s="240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28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33</v>
      </c>
      <c r="AJ90" s="33"/>
      <c r="AK90" s="33"/>
      <c r="AL90" s="33"/>
      <c r="AM90" s="237" t="str">
        <f>IF(E20="","",E20)</f>
        <v>Fajfrová Irena</v>
      </c>
      <c r="AN90" s="238"/>
      <c r="AO90" s="238"/>
      <c r="AP90" s="238"/>
      <c r="AQ90" s="33"/>
      <c r="AR90" s="34"/>
      <c r="AS90" s="241"/>
      <c r="AT90" s="242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41"/>
      <c r="AT91" s="242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43" t="s">
        <v>57</v>
      </c>
      <c r="D92" s="244"/>
      <c r="E92" s="244"/>
      <c r="F92" s="244"/>
      <c r="G92" s="244"/>
      <c r="H92" s="61"/>
      <c r="I92" s="245" t="s">
        <v>58</v>
      </c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46" t="s">
        <v>59</v>
      </c>
      <c r="AH92" s="244"/>
      <c r="AI92" s="244"/>
      <c r="AJ92" s="244"/>
      <c r="AK92" s="244"/>
      <c r="AL92" s="244"/>
      <c r="AM92" s="244"/>
      <c r="AN92" s="245" t="s">
        <v>60</v>
      </c>
      <c r="AO92" s="244"/>
      <c r="AP92" s="247"/>
      <c r="AQ92" s="62" t="s">
        <v>61</v>
      </c>
      <c r="AR92" s="34"/>
      <c r="AS92" s="63" t="s">
        <v>62</v>
      </c>
      <c r="AT92" s="64" t="s">
        <v>63</v>
      </c>
      <c r="AU92" s="64" t="s">
        <v>64</v>
      </c>
      <c r="AV92" s="64" t="s">
        <v>65</v>
      </c>
      <c r="AW92" s="64" t="s">
        <v>66</v>
      </c>
      <c r="AX92" s="64" t="s">
        <v>67</v>
      </c>
      <c r="AY92" s="64" t="s">
        <v>68</v>
      </c>
      <c r="AZ92" s="64" t="s">
        <v>69</v>
      </c>
      <c r="BA92" s="64" t="s">
        <v>70</v>
      </c>
      <c r="BB92" s="64" t="s">
        <v>71</v>
      </c>
      <c r="BC92" s="64" t="s">
        <v>72</v>
      </c>
      <c r="BD92" s="65" t="s">
        <v>73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74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51">
        <f>ROUND(SUM(AG95:AG97),2)</f>
        <v>0</v>
      </c>
      <c r="AH94" s="251"/>
      <c r="AI94" s="251"/>
      <c r="AJ94" s="251"/>
      <c r="AK94" s="251"/>
      <c r="AL94" s="251"/>
      <c r="AM94" s="251"/>
      <c r="AN94" s="252">
        <f>SUM(AG94,AT94)</f>
        <v>0</v>
      </c>
      <c r="AO94" s="252"/>
      <c r="AP94" s="252"/>
      <c r="AQ94" s="73" t="s">
        <v>1</v>
      </c>
      <c r="AR94" s="69"/>
      <c r="AS94" s="74">
        <f>ROUND(SUM(AS95:AS97),2)</f>
        <v>0</v>
      </c>
      <c r="AT94" s="75">
        <f>ROUND(SUM(AV94:AW94),2)</f>
        <v>0</v>
      </c>
      <c r="AU94" s="76">
        <f>ROUND(SUM(AU95:AU97),5)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ROUND(SUM(AZ95:AZ97),2)</f>
        <v>0</v>
      </c>
      <c r="BA94" s="75">
        <f>ROUND(SUM(BA95:BA97),2)</f>
        <v>0</v>
      </c>
      <c r="BB94" s="75">
        <f>ROUND(SUM(BB95:BB97),2)</f>
        <v>0</v>
      </c>
      <c r="BC94" s="75">
        <f>ROUND(SUM(BC95:BC97),2)</f>
        <v>0</v>
      </c>
      <c r="BD94" s="77">
        <f>ROUND(SUM(BD95:BD97),2)</f>
        <v>0</v>
      </c>
      <c r="BS94" s="78" t="s">
        <v>75</v>
      </c>
      <c r="BT94" s="78" t="s">
        <v>76</v>
      </c>
      <c r="BU94" s="79" t="s">
        <v>77</v>
      </c>
      <c r="BV94" s="78" t="s">
        <v>78</v>
      </c>
      <c r="BW94" s="78" t="s">
        <v>4</v>
      </c>
      <c r="BX94" s="78" t="s">
        <v>79</v>
      </c>
      <c r="CL94" s="78" t="s">
        <v>1</v>
      </c>
    </row>
    <row r="95" spans="1:91" s="7" customFormat="1" ht="16.5" customHeight="1">
      <c r="A95" s="80" t="s">
        <v>80</v>
      </c>
      <c r="B95" s="81"/>
      <c r="C95" s="82"/>
      <c r="D95" s="250" t="s">
        <v>81</v>
      </c>
      <c r="E95" s="250"/>
      <c r="F95" s="250"/>
      <c r="G95" s="250"/>
      <c r="H95" s="250"/>
      <c r="I95" s="83"/>
      <c r="J95" s="250" t="s">
        <v>82</v>
      </c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  <c r="AF95" s="250"/>
      <c r="AG95" s="248">
        <f>'01 - Kontejnerové stanovi...'!J30</f>
        <v>0</v>
      </c>
      <c r="AH95" s="249"/>
      <c r="AI95" s="249"/>
      <c r="AJ95" s="249"/>
      <c r="AK95" s="249"/>
      <c r="AL95" s="249"/>
      <c r="AM95" s="249"/>
      <c r="AN95" s="248">
        <f>SUM(AG95,AT95)</f>
        <v>0</v>
      </c>
      <c r="AO95" s="249"/>
      <c r="AP95" s="249"/>
      <c r="AQ95" s="84" t="s">
        <v>83</v>
      </c>
      <c r="AR95" s="81"/>
      <c r="AS95" s="85">
        <v>0</v>
      </c>
      <c r="AT95" s="86">
        <f>ROUND(SUM(AV95:AW95),2)</f>
        <v>0</v>
      </c>
      <c r="AU95" s="87">
        <f>'01 - Kontejnerové stanovi...'!P127</f>
        <v>0</v>
      </c>
      <c r="AV95" s="86">
        <f>'01 - Kontejnerové stanovi...'!J33</f>
        <v>0</v>
      </c>
      <c r="AW95" s="86">
        <f>'01 - Kontejnerové stanovi...'!J34</f>
        <v>0</v>
      </c>
      <c r="AX95" s="86">
        <f>'01 - Kontejnerové stanovi...'!J35</f>
        <v>0</v>
      </c>
      <c r="AY95" s="86">
        <f>'01 - Kontejnerové stanovi...'!J36</f>
        <v>0</v>
      </c>
      <c r="AZ95" s="86">
        <f>'01 - Kontejnerové stanovi...'!F33</f>
        <v>0</v>
      </c>
      <c r="BA95" s="86">
        <f>'01 - Kontejnerové stanovi...'!F34</f>
        <v>0</v>
      </c>
      <c r="BB95" s="86">
        <f>'01 - Kontejnerové stanovi...'!F35</f>
        <v>0</v>
      </c>
      <c r="BC95" s="86">
        <f>'01 - Kontejnerové stanovi...'!F36</f>
        <v>0</v>
      </c>
      <c r="BD95" s="88">
        <f>'01 - Kontejnerové stanovi...'!F37</f>
        <v>0</v>
      </c>
      <c r="BT95" s="89" t="s">
        <v>84</v>
      </c>
      <c r="BV95" s="89" t="s">
        <v>78</v>
      </c>
      <c r="BW95" s="89" t="s">
        <v>85</v>
      </c>
      <c r="BX95" s="89" t="s">
        <v>4</v>
      </c>
      <c r="CL95" s="89" t="s">
        <v>1</v>
      </c>
      <c r="CM95" s="89" t="s">
        <v>86</v>
      </c>
    </row>
    <row r="96" spans="1:91" s="7" customFormat="1" ht="16.5" customHeight="1">
      <c r="A96" s="80" t="s">
        <v>80</v>
      </c>
      <c r="B96" s="81"/>
      <c r="C96" s="82"/>
      <c r="D96" s="250" t="s">
        <v>87</v>
      </c>
      <c r="E96" s="250"/>
      <c r="F96" s="250"/>
      <c r="G96" s="250"/>
      <c r="H96" s="250"/>
      <c r="I96" s="83"/>
      <c r="J96" s="250" t="s">
        <v>88</v>
      </c>
      <c r="K96" s="250"/>
      <c r="L96" s="250"/>
      <c r="M96" s="250"/>
      <c r="N96" s="250"/>
      <c r="O96" s="250"/>
      <c r="P96" s="250"/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  <c r="AB96" s="250"/>
      <c r="AC96" s="250"/>
      <c r="AD96" s="250"/>
      <c r="AE96" s="250"/>
      <c r="AF96" s="250"/>
      <c r="AG96" s="248">
        <f>'02 - Kontejnerové stanovi...'!J30</f>
        <v>0</v>
      </c>
      <c r="AH96" s="249"/>
      <c r="AI96" s="249"/>
      <c r="AJ96" s="249"/>
      <c r="AK96" s="249"/>
      <c r="AL96" s="249"/>
      <c r="AM96" s="249"/>
      <c r="AN96" s="248">
        <f>SUM(AG96,AT96)</f>
        <v>0</v>
      </c>
      <c r="AO96" s="249"/>
      <c r="AP96" s="249"/>
      <c r="AQ96" s="84" t="s">
        <v>83</v>
      </c>
      <c r="AR96" s="81"/>
      <c r="AS96" s="85">
        <v>0</v>
      </c>
      <c r="AT96" s="86">
        <f>ROUND(SUM(AV96:AW96),2)</f>
        <v>0</v>
      </c>
      <c r="AU96" s="87">
        <f>'02 - Kontejnerové stanovi...'!P140</f>
        <v>0</v>
      </c>
      <c r="AV96" s="86">
        <f>'02 - Kontejnerové stanovi...'!J33</f>
        <v>0</v>
      </c>
      <c r="AW96" s="86">
        <f>'02 - Kontejnerové stanovi...'!J34</f>
        <v>0</v>
      </c>
      <c r="AX96" s="86">
        <f>'02 - Kontejnerové stanovi...'!J35</f>
        <v>0</v>
      </c>
      <c r="AY96" s="86">
        <f>'02 - Kontejnerové stanovi...'!J36</f>
        <v>0</v>
      </c>
      <c r="AZ96" s="86">
        <f>'02 - Kontejnerové stanovi...'!F33</f>
        <v>0</v>
      </c>
      <c r="BA96" s="86">
        <f>'02 - Kontejnerové stanovi...'!F34</f>
        <v>0</v>
      </c>
      <c r="BB96" s="86">
        <f>'02 - Kontejnerové stanovi...'!F35</f>
        <v>0</v>
      </c>
      <c r="BC96" s="86">
        <f>'02 - Kontejnerové stanovi...'!F36</f>
        <v>0</v>
      </c>
      <c r="BD96" s="88">
        <f>'02 - Kontejnerové stanovi...'!F37</f>
        <v>0</v>
      </c>
      <c r="BT96" s="89" t="s">
        <v>84</v>
      </c>
      <c r="BV96" s="89" t="s">
        <v>78</v>
      </c>
      <c r="BW96" s="89" t="s">
        <v>89</v>
      </c>
      <c r="BX96" s="89" t="s">
        <v>4</v>
      </c>
      <c r="CL96" s="89" t="s">
        <v>1</v>
      </c>
      <c r="CM96" s="89" t="s">
        <v>86</v>
      </c>
    </row>
    <row r="97" spans="1:91" s="7" customFormat="1" ht="16.5" customHeight="1">
      <c r="A97" s="80" t="s">
        <v>80</v>
      </c>
      <c r="B97" s="81"/>
      <c r="C97" s="82"/>
      <c r="D97" s="250" t="s">
        <v>90</v>
      </c>
      <c r="E97" s="250"/>
      <c r="F97" s="250"/>
      <c r="G97" s="250"/>
      <c r="H97" s="250"/>
      <c r="I97" s="83"/>
      <c r="J97" s="250" t="s">
        <v>91</v>
      </c>
      <c r="K97" s="250"/>
      <c r="L97" s="250"/>
      <c r="M97" s="250"/>
      <c r="N97" s="250"/>
      <c r="O97" s="250"/>
      <c r="P97" s="250"/>
      <c r="Q97" s="250"/>
      <c r="R97" s="250"/>
      <c r="S97" s="250"/>
      <c r="T97" s="250"/>
      <c r="U97" s="250"/>
      <c r="V97" s="250"/>
      <c r="W97" s="250"/>
      <c r="X97" s="250"/>
      <c r="Y97" s="250"/>
      <c r="Z97" s="250"/>
      <c r="AA97" s="250"/>
      <c r="AB97" s="250"/>
      <c r="AC97" s="250"/>
      <c r="AD97" s="250"/>
      <c r="AE97" s="250"/>
      <c r="AF97" s="250"/>
      <c r="AG97" s="248">
        <f>'03 - Kontejnerové stanovi...'!J30</f>
        <v>0</v>
      </c>
      <c r="AH97" s="249"/>
      <c r="AI97" s="249"/>
      <c r="AJ97" s="249"/>
      <c r="AK97" s="249"/>
      <c r="AL97" s="249"/>
      <c r="AM97" s="249"/>
      <c r="AN97" s="248">
        <f>SUM(AG97,AT97)</f>
        <v>0</v>
      </c>
      <c r="AO97" s="249"/>
      <c r="AP97" s="249"/>
      <c r="AQ97" s="84" t="s">
        <v>83</v>
      </c>
      <c r="AR97" s="81"/>
      <c r="AS97" s="90">
        <v>0</v>
      </c>
      <c r="AT97" s="91">
        <f>ROUND(SUM(AV97:AW97),2)</f>
        <v>0</v>
      </c>
      <c r="AU97" s="92">
        <f>'03 - Kontejnerové stanovi...'!P127</f>
        <v>0</v>
      </c>
      <c r="AV97" s="91">
        <f>'03 - Kontejnerové stanovi...'!J33</f>
        <v>0</v>
      </c>
      <c r="AW97" s="91">
        <f>'03 - Kontejnerové stanovi...'!J34</f>
        <v>0</v>
      </c>
      <c r="AX97" s="91">
        <f>'03 - Kontejnerové stanovi...'!J35</f>
        <v>0</v>
      </c>
      <c r="AY97" s="91">
        <f>'03 - Kontejnerové stanovi...'!J36</f>
        <v>0</v>
      </c>
      <c r="AZ97" s="91">
        <f>'03 - Kontejnerové stanovi...'!F33</f>
        <v>0</v>
      </c>
      <c r="BA97" s="91">
        <f>'03 - Kontejnerové stanovi...'!F34</f>
        <v>0</v>
      </c>
      <c r="BB97" s="91">
        <f>'03 - Kontejnerové stanovi...'!F35</f>
        <v>0</v>
      </c>
      <c r="BC97" s="91">
        <f>'03 - Kontejnerové stanovi...'!F36</f>
        <v>0</v>
      </c>
      <c r="BD97" s="93">
        <f>'03 - Kontejnerové stanovi...'!F37</f>
        <v>0</v>
      </c>
      <c r="BT97" s="89" t="s">
        <v>84</v>
      </c>
      <c r="BV97" s="89" t="s">
        <v>78</v>
      </c>
      <c r="BW97" s="89" t="s">
        <v>92</v>
      </c>
      <c r="BX97" s="89" t="s">
        <v>4</v>
      </c>
      <c r="CL97" s="89" t="s">
        <v>1</v>
      </c>
      <c r="CM97" s="89" t="s">
        <v>86</v>
      </c>
    </row>
    <row r="98" spans="1:91" s="2" customFormat="1" ht="30" customHeight="1">
      <c r="A98" s="33"/>
      <c r="B98" s="34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4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  <row r="99" spans="1:91" s="2" customFormat="1" ht="6.95" customHeight="1">
      <c r="A99" s="33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34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</sheetData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Kontejnerové stanovi...'!C2" display="/"/>
    <hyperlink ref="A96" location="'02 - Kontejnerové stanovi...'!C2" display="/"/>
    <hyperlink ref="A97" location="'03 - Kontejnerové stanovi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5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53" t="s">
        <v>5</v>
      </c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8" t="s">
        <v>85</v>
      </c>
      <c r="AZ2" s="94" t="s">
        <v>93</v>
      </c>
      <c r="BA2" s="94" t="s">
        <v>1</v>
      </c>
      <c r="BB2" s="94" t="s">
        <v>1</v>
      </c>
      <c r="BC2" s="94" t="s">
        <v>94</v>
      </c>
      <c r="BD2" s="94" t="s">
        <v>86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86</v>
      </c>
      <c r="AZ3" s="94" t="s">
        <v>95</v>
      </c>
      <c r="BA3" s="94" t="s">
        <v>1</v>
      </c>
      <c r="BB3" s="94" t="s">
        <v>1</v>
      </c>
      <c r="BC3" s="94" t="s">
        <v>96</v>
      </c>
      <c r="BD3" s="94" t="s">
        <v>86</v>
      </c>
    </row>
    <row r="4" spans="1:56" s="1" customFormat="1" ht="24.95" customHeight="1">
      <c r="B4" s="21"/>
      <c r="D4" s="22" t="s">
        <v>97</v>
      </c>
      <c r="L4" s="21"/>
      <c r="M4" s="95" t="s">
        <v>10</v>
      </c>
      <c r="AT4" s="18" t="s">
        <v>3</v>
      </c>
      <c r="AZ4" s="94" t="s">
        <v>98</v>
      </c>
      <c r="BA4" s="94" t="s">
        <v>1</v>
      </c>
      <c r="BB4" s="94" t="s">
        <v>1</v>
      </c>
      <c r="BC4" s="94" t="s">
        <v>99</v>
      </c>
      <c r="BD4" s="94" t="s">
        <v>86</v>
      </c>
    </row>
    <row r="5" spans="1:56" s="1" customFormat="1" ht="6.95" customHeight="1">
      <c r="B5" s="21"/>
      <c r="L5" s="21"/>
      <c r="AZ5" s="94" t="s">
        <v>100</v>
      </c>
      <c r="BA5" s="94" t="s">
        <v>1</v>
      </c>
      <c r="BB5" s="94" t="s">
        <v>1</v>
      </c>
      <c r="BC5" s="94" t="s">
        <v>96</v>
      </c>
      <c r="BD5" s="94" t="s">
        <v>86</v>
      </c>
    </row>
    <row r="6" spans="1:56" s="1" customFormat="1" ht="12" customHeight="1">
      <c r="B6" s="21"/>
      <c r="D6" s="28" t="s">
        <v>16</v>
      </c>
      <c r="L6" s="21"/>
      <c r="AZ6" s="94" t="s">
        <v>101</v>
      </c>
      <c r="BA6" s="94" t="s">
        <v>1</v>
      </c>
      <c r="BB6" s="94" t="s">
        <v>1</v>
      </c>
      <c r="BC6" s="94" t="s">
        <v>102</v>
      </c>
      <c r="BD6" s="94" t="s">
        <v>86</v>
      </c>
    </row>
    <row r="7" spans="1:56" s="1" customFormat="1" ht="16.5" customHeight="1">
      <c r="B7" s="21"/>
      <c r="E7" s="254" t="str">
        <f>'Rekapitulace stavby'!K6</f>
        <v>Kontejnerové stanoviště na ulici U Nemocnice,Valašské Meziříčí</v>
      </c>
      <c r="F7" s="255"/>
      <c r="G7" s="255"/>
      <c r="H7" s="255"/>
      <c r="L7" s="21"/>
      <c r="AZ7" s="94" t="s">
        <v>103</v>
      </c>
      <c r="BA7" s="94" t="s">
        <v>1</v>
      </c>
      <c r="BB7" s="94" t="s">
        <v>1</v>
      </c>
      <c r="BC7" s="94" t="s">
        <v>104</v>
      </c>
      <c r="BD7" s="94" t="s">
        <v>86</v>
      </c>
    </row>
    <row r="8" spans="1:56" s="2" customFormat="1" ht="12" customHeight="1">
      <c r="A8" s="33"/>
      <c r="B8" s="34"/>
      <c r="C8" s="33"/>
      <c r="D8" s="28" t="s">
        <v>105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56" s="2" customFormat="1" ht="16.5" customHeight="1">
      <c r="A9" s="33"/>
      <c r="B9" s="34"/>
      <c r="C9" s="33"/>
      <c r="D9" s="33"/>
      <c r="E9" s="234" t="s">
        <v>106</v>
      </c>
      <c r="F9" s="256"/>
      <c r="G9" s="256"/>
      <c r="H9" s="256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5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56" s="2" customFormat="1" ht="12" customHeight="1">
      <c r="A11" s="33"/>
      <c r="B11" s="34"/>
      <c r="C11" s="33"/>
      <c r="D11" s="28" t="s">
        <v>18</v>
      </c>
      <c r="E11" s="33"/>
      <c r="F11" s="26" t="s">
        <v>1</v>
      </c>
      <c r="G11" s="33"/>
      <c r="H11" s="33"/>
      <c r="I11" s="28" t="s">
        <v>19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5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28" t="s">
        <v>22</v>
      </c>
      <c r="J12" s="56" t="str">
        <f>'Rekapitulace stavby'!AN8</f>
        <v>17. 10. 2024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5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56" s="2" customFormat="1" ht="12" customHeight="1">
      <c r="A14" s="33"/>
      <c r="B14" s="34"/>
      <c r="C14" s="33"/>
      <c r="D14" s="28" t="s">
        <v>24</v>
      </c>
      <c r="E14" s="33"/>
      <c r="F14" s="33"/>
      <c r="G14" s="33"/>
      <c r="H14" s="33"/>
      <c r="I14" s="28" t="s">
        <v>25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56" s="2" customFormat="1" ht="18" customHeight="1">
      <c r="A15" s="33"/>
      <c r="B15" s="34"/>
      <c r="C15" s="33"/>
      <c r="D15" s="33"/>
      <c r="E15" s="26" t="s">
        <v>26</v>
      </c>
      <c r="F15" s="33"/>
      <c r="G15" s="33"/>
      <c r="H15" s="33"/>
      <c r="I15" s="28" t="s">
        <v>27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5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28</v>
      </c>
      <c r="E17" s="33"/>
      <c r="F17" s="33"/>
      <c r="G17" s="33"/>
      <c r="H17" s="33"/>
      <c r="I17" s="28" t="s">
        <v>25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'Rekapitulace stavby'!E14</f>
        <v>Vyplň údaj</v>
      </c>
      <c r="F18" s="218"/>
      <c r="G18" s="218"/>
      <c r="H18" s="218"/>
      <c r="I18" s="28" t="s">
        <v>27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30</v>
      </c>
      <c r="E20" s="33"/>
      <c r="F20" s="33"/>
      <c r="G20" s="33"/>
      <c r="H20" s="33"/>
      <c r="I20" s="28" t="s">
        <v>25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27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33</v>
      </c>
      <c r="E23" s="33"/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34</v>
      </c>
      <c r="F24" s="33"/>
      <c r="G24" s="33"/>
      <c r="H24" s="33"/>
      <c r="I24" s="28" t="s">
        <v>27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35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6"/>
      <c r="B27" s="97"/>
      <c r="C27" s="96"/>
      <c r="D27" s="96"/>
      <c r="E27" s="223" t="s">
        <v>1</v>
      </c>
      <c r="F27" s="223"/>
      <c r="G27" s="223"/>
      <c r="H27" s="223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9" t="s">
        <v>36</v>
      </c>
      <c r="E30" s="33"/>
      <c r="F30" s="33"/>
      <c r="G30" s="33"/>
      <c r="H30" s="33"/>
      <c r="I30" s="33"/>
      <c r="J30" s="72">
        <f>ROUND(J127,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38</v>
      </c>
      <c r="G32" s="33"/>
      <c r="H32" s="33"/>
      <c r="I32" s="37" t="s">
        <v>37</v>
      </c>
      <c r="J32" s="37" t="s">
        <v>39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0" t="s">
        <v>40</v>
      </c>
      <c r="E33" s="28" t="s">
        <v>41</v>
      </c>
      <c r="F33" s="101">
        <f>ROUND((SUM(BE127:BE253)),  2)</f>
        <v>0</v>
      </c>
      <c r="G33" s="33"/>
      <c r="H33" s="33"/>
      <c r="I33" s="102">
        <v>0.21</v>
      </c>
      <c r="J33" s="101">
        <f>ROUND(((SUM(BE127:BE253))*I33),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42</v>
      </c>
      <c r="F34" s="101">
        <f>ROUND((SUM(BF127:BF253)),  2)</f>
        <v>0</v>
      </c>
      <c r="G34" s="33"/>
      <c r="H34" s="33"/>
      <c r="I34" s="102">
        <v>0.12</v>
      </c>
      <c r="J34" s="101">
        <f>ROUND(((SUM(BF127:BF253))*I34),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43</v>
      </c>
      <c r="F35" s="101">
        <f>ROUND((SUM(BG127:BG253)),  2)</f>
        <v>0</v>
      </c>
      <c r="G35" s="33"/>
      <c r="H35" s="33"/>
      <c r="I35" s="102">
        <v>0.21</v>
      </c>
      <c r="J35" s="101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44</v>
      </c>
      <c r="F36" s="101">
        <f>ROUND((SUM(BH127:BH253)),  2)</f>
        <v>0</v>
      </c>
      <c r="G36" s="33"/>
      <c r="H36" s="33"/>
      <c r="I36" s="102">
        <v>0.12</v>
      </c>
      <c r="J36" s="101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45</v>
      </c>
      <c r="F37" s="101">
        <f>ROUND((SUM(BI127:BI253)),  2)</f>
        <v>0</v>
      </c>
      <c r="G37" s="33"/>
      <c r="H37" s="33"/>
      <c r="I37" s="102">
        <v>0</v>
      </c>
      <c r="J37" s="101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3"/>
      <c r="D39" s="104" t="s">
        <v>46</v>
      </c>
      <c r="E39" s="61"/>
      <c r="F39" s="61"/>
      <c r="G39" s="105" t="s">
        <v>47</v>
      </c>
      <c r="H39" s="106" t="s">
        <v>48</v>
      </c>
      <c r="I39" s="61"/>
      <c r="J39" s="107">
        <f>SUM(J30:J37)</f>
        <v>0</v>
      </c>
      <c r="K39" s="108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09" t="s">
        <v>52</v>
      </c>
      <c r="G61" s="46" t="s">
        <v>51</v>
      </c>
      <c r="H61" s="36"/>
      <c r="I61" s="36"/>
      <c r="J61" s="110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09" t="s">
        <v>52</v>
      </c>
      <c r="G76" s="46" t="s">
        <v>51</v>
      </c>
      <c r="H76" s="36"/>
      <c r="I76" s="36"/>
      <c r="J76" s="110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107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4" t="str">
        <f>E7</f>
        <v>Kontejnerové stanoviště na ulici U Nemocnice,Valašské Meziříčí</v>
      </c>
      <c r="F85" s="255"/>
      <c r="G85" s="255"/>
      <c r="H85" s="255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105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34" t="str">
        <f>E9</f>
        <v>01 - Kontejnerové stanoviště 1</v>
      </c>
      <c r="F87" s="256"/>
      <c r="G87" s="256"/>
      <c r="H87" s="256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Valašské Meziříčí</v>
      </c>
      <c r="G89" s="33"/>
      <c r="H89" s="33"/>
      <c r="I89" s="28" t="s">
        <v>22</v>
      </c>
      <c r="J89" s="56" t="str">
        <f>IF(J12="","",J12)</f>
        <v>17. 10. 2024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24</v>
      </c>
      <c r="D91" s="33"/>
      <c r="E91" s="33"/>
      <c r="F91" s="26" t="str">
        <f>E15</f>
        <v>Město Valašské Meziříčí</v>
      </c>
      <c r="G91" s="33"/>
      <c r="H91" s="33"/>
      <c r="I91" s="28" t="s">
        <v>30</v>
      </c>
      <c r="J91" s="31" t="str">
        <f>E21</f>
        <v>LZ-PROJEKT plus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28</v>
      </c>
      <c r="D92" s="33"/>
      <c r="E92" s="33"/>
      <c r="F92" s="26" t="str">
        <f>IF(E18="","",E18)</f>
        <v>Vyplň údaj</v>
      </c>
      <c r="G92" s="33"/>
      <c r="H92" s="33"/>
      <c r="I92" s="28" t="s">
        <v>33</v>
      </c>
      <c r="J92" s="31" t="str">
        <f>E24</f>
        <v>Fajfrová Irena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1" t="s">
        <v>108</v>
      </c>
      <c r="D94" s="103"/>
      <c r="E94" s="103"/>
      <c r="F94" s="103"/>
      <c r="G94" s="103"/>
      <c r="H94" s="103"/>
      <c r="I94" s="103"/>
      <c r="J94" s="112" t="s">
        <v>109</v>
      </c>
      <c r="K94" s="10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3" t="s">
        <v>110</v>
      </c>
      <c r="D96" s="33"/>
      <c r="E96" s="33"/>
      <c r="F96" s="33"/>
      <c r="G96" s="33"/>
      <c r="H96" s="33"/>
      <c r="I96" s="33"/>
      <c r="J96" s="72">
        <f>J127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111</v>
      </c>
    </row>
    <row r="97" spans="1:31" s="9" customFormat="1" ht="24.95" customHeight="1">
      <c r="B97" s="114"/>
      <c r="D97" s="115" t="s">
        <v>112</v>
      </c>
      <c r="E97" s="116"/>
      <c r="F97" s="116"/>
      <c r="G97" s="116"/>
      <c r="H97" s="116"/>
      <c r="I97" s="116"/>
      <c r="J97" s="117">
        <f>J128</f>
        <v>0</v>
      </c>
      <c r="L97" s="114"/>
    </row>
    <row r="98" spans="1:31" s="10" customFormat="1" ht="19.899999999999999" customHeight="1">
      <c r="B98" s="118"/>
      <c r="D98" s="119" t="s">
        <v>113</v>
      </c>
      <c r="E98" s="120"/>
      <c r="F98" s="120"/>
      <c r="G98" s="120"/>
      <c r="H98" s="120"/>
      <c r="I98" s="120"/>
      <c r="J98" s="121">
        <f>J129</f>
        <v>0</v>
      </c>
      <c r="L98" s="118"/>
    </row>
    <row r="99" spans="1:31" s="10" customFormat="1" ht="19.899999999999999" customHeight="1">
      <c r="B99" s="118"/>
      <c r="D99" s="119" t="s">
        <v>114</v>
      </c>
      <c r="E99" s="120"/>
      <c r="F99" s="120"/>
      <c r="G99" s="120"/>
      <c r="H99" s="120"/>
      <c r="I99" s="120"/>
      <c r="J99" s="121">
        <f>J183</f>
        <v>0</v>
      </c>
      <c r="L99" s="118"/>
    </row>
    <row r="100" spans="1:31" s="10" customFormat="1" ht="19.899999999999999" customHeight="1">
      <c r="B100" s="118"/>
      <c r="D100" s="119" t="s">
        <v>115</v>
      </c>
      <c r="E100" s="120"/>
      <c r="F100" s="120"/>
      <c r="G100" s="120"/>
      <c r="H100" s="120"/>
      <c r="I100" s="120"/>
      <c r="J100" s="121">
        <f>J200</f>
        <v>0</v>
      </c>
      <c r="L100" s="118"/>
    </row>
    <row r="101" spans="1:31" s="10" customFormat="1" ht="19.899999999999999" customHeight="1">
      <c r="B101" s="118"/>
      <c r="D101" s="119" t="s">
        <v>116</v>
      </c>
      <c r="E101" s="120"/>
      <c r="F101" s="120"/>
      <c r="G101" s="120"/>
      <c r="H101" s="120"/>
      <c r="I101" s="120"/>
      <c r="J101" s="121">
        <f>J214</f>
        <v>0</v>
      </c>
      <c r="L101" s="118"/>
    </row>
    <row r="102" spans="1:31" s="10" customFormat="1" ht="19.899999999999999" customHeight="1">
      <c r="B102" s="118"/>
      <c r="D102" s="119" t="s">
        <v>117</v>
      </c>
      <c r="E102" s="120"/>
      <c r="F102" s="120"/>
      <c r="G102" s="120"/>
      <c r="H102" s="120"/>
      <c r="I102" s="120"/>
      <c r="J102" s="121">
        <f>J227</f>
        <v>0</v>
      </c>
      <c r="L102" s="118"/>
    </row>
    <row r="103" spans="1:31" s="10" customFormat="1" ht="19.899999999999999" customHeight="1">
      <c r="B103" s="118"/>
      <c r="D103" s="119" t="s">
        <v>118</v>
      </c>
      <c r="E103" s="120"/>
      <c r="F103" s="120"/>
      <c r="G103" s="120"/>
      <c r="H103" s="120"/>
      <c r="I103" s="120"/>
      <c r="J103" s="121">
        <f>J243</f>
        <v>0</v>
      </c>
      <c r="L103" s="118"/>
    </row>
    <row r="104" spans="1:31" s="9" customFormat="1" ht="24.95" customHeight="1">
      <c r="B104" s="114"/>
      <c r="D104" s="115" t="s">
        <v>119</v>
      </c>
      <c r="E104" s="116"/>
      <c r="F104" s="116"/>
      <c r="G104" s="116"/>
      <c r="H104" s="116"/>
      <c r="I104" s="116"/>
      <c r="J104" s="117">
        <f>J245</f>
        <v>0</v>
      </c>
      <c r="L104" s="114"/>
    </row>
    <row r="105" spans="1:31" s="10" customFormat="1" ht="19.899999999999999" customHeight="1">
      <c r="B105" s="118"/>
      <c r="D105" s="119" t="s">
        <v>120</v>
      </c>
      <c r="E105" s="120"/>
      <c r="F105" s="120"/>
      <c r="G105" s="120"/>
      <c r="H105" s="120"/>
      <c r="I105" s="120"/>
      <c r="J105" s="121">
        <f>J246</f>
        <v>0</v>
      </c>
      <c r="L105" s="118"/>
    </row>
    <row r="106" spans="1:31" s="10" customFormat="1" ht="19.899999999999999" customHeight="1">
      <c r="B106" s="118"/>
      <c r="D106" s="119" t="s">
        <v>121</v>
      </c>
      <c r="E106" s="120"/>
      <c r="F106" s="120"/>
      <c r="G106" s="120"/>
      <c r="H106" s="120"/>
      <c r="I106" s="120"/>
      <c r="J106" s="121">
        <f>J250</f>
        <v>0</v>
      </c>
      <c r="L106" s="118"/>
    </row>
    <row r="107" spans="1:31" s="10" customFormat="1" ht="19.899999999999999" customHeight="1">
      <c r="B107" s="118"/>
      <c r="D107" s="119" t="s">
        <v>122</v>
      </c>
      <c r="E107" s="120"/>
      <c r="F107" s="120"/>
      <c r="G107" s="120"/>
      <c r="H107" s="120"/>
      <c r="I107" s="120"/>
      <c r="J107" s="121">
        <f>J252</f>
        <v>0</v>
      </c>
      <c r="L107" s="118"/>
    </row>
    <row r="108" spans="1:31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6.95" customHeight="1">
      <c r="A109" s="33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63" s="2" customFormat="1" ht="6.95" customHeight="1">
      <c r="A113" s="33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24.95" customHeight="1">
      <c r="A114" s="33"/>
      <c r="B114" s="34"/>
      <c r="C114" s="22" t="s">
        <v>123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2" customHeight="1">
      <c r="A116" s="33"/>
      <c r="B116" s="34"/>
      <c r="C116" s="28" t="s">
        <v>16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6.5" customHeight="1">
      <c r="A117" s="33"/>
      <c r="B117" s="34"/>
      <c r="C117" s="33"/>
      <c r="D117" s="33"/>
      <c r="E117" s="254" t="str">
        <f>E7</f>
        <v>Kontejnerové stanoviště na ulici U Nemocnice,Valašské Meziříčí</v>
      </c>
      <c r="F117" s="255"/>
      <c r="G117" s="255"/>
      <c r="H117" s="255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2" customHeight="1">
      <c r="A118" s="33"/>
      <c r="B118" s="34"/>
      <c r="C118" s="28" t="s">
        <v>105</v>
      </c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6.5" customHeight="1">
      <c r="A119" s="33"/>
      <c r="B119" s="34"/>
      <c r="C119" s="33"/>
      <c r="D119" s="33"/>
      <c r="E119" s="234" t="str">
        <f>E9</f>
        <v>01 - Kontejnerové stanoviště 1</v>
      </c>
      <c r="F119" s="256"/>
      <c r="G119" s="256"/>
      <c r="H119" s="256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12" customHeight="1">
      <c r="A121" s="33"/>
      <c r="B121" s="34"/>
      <c r="C121" s="28" t="s">
        <v>20</v>
      </c>
      <c r="D121" s="33"/>
      <c r="E121" s="33"/>
      <c r="F121" s="26" t="str">
        <f>F12</f>
        <v>Valašské Meziříčí</v>
      </c>
      <c r="G121" s="33"/>
      <c r="H121" s="33"/>
      <c r="I121" s="28" t="s">
        <v>22</v>
      </c>
      <c r="J121" s="56" t="str">
        <f>IF(J12="","",J12)</f>
        <v>17. 10. 2024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25.7" customHeight="1">
      <c r="A123" s="33"/>
      <c r="B123" s="34"/>
      <c r="C123" s="28" t="s">
        <v>24</v>
      </c>
      <c r="D123" s="33"/>
      <c r="E123" s="33"/>
      <c r="F123" s="26" t="str">
        <f>E15</f>
        <v>Město Valašské Meziříčí</v>
      </c>
      <c r="G123" s="33"/>
      <c r="H123" s="33"/>
      <c r="I123" s="28" t="s">
        <v>30</v>
      </c>
      <c r="J123" s="31" t="str">
        <f>E21</f>
        <v>LZ-PROJEKT plus s.r.o.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5.2" customHeight="1">
      <c r="A124" s="33"/>
      <c r="B124" s="34"/>
      <c r="C124" s="28" t="s">
        <v>28</v>
      </c>
      <c r="D124" s="33"/>
      <c r="E124" s="33"/>
      <c r="F124" s="26" t="str">
        <f>IF(E18="","",E18)</f>
        <v>Vyplň údaj</v>
      </c>
      <c r="G124" s="33"/>
      <c r="H124" s="33"/>
      <c r="I124" s="28" t="s">
        <v>33</v>
      </c>
      <c r="J124" s="31" t="str">
        <f>E24</f>
        <v>Fajfrová Irena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0.35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11" customFormat="1" ht="29.25" customHeight="1">
      <c r="A126" s="122"/>
      <c r="B126" s="123"/>
      <c r="C126" s="124" t="s">
        <v>124</v>
      </c>
      <c r="D126" s="125" t="s">
        <v>61</v>
      </c>
      <c r="E126" s="125" t="s">
        <v>57</v>
      </c>
      <c r="F126" s="125" t="s">
        <v>58</v>
      </c>
      <c r="G126" s="125" t="s">
        <v>125</v>
      </c>
      <c r="H126" s="125" t="s">
        <v>126</v>
      </c>
      <c r="I126" s="125" t="s">
        <v>127</v>
      </c>
      <c r="J126" s="125" t="s">
        <v>109</v>
      </c>
      <c r="K126" s="126" t="s">
        <v>128</v>
      </c>
      <c r="L126" s="127"/>
      <c r="M126" s="63" t="s">
        <v>1</v>
      </c>
      <c r="N126" s="64" t="s">
        <v>40</v>
      </c>
      <c r="O126" s="64" t="s">
        <v>129</v>
      </c>
      <c r="P126" s="64" t="s">
        <v>130</v>
      </c>
      <c r="Q126" s="64" t="s">
        <v>131</v>
      </c>
      <c r="R126" s="64" t="s">
        <v>132</v>
      </c>
      <c r="S126" s="64" t="s">
        <v>133</v>
      </c>
      <c r="T126" s="65" t="s">
        <v>134</v>
      </c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</row>
    <row r="127" spans="1:63" s="2" customFormat="1" ht="22.9" customHeight="1">
      <c r="A127" s="33"/>
      <c r="B127" s="34"/>
      <c r="C127" s="70" t="s">
        <v>135</v>
      </c>
      <c r="D127" s="33"/>
      <c r="E127" s="33"/>
      <c r="F127" s="33"/>
      <c r="G127" s="33"/>
      <c r="H127" s="33"/>
      <c r="I127" s="33"/>
      <c r="J127" s="128">
        <f>BK127</f>
        <v>0</v>
      </c>
      <c r="K127" s="33"/>
      <c r="L127" s="34"/>
      <c r="M127" s="66"/>
      <c r="N127" s="57"/>
      <c r="O127" s="67"/>
      <c r="P127" s="129">
        <f>P128+P245</f>
        <v>0</v>
      </c>
      <c r="Q127" s="67"/>
      <c r="R127" s="129">
        <f>R128+R245</f>
        <v>38.420514740000002</v>
      </c>
      <c r="S127" s="67"/>
      <c r="T127" s="130">
        <f>T128+T245</f>
        <v>8.2639999999999993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8" t="s">
        <v>75</v>
      </c>
      <c r="AU127" s="18" t="s">
        <v>111</v>
      </c>
      <c r="BK127" s="131">
        <f>BK128+BK245</f>
        <v>0</v>
      </c>
    </row>
    <row r="128" spans="1:63" s="12" customFormat="1" ht="25.9" customHeight="1">
      <c r="B128" s="132"/>
      <c r="D128" s="133" t="s">
        <v>75</v>
      </c>
      <c r="E128" s="134" t="s">
        <v>136</v>
      </c>
      <c r="F128" s="134" t="s">
        <v>137</v>
      </c>
      <c r="I128" s="135"/>
      <c r="J128" s="136">
        <f>BK128</f>
        <v>0</v>
      </c>
      <c r="L128" s="132"/>
      <c r="M128" s="137"/>
      <c r="N128" s="138"/>
      <c r="O128" s="138"/>
      <c r="P128" s="139">
        <f>P129+P183+P200+P214+P227+P243</f>
        <v>0</v>
      </c>
      <c r="Q128" s="138"/>
      <c r="R128" s="139">
        <f>R129+R183+R200+R214+R227+R243</f>
        <v>38.420514740000002</v>
      </c>
      <c r="S128" s="138"/>
      <c r="T128" s="140">
        <f>T129+T183+T200+T214+T227+T243</f>
        <v>8.2639999999999993</v>
      </c>
      <c r="AR128" s="133" t="s">
        <v>84</v>
      </c>
      <c r="AT128" s="141" t="s">
        <v>75</v>
      </c>
      <c r="AU128" s="141" t="s">
        <v>76</v>
      </c>
      <c r="AY128" s="133" t="s">
        <v>138</v>
      </c>
      <c r="BK128" s="142">
        <f>BK129+BK183+BK200+BK214+BK227+BK243</f>
        <v>0</v>
      </c>
    </row>
    <row r="129" spans="1:65" s="12" customFormat="1" ht="22.9" customHeight="1">
      <c r="B129" s="132"/>
      <c r="D129" s="133" t="s">
        <v>75</v>
      </c>
      <c r="E129" s="143" t="s">
        <v>84</v>
      </c>
      <c r="F129" s="143" t="s">
        <v>139</v>
      </c>
      <c r="I129" s="135"/>
      <c r="J129" s="144">
        <f>BK129</f>
        <v>0</v>
      </c>
      <c r="L129" s="132"/>
      <c r="M129" s="137"/>
      <c r="N129" s="138"/>
      <c r="O129" s="138"/>
      <c r="P129" s="139">
        <f>SUM(P130:P182)</f>
        <v>0</v>
      </c>
      <c r="Q129" s="138"/>
      <c r="R129" s="139">
        <f>SUM(R130:R182)</f>
        <v>8.0032499999999995</v>
      </c>
      <c r="S129" s="138"/>
      <c r="T129" s="140">
        <f>SUM(T130:T182)</f>
        <v>7.7</v>
      </c>
      <c r="AR129" s="133" t="s">
        <v>84</v>
      </c>
      <c r="AT129" s="141" t="s">
        <v>75</v>
      </c>
      <c r="AU129" s="141" t="s">
        <v>84</v>
      </c>
      <c r="AY129" s="133" t="s">
        <v>138</v>
      </c>
      <c r="BK129" s="142">
        <f>SUM(BK130:BK182)</f>
        <v>0</v>
      </c>
    </row>
    <row r="130" spans="1:65" s="2" customFormat="1" ht="16.5" customHeight="1">
      <c r="A130" s="33"/>
      <c r="B130" s="145"/>
      <c r="C130" s="146" t="s">
        <v>84</v>
      </c>
      <c r="D130" s="146" t="s">
        <v>140</v>
      </c>
      <c r="E130" s="147" t="s">
        <v>141</v>
      </c>
      <c r="F130" s="148" t="s">
        <v>142</v>
      </c>
      <c r="G130" s="149" t="s">
        <v>143</v>
      </c>
      <c r="H130" s="150">
        <v>13</v>
      </c>
      <c r="I130" s="151"/>
      <c r="J130" s="152">
        <f>ROUND(I130*H130,2)</f>
        <v>0</v>
      </c>
      <c r="K130" s="148" t="s">
        <v>144</v>
      </c>
      <c r="L130" s="34"/>
      <c r="M130" s="153" t="s">
        <v>1</v>
      </c>
      <c r="N130" s="154" t="s">
        <v>41</v>
      </c>
      <c r="O130" s="59"/>
      <c r="P130" s="155">
        <f>O130*H130</f>
        <v>0</v>
      </c>
      <c r="Q130" s="155">
        <v>3.0000000000000001E-5</v>
      </c>
      <c r="R130" s="155">
        <f>Q130*H130</f>
        <v>3.8999999999999999E-4</v>
      </c>
      <c r="S130" s="155">
        <v>0</v>
      </c>
      <c r="T130" s="156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7" t="s">
        <v>145</v>
      </c>
      <c r="AT130" s="157" t="s">
        <v>140</v>
      </c>
      <c r="AU130" s="157" t="s">
        <v>86</v>
      </c>
      <c r="AY130" s="18" t="s">
        <v>138</v>
      </c>
      <c r="BE130" s="158">
        <f>IF(N130="základní",J130,0)</f>
        <v>0</v>
      </c>
      <c r="BF130" s="158">
        <f>IF(N130="snížená",J130,0)</f>
        <v>0</v>
      </c>
      <c r="BG130" s="158">
        <f>IF(N130="zákl. přenesená",J130,0)</f>
        <v>0</v>
      </c>
      <c r="BH130" s="158">
        <f>IF(N130="sníž. přenesená",J130,0)</f>
        <v>0</v>
      </c>
      <c r="BI130" s="158">
        <f>IF(N130="nulová",J130,0)</f>
        <v>0</v>
      </c>
      <c r="BJ130" s="18" t="s">
        <v>84</v>
      </c>
      <c r="BK130" s="158">
        <f>ROUND(I130*H130,2)</f>
        <v>0</v>
      </c>
      <c r="BL130" s="18" t="s">
        <v>145</v>
      </c>
      <c r="BM130" s="157" t="s">
        <v>146</v>
      </c>
    </row>
    <row r="131" spans="1:65" s="2" customFormat="1" ht="37.9" customHeight="1">
      <c r="A131" s="33"/>
      <c r="B131" s="145"/>
      <c r="C131" s="146" t="s">
        <v>86</v>
      </c>
      <c r="D131" s="146" t="s">
        <v>140</v>
      </c>
      <c r="E131" s="147" t="s">
        <v>147</v>
      </c>
      <c r="F131" s="148" t="s">
        <v>148</v>
      </c>
      <c r="G131" s="149" t="s">
        <v>143</v>
      </c>
      <c r="H131" s="150">
        <v>13</v>
      </c>
      <c r="I131" s="151"/>
      <c r="J131" s="152">
        <f>ROUND(I131*H131,2)</f>
        <v>0</v>
      </c>
      <c r="K131" s="148" t="s">
        <v>144</v>
      </c>
      <c r="L131" s="34"/>
      <c r="M131" s="153" t="s">
        <v>1</v>
      </c>
      <c r="N131" s="154" t="s">
        <v>41</v>
      </c>
      <c r="O131" s="59"/>
      <c r="P131" s="155">
        <f>O131*H131</f>
        <v>0</v>
      </c>
      <c r="Q131" s="155">
        <v>0</v>
      </c>
      <c r="R131" s="155">
        <f>Q131*H131</f>
        <v>0</v>
      </c>
      <c r="S131" s="155">
        <v>0</v>
      </c>
      <c r="T131" s="156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57" t="s">
        <v>145</v>
      </c>
      <c r="AT131" s="157" t="s">
        <v>140</v>
      </c>
      <c r="AU131" s="157" t="s">
        <v>86</v>
      </c>
      <c r="AY131" s="18" t="s">
        <v>138</v>
      </c>
      <c r="BE131" s="158">
        <f>IF(N131="základní",J131,0)</f>
        <v>0</v>
      </c>
      <c r="BF131" s="158">
        <f>IF(N131="snížená",J131,0)</f>
        <v>0</v>
      </c>
      <c r="BG131" s="158">
        <f>IF(N131="zákl. přenesená",J131,0)</f>
        <v>0</v>
      </c>
      <c r="BH131" s="158">
        <f>IF(N131="sníž. přenesená",J131,0)</f>
        <v>0</v>
      </c>
      <c r="BI131" s="158">
        <f>IF(N131="nulová",J131,0)</f>
        <v>0</v>
      </c>
      <c r="BJ131" s="18" t="s">
        <v>84</v>
      </c>
      <c r="BK131" s="158">
        <f>ROUND(I131*H131,2)</f>
        <v>0</v>
      </c>
      <c r="BL131" s="18" t="s">
        <v>145</v>
      </c>
      <c r="BM131" s="157" t="s">
        <v>149</v>
      </c>
    </row>
    <row r="132" spans="1:65" s="2" customFormat="1" ht="24.2" customHeight="1">
      <c r="A132" s="33"/>
      <c r="B132" s="145"/>
      <c r="C132" s="146" t="s">
        <v>150</v>
      </c>
      <c r="D132" s="146" t="s">
        <v>140</v>
      </c>
      <c r="E132" s="147" t="s">
        <v>151</v>
      </c>
      <c r="F132" s="148" t="s">
        <v>152</v>
      </c>
      <c r="G132" s="149" t="s">
        <v>143</v>
      </c>
      <c r="H132" s="150">
        <v>11</v>
      </c>
      <c r="I132" s="151"/>
      <c r="J132" s="152">
        <f>ROUND(I132*H132,2)</f>
        <v>0</v>
      </c>
      <c r="K132" s="148" t="s">
        <v>144</v>
      </c>
      <c r="L132" s="34"/>
      <c r="M132" s="153" t="s">
        <v>1</v>
      </c>
      <c r="N132" s="154" t="s">
        <v>41</v>
      </c>
      <c r="O132" s="59"/>
      <c r="P132" s="155">
        <f>O132*H132</f>
        <v>0</v>
      </c>
      <c r="Q132" s="155">
        <v>0</v>
      </c>
      <c r="R132" s="155">
        <f>Q132*H132</f>
        <v>0</v>
      </c>
      <c r="S132" s="155">
        <v>0.26</v>
      </c>
      <c r="T132" s="156">
        <f>S132*H132</f>
        <v>2.8600000000000003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57" t="s">
        <v>145</v>
      </c>
      <c r="AT132" s="157" t="s">
        <v>140</v>
      </c>
      <c r="AU132" s="157" t="s">
        <v>86</v>
      </c>
      <c r="AY132" s="18" t="s">
        <v>138</v>
      </c>
      <c r="BE132" s="158">
        <f>IF(N132="základní",J132,0)</f>
        <v>0</v>
      </c>
      <c r="BF132" s="158">
        <f>IF(N132="snížená",J132,0)</f>
        <v>0</v>
      </c>
      <c r="BG132" s="158">
        <f>IF(N132="zákl. přenesená",J132,0)</f>
        <v>0</v>
      </c>
      <c r="BH132" s="158">
        <f>IF(N132="sníž. přenesená",J132,0)</f>
        <v>0</v>
      </c>
      <c r="BI132" s="158">
        <f>IF(N132="nulová",J132,0)</f>
        <v>0</v>
      </c>
      <c r="BJ132" s="18" t="s">
        <v>84</v>
      </c>
      <c r="BK132" s="158">
        <f>ROUND(I132*H132,2)</f>
        <v>0</v>
      </c>
      <c r="BL132" s="18" t="s">
        <v>145</v>
      </c>
      <c r="BM132" s="157" t="s">
        <v>153</v>
      </c>
    </row>
    <row r="133" spans="1:65" s="13" customFormat="1" ht="11.25">
      <c r="B133" s="159"/>
      <c r="D133" s="160" t="s">
        <v>154</v>
      </c>
      <c r="E133" s="161" t="s">
        <v>1</v>
      </c>
      <c r="F133" s="162" t="s">
        <v>155</v>
      </c>
      <c r="H133" s="163">
        <v>11</v>
      </c>
      <c r="I133" s="164"/>
      <c r="L133" s="159"/>
      <c r="M133" s="165"/>
      <c r="N133" s="166"/>
      <c r="O133" s="166"/>
      <c r="P133" s="166"/>
      <c r="Q133" s="166"/>
      <c r="R133" s="166"/>
      <c r="S133" s="166"/>
      <c r="T133" s="167"/>
      <c r="AT133" s="161" t="s">
        <v>154</v>
      </c>
      <c r="AU133" s="161" t="s">
        <v>86</v>
      </c>
      <c r="AV133" s="13" t="s">
        <v>86</v>
      </c>
      <c r="AW133" s="13" t="s">
        <v>32</v>
      </c>
      <c r="AX133" s="13" t="s">
        <v>84</v>
      </c>
      <c r="AY133" s="161" t="s">
        <v>138</v>
      </c>
    </row>
    <row r="134" spans="1:65" s="2" customFormat="1" ht="24.2" customHeight="1">
      <c r="A134" s="33"/>
      <c r="B134" s="145"/>
      <c r="C134" s="146" t="s">
        <v>145</v>
      </c>
      <c r="D134" s="146" t="s">
        <v>140</v>
      </c>
      <c r="E134" s="147" t="s">
        <v>156</v>
      </c>
      <c r="F134" s="148" t="s">
        <v>157</v>
      </c>
      <c r="G134" s="149" t="s">
        <v>143</v>
      </c>
      <c r="H134" s="150">
        <v>11</v>
      </c>
      <c r="I134" s="151"/>
      <c r="J134" s="152">
        <f>ROUND(I134*H134,2)</f>
        <v>0</v>
      </c>
      <c r="K134" s="148" t="s">
        <v>144</v>
      </c>
      <c r="L134" s="34"/>
      <c r="M134" s="153" t="s">
        <v>1</v>
      </c>
      <c r="N134" s="154" t="s">
        <v>41</v>
      </c>
      <c r="O134" s="59"/>
      <c r="P134" s="155">
        <f>O134*H134</f>
        <v>0</v>
      </c>
      <c r="Q134" s="155">
        <v>0</v>
      </c>
      <c r="R134" s="155">
        <f>Q134*H134</f>
        <v>0</v>
      </c>
      <c r="S134" s="155">
        <v>0.44</v>
      </c>
      <c r="T134" s="156">
        <f>S134*H134</f>
        <v>4.84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57" t="s">
        <v>145</v>
      </c>
      <c r="AT134" s="157" t="s">
        <v>140</v>
      </c>
      <c r="AU134" s="157" t="s">
        <v>86</v>
      </c>
      <c r="AY134" s="18" t="s">
        <v>138</v>
      </c>
      <c r="BE134" s="158">
        <f>IF(N134="základní",J134,0)</f>
        <v>0</v>
      </c>
      <c r="BF134" s="158">
        <f>IF(N134="snížená",J134,0)</f>
        <v>0</v>
      </c>
      <c r="BG134" s="158">
        <f>IF(N134="zákl. přenesená",J134,0)</f>
        <v>0</v>
      </c>
      <c r="BH134" s="158">
        <f>IF(N134="sníž. přenesená",J134,0)</f>
        <v>0</v>
      </c>
      <c r="BI134" s="158">
        <f>IF(N134="nulová",J134,0)</f>
        <v>0</v>
      </c>
      <c r="BJ134" s="18" t="s">
        <v>84</v>
      </c>
      <c r="BK134" s="158">
        <f>ROUND(I134*H134,2)</f>
        <v>0</v>
      </c>
      <c r="BL134" s="18" t="s">
        <v>145</v>
      </c>
      <c r="BM134" s="157" t="s">
        <v>158</v>
      </c>
    </row>
    <row r="135" spans="1:65" s="2" customFormat="1" ht="24.2" customHeight="1">
      <c r="A135" s="33"/>
      <c r="B135" s="145"/>
      <c r="C135" s="146" t="s">
        <v>159</v>
      </c>
      <c r="D135" s="146" t="s">
        <v>140</v>
      </c>
      <c r="E135" s="147" t="s">
        <v>160</v>
      </c>
      <c r="F135" s="148" t="s">
        <v>161</v>
      </c>
      <c r="G135" s="149" t="s">
        <v>162</v>
      </c>
      <c r="H135" s="150">
        <v>19</v>
      </c>
      <c r="I135" s="151"/>
      <c r="J135" s="152">
        <f>ROUND(I135*H135,2)</f>
        <v>0</v>
      </c>
      <c r="K135" s="148" t="s">
        <v>144</v>
      </c>
      <c r="L135" s="34"/>
      <c r="M135" s="153" t="s">
        <v>1</v>
      </c>
      <c r="N135" s="154" t="s">
        <v>41</v>
      </c>
      <c r="O135" s="59"/>
      <c r="P135" s="155">
        <f>O135*H135</f>
        <v>0</v>
      </c>
      <c r="Q135" s="155">
        <v>1.3999999999999999E-4</v>
      </c>
      <c r="R135" s="155">
        <f>Q135*H135</f>
        <v>2.6599999999999996E-3</v>
      </c>
      <c r="S135" s="155">
        <v>0</v>
      </c>
      <c r="T135" s="15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57" t="s">
        <v>145</v>
      </c>
      <c r="AT135" s="157" t="s">
        <v>140</v>
      </c>
      <c r="AU135" s="157" t="s">
        <v>86</v>
      </c>
      <c r="AY135" s="18" t="s">
        <v>138</v>
      </c>
      <c r="BE135" s="158">
        <f>IF(N135="základní",J135,0)</f>
        <v>0</v>
      </c>
      <c r="BF135" s="158">
        <f>IF(N135="snížená",J135,0)</f>
        <v>0</v>
      </c>
      <c r="BG135" s="158">
        <f>IF(N135="zákl. přenesená",J135,0)</f>
        <v>0</v>
      </c>
      <c r="BH135" s="158">
        <f>IF(N135="sníž. přenesená",J135,0)</f>
        <v>0</v>
      </c>
      <c r="BI135" s="158">
        <f>IF(N135="nulová",J135,0)</f>
        <v>0</v>
      </c>
      <c r="BJ135" s="18" t="s">
        <v>84</v>
      </c>
      <c r="BK135" s="158">
        <f>ROUND(I135*H135,2)</f>
        <v>0</v>
      </c>
      <c r="BL135" s="18" t="s">
        <v>145</v>
      </c>
      <c r="BM135" s="157" t="s">
        <v>163</v>
      </c>
    </row>
    <row r="136" spans="1:65" s="13" customFormat="1" ht="11.25">
      <c r="B136" s="159"/>
      <c r="D136" s="160" t="s">
        <v>154</v>
      </c>
      <c r="E136" s="161" t="s">
        <v>1</v>
      </c>
      <c r="F136" s="162" t="s">
        <v>164</v>
      </c>
      <c r="H136" s="163">
        <v>19</v>
      </c>
      <c r="I136" s="164"/>
      <c r="L136" s="159"/>
      <c r="M136" s="165"/>
      <c r="N136" s="166"/>
      <c r="O136" s="166"/>
      <c r="P136" s="166"/>
      <c r="Q136" s="166"/>
      <c r="R136" s="166"/>
      <c r="S136" s="166"/>
      <c r="T136" s="167"/>
      <c r="AT136" s="161" t="s">
        <v>154</v>
      </c>
      <c r="AU136" s="161" t="s">
        <v>86</v>
      </c>
      <c r="AV136" s="13" t="s">
        <v>86</v>
      </c>
      <c r="AW136" s="13" t="s">
        <v>32</v>
      </c>
      <c r="AX136" s="13" t="s">
        <v>84</v>
      </c>
      <c r="AY136" s="161" t="s">
        <v>138</v>
      </c>
    </row>
    <row r="137" spans="1:65" s="2" customFormat="1" ht="24.2" customHeight="1">
      <c r="A137" s="33"/>
      <c r="B137" s="145"/>
      <c r="C137" s="146" t="s">
        <v>165</v>
      </c>
      <c r="D137" s="146" t="s">
        <v>140</v>
      </c>
      <c r="E137" s="147" t="s">
        <v>166</v>
      </c>
      <c r="F137" s="148" t="s">
        <v>167</v>
      </c>
      <c r="G137" s="149" t="s">
        <v>162</v>
      </c>
      <c r="H137" s="150">
        <v>19</v>
      </c>
      <c r="I137" s="151"/>
      <c r="J137" s="152">
        <f>ROUND(I137*H137,2)</f>
        <v>0</v>
      </c>
      <c r="K137" s="148" t="s">
        <v>144</v>
      </c>
      <c r="L137" s="34"/>
      <c r="M137" s="153" t="s">
        <v>1</v>
      </c>
      <c r="N137" s="154" t="s">
        <v>41</v>
      </c>
      <c r="O137" s="59"/>
      <c r="P137" s="155">
        <f>O137*H137</f>
        <v>0</v>
      </c>
      <c r="Q137" s="155">
        <v>0</v>
      </c>
      <c r="R137" s="155">
        <f>Q137*H137</f>
        <v>0</v>
      </c>
      <c r="S137" s="155">
        <v>0</v>
      </c>
      <c r="T137" s="156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57" t="s">
        <v>145</v>
      </c>
      <c r="AT137" s="157" t="s">
        <v>140</v>
      </c>
      <c r="AU137" s="157" t="s">
        <v>86</v>
      </c>
      <c r="AY137" s="18" t="s">
        <v>138</v>
      </c>
      <c r="BE137" s="158">
        <f>IF(N137="základní",J137,0)</f>
        <v>0</v>
      </c>
      <c r="BF137" s="158">
        <f>IF(N137="snížená",J137,0)</f>
        <v>0</v>
      </c>
      <c r="BG137" s="158">
        <f>IF(N137="zákl. přenesená",J137,0)</f>
        <v>0</v>
      </c>
      <c r="BH137" s="158">
        <f>IF(N137="sníž. přenesená",J137,0)</f>
        <v>0</v>
      </c>
      <c r="BI137" s="158">
        <f>IF(N137="nulová",J137,0)</f>
        <v>0</v>
      </c>
      <c r="BJ137" s="18" t="s">
        <v>84</v>
      </c>
      <c r="BK137" s="158">
        <f>ROUND(I137*H137,2)</f>
        <v>0</v>
      </c>
      <c r="BL137" s="18" t="s">
        <v>145</v>
      </c>
      <c r="BM137" s="157" t="s">
        <v>168</v>
      </c>
    </row>
    <row r="138" spans="1:65" s="2" customFormat="1" ht="24.2" customHeight="1">
      <c r="A138" s="33"/>
      <c r="B138" s="145"/>
      <c r="C138" s="146" t="s">
        <v>169</v>
      </c>
      <c r="D138" s="146" t="s">
        <v>140</v>
      </c>
      <c r="E138" s="147" t="s">
        <v>170</v>
      </c>
      <c r="F138" s="148" t="s">
        <v>171</v>
      </c>
      <c r="G138" s="149" t="s">
        <v>143</v>
      </c>
      <c r="H138" s="150">
        <v>23</v>
      </c>
      <c r="I138" s="151"/>
      <c r="J138" s="152">
        <f>ROUND(I138*H138,2)</f>
        <v>0</v>
      </c>
      <c r="K138" s="148" t="s">
        <v>144</v>
      </c>
      <c r="L138" s="34"/>
      <c r="M138" s="153" t="s">
        <v>1</v>
      </c>
      <c r="N138" s="154" t="s">
        <v>41</v>
      </c>
      <c r="O138" s="59"/>
      <c r="P138" s="155">
        <f>O138*H138</f>
        <v>0</v>
      </c>
      <c r="Q138" s="155">
        <v>0</v>
      </c>
      <c r="R138" s="155">
        <f>Q138*H138</f>
        <v>0</v>
      </c>
      <c r="S138" s="155">
        <v>0</v>
      </c>
      <c r="T138" s="156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57" t="s">
        <v>145</v>
      </c>
      <c r="AT138" s="157" t="s">
        <v>140</v>
      </c>
      <c r="AU138" s="157" t="s">
        <v>86</v>
      </c>
      <c r="AY138" s="18" t="s">
        <v>138</v>
      </c>
      <c r="BE138" s="158">
        <f>IF(N138="základní",J138,0)</f>
        <v>0</v>
      </c>
      <c r="BF138" s="158">
        <f>IF(N138="snížená",J138,0)</f>
        <v>0</v>
      </c>
      <c r="BG138" s="158">
        <f>IF(N138="zákl. přenesená",J138,0)</f>
        <v>0</v>
      </c>
      <c r="BH138" s="158">
        <f>IF(N138="sníž. přenesená",J138,0)</f>
        <v>0</v>
      </c>
      <c r="BI138" s="158">
        <f>IF(N138="nulová",J138,0)</f>
        <v>0</v>
      </c>
      <c r="BJ138" s="18" t="s">
        <v>84</v>
      </c>
      <c r="BK138" s="158">
        <f>ROUND(I138*H138,2)</f>
        <v>0</v>
      </c>
      <c r="BL138" s="18" t="s">
        <v>145</v>
      </c>
      <c r="BM138" s="157" t="s">
        <v>172</v>
      </c>
    </row>
    <row r="139" spans="1:65" s="13" customFormat="1" ht="11.25">
      <c r="B139" s="159"/>
      <c r="D139" s="160" t="s">
        <v>154</v>
      </c>
      <c r="E139" s="161" t="s">
        <v>93</v>
      </c>
      <c r="F139" s="162" t="s">
        <v>173</v>
      </c>
      <c r="H139" s="163">
        <v>23</v>
      </c>
      <c r="I139" s="164"/>
      <c r="L139" s="159"/>
      <c r="M139" s="165"/>
      <c r="N139" s="166"/>
      <c r="O139" s="166"/>
      <c r="P139" s="166"/>
      <c r="Q139" s="166"/>
      <c r="R139" s="166"/>
      <c r="S139" s="166"/>
      <c r="T139" s="167"/>
      <c r="AT139" s="161" t="s">
        <v>154</v>
      </c>
      <c r="AU139" s="161" t="s">
        <v>86</v>
      </c>
      <c r="AV139" s="13" t="s">
        <v>86</v>
      </c>
      <c r="AW139" s="13" t="s">
        <v>32</v>
      </c>
      <c r="AX139" s="13" t="s">
        <v>84</v>
      </c>
      <c r="AY139" s="161" t="s">
        <v>138</v>
      </c>
    </row>
    <row r="140" spans="1:65" s="2" customFormat="1" ht="33" customHeight="1">
      <c r="A140" s="33"/>
      <c r="B140" s="145"/>
      <c r="C140" s="146" t="s">
        <v>96</v>
      </c>
      <c r="D140" s="146" t="s">
        <v>140</v>
      </c>
      <c r="E140" s="147" t="s">
        <v>174</v>
      </c>
      <c r="F140" s="148" t="s">
        <v>175</v>
      </c>
      <c r="G140" s="149" t="s">
        <v>176</v>
      </c>
      <c r="H140" s="150">
        <v>8</v>
      </c>
      <c r="I140" s="151"/>
      <c r="J140" s="152">
        <f>ROUND(I140*H140,2)</f>
        <v>0</v>
      </c>
      <c r="K140" s="148" t="s">
        <v>144</v>
      </c>
      <c r="L140" s="34"/>
      <c r="M140" s="153" t="s">
        <v>1</v>
      </c>
      <c r="N140" s="154" t="s">
        <v>41</v>
      </c>
      <c r="O140" s="59"/>
      <c r="P140" s="155">
        <f>O140*H140</f>
        <v>0</v>
      </c>
      <c r="Q140" s="155">
        <v>0</v>
      </c>
      <c r="R140" s="155">
        <f>Q140*H140</f>
        <v>0</v>
      </c>
      <c r="S140" s="155">
        <v>0</v>
      </c>
      <c r="T140" s="15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57" t="s">
        <v>145</v>
      </c>
      <c r="AT140" s="157" t="s">
        <v>140</v>
      </c>
      <c r="AU140" s="157" t="s">
        <v>86</v>
      </c>
      <c r="AY140" s="18" t="s">
        <v>138</v>
      </c>
      <c r="BE140" s="158">
        <f>IF(N140="základní",J140,0)</f>
        <v>0</v>
      </c>
      <c r="BF140" s="158">
        <f>IF(N140="snížená",J140,0)</f>
        <v>0</v>
      </c>
      <c r="BG140" s="158">
        <f>IF(N140="zákl. přenesená",J140,0)</f>
        <v>0</v>
      </c>
      <c r="BH140" s="158">
        <f>IF(N140="sníž. přenesená",J140,0)</f>
        <v>0</v>
      </c>
      <c r="BI140" s="158">
        <f>IF(N140="nulová",J140,0)</f>
        <v>0</v>
      </c>
      <c r="BJ140" s="18" t="s">
        <v>84</v>
      </c>
      <c r="BK140" s="158">
        <f>ROUND(I140*H140,2)</f>
        <v>0</v>
      </c>
      <c r="BL140" s="18" t="s">
        <v>145</v>
      </c>
      <c r="BM140" s="157" t="s">
        <v>177</v>
      </c>
    </row>
    <row r="141" spans="1:65" s="13" customFormat="1" ht="11.25">
      <c r="B141" s="159"/>
      <c r="D141" s="160" t="s">
        <v>154</v>
      </c>
      <c r="E141" s="161" t="s">
        <v>1</v>
      </c>
      <c r="F141" s="162" t="s">
        <v>178</v>
      </c>
      <c r="H141" s="163">
        <v>8</v>
      </c>
      <c r="I141" s="164"/>
      <c r="L141" s="159"/>
      <c r="M141" s="165"/>
      <c r="N141" s="166"/>
      <c r="O141" s="166"/>
      <c r="P141" s="166"/>
      <c r="Q141" s="166"/>
      <c r="R141" s="166"/>
      <c r="S141" s="166"/>
      <c r="T141" s="167"/>
      <c r="AT141" s="161" t="s">
        <v>154</v>
      </c>
      <c r="AU141" s="161" t="s">
        <v>86</v>
      </c>
      <c r="AV141" s="13" t="s">
        <v>86</v>
      </c>
      <c r="AW141" s="13" t="s">
        <v>32</v>
      </c>
      <c r="AX141" s="13" t="s">
        <v>76</v>
      </c>
      <c r="AY141" s="161" t="s">
        <v>138</v>
      </c>
    </row>
    <row r="142" spans="1:65" s="14" customFormat="1" ht="11.25">
      <c r="B142" s="168"/>
      <c r="D142" s="160" t="s">
        <v>154</v>
      </c>
      <c r="E142" s="169" t="s">
        <v>95</v>
      </c>
      <c r="F142" s="170" t="s">
        <v>179</v>
      </c>
      <c r="H142" s="171">
        <v>8</v>
      </c>
      <c r="I142" s="172"/>
      <c r="L142" s="168"/>
      <c r="M142" s="173"/>
      <c r="N142" s="174"/>
      <c r="O142" s="174"/>
      <c r="P142" s="174"/>
      <c r="Q142" s="174"/>
      <c r="R142" s="174"/>
      <c r="S142" s="174"/>
      <c r="T142" s="175"/>
      <c r="AT142" s="169" t="s">
        <v>154</v>
      </c>
      <c r="AU142" s="169" t="s">
        <v>86</v>
      </c>
      <c r="AV142" s="14" t="s">
        <v>145</v>
      </c>
      <c r="AW142" s="14" t="s">
        <v>32</v>
      </c>
      <c r="AX142" s="14" t="s">
        <v>84</v>
      </c>
      <c r="AY142" s="169" t="s">
        <v>138</v>
      </c>
    </row>
    <row r="143" spans="1:65" s="2" customFormat="1" ht="24.2" customHeight="1">
      <c r="A143" s="33"/>
      <c r="B143" s="145"/>
      <c r="C143" s="146" t="s">
        <v>180</v>
      </c>
      <c r="D143" s="146" t="s">
        <v>140</v>
      </c>
      <c r="E143" s="147" t="s">
        <v>181</v>
      </c>
      <c r="F143" s="148" t="s">
        <v>182</v>
      </c>
      <c r="G143" s="149" t="s">
        <v>143</v>
      </c>
      <c r="H143" s="150">
        <v>13</v>
      </c>
      <c r="I143" s="151"/>
      <c r="J143" s="152">
        <f>ROUND(I143*H143,2)</f>
        <v>0</v>
      </c>
      <c r="K143" s="148" t="s">
        <v>144</v>
      </c>
      <c r="L143" s="34"/>
      <c r="M143" s="153" t="s">
        <v>1</v>
      </c>
      <c r="N143" s="154" t="s">
        <v>41</v>
      </c>
      <c r="O143" s="59"/>
      <c r="P143" s="155">
        <f>O143*H143</f>
        <v>0</v>
      </c>
      <c r="Q143" s="155">
        <v>0</v>
      </c>
      <c r="R143" s="155">
        <f>Q143*H143</f>
        <v>0</v>
      </c>
      <c r="S143" s="155">
        <v>0</v>
      </c>
      <c r="T143" s="156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57" t="s">
        <v>145</v>
      </c>
      <c r="AT143" s="157" t="s">
        <v>140</v>
      </c>
      <c r="AU143" s="157" t="s">
        <v>86</v>
      </c>
      <c r="AY143" s="18" t="s">
        <v>138</v>
      </c>
      <c r="BE143" s="158">
        <f>IF(N143="základní",J143,0)</f>
        <v>0</v>
      </c>
      <c r="BF143" s="158">
        <f>IF(N143="snížená",J143,0)</f>
        <v>0</v>
      </c>
      <c r="BG143" s="158">
        <f>IF(N143="zákl. přenesená",J143,0)</f>
        <v>0</v>
      </c>
      <c r="BH143" s="158">
        <f>IF(N143="sníž. přenesená",J143,0)</f>
        <v>0</v>
      </c>
      <c r="BI143" s="158">
        <f>IF(N143="nulová",J143,0)</f>
        <v>0</v>
      </c>
      <c r="BJ143" s="18" t="s">
        <v>84</v>
      </c>
      <c r="BK143" s="158">
        <f>ROUND(I143*H143,2)</f>
        <v>0</v>
      </c>
      <c r="BL143" s="18" t="s">
        <v>145</v>
      </c>
      <c r="BM143" s="157" t="s">
        <v>183</v>
      </c>
    </row>
    <row r="144" spans="1:65" s="2" customFormat="1" ht="37.9" customHeight="1">
      <c r="A144" s="33"/>
      <c r="B144" s="145"/>
      <c r="C144" s="146" t="s">
        <v>99</v>
      </c>
      <c r="D144" s="146" t="s">
        <v>140</v>
      </c>
      <c r="E144" s="147" t="s">
        <v>184</v>
      </c>
      <c r="F144" s="148" t="s">
        <v>185</v>
      </c>
      <c r="G144" s="149" t="s">
        <v>176</v>
      </c>
      <c r="H144" s="150">
        <v>3</v>
      </c>
      <c r="I144" s="151"/>
      <c r="J144" s="152">
        <f>ROUND(I144*H144,2)</f>
        <v>0</v>
      </c>
      <c r="K144" s="148" t="s">
        <v>144</v>
      </c>
      <c r="L144" s="34"/>
      <c r="M144" s="153" t="s">
        <v>1</v>
      </c>
      <c r="N144" s="154" t="s">
        <v>41</v>
      </c>
      <c r="O144" s="59"/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57" t="s">
        <v>145</v>
      </c>
      <c r="AT144" s="157" t="s">
        <v>140</v>
      </c>
      <c r="AU144" s="157" t="s">
        <v>86</v>
      </c>
      <c r="AY144" s="18" t="s">
        <v>138</v>
      </c>
      <c r="BE144" s="158">
        <f>IF(N144="základní",J144,0)</f>
        <v>0</v>
      </c>
      <c r="BF144" s="158">
        <f>IF(N144="snížená",J144,0)</f>
        <v>0</v>
      </c>
      <c r="BG144" s="158">
        <f>IF(N144="zákl. přenesená",J144,0)</f>
        <v>0</v>
      </c>
      <c r="BH144" s="158">
        <f>IF(N144="sníž. přenesená",J144,0)</f>
        <v>0</v>
      </c>
      <c r="BI144" s="158">
        <f>IF(N144="nulová",J144,0)</f>
        <v>0</v>
      </c>
      <c r="BJ144" s="18" t="s">
        <v>84</v>
      </c>
      <c r="BK144" s="158">
        <f>ROUND(I144*H144,2)</f>
        <v>0</v>
      </c>
      <c r="BL144" s="18" t="s">
        <v>145</v>
      </c>
      <c r="BM144" s="157" t="s">
        <v>186</v>
      </c>
    </row>
    <row r="145" spans="1:65" s="15" customFormat="1" ht="11.25">
      <c r="B145" s="176"/>
      <c r="D145" s="160" t="s">
        <v>154</v>
      </c>
      <c r="E145" s="177" t="s">
        <v>1</v>
      </c>
      <c r="F145" s="178" t="s">
        <v>187</v>
      </c>
      <c r="H145" s="177" t="s">
        <v>1</v>
      </c>
      <c r="I145" s="179"/>
      <c r="L145" s="176"/>
      <c r="M145" s="180"/>
      <c r="N145" s="181"/>
      <c r="O145" s="181"/>
      <c r="P145" s="181"/>
      <c r="Q145" s="181"/>
      <c r="R145" s="181"/>
      <c r="S145" s="181"/>
      <c r="T145" s="182"/>
      <c r="AT145" s="177" t="s">
        <v>154</v>
      </c>
      <c r="AU145" s="177" t="s">
        <v>86</v>
      </c>
      <c r="AV145" s="15" t="s">
        <v>84</v>
      </c>
      <c r="AW145" s="15" t="s">
        <v>32</v>
      </c>
      <c r="AX145" s="15" t="s">
        <v>76</v>
      </c>
      <c r="AY145" s="177" t="s">
        <v>138</v>
      </c>
    </row>
    <row r="146" spans="1:65" s="13" customFormat="1" ht="11.25">
      <c r="B146" s="159"/>
      <c r="D146" s="160" t="s">
        <v>154</v>
      </c>
      <c r="E146" s="161" t="s">
        <v>1</v>
      </c>
      <c r="F146" s="162" t="s">
        <v>188</v>
      </c>
      <c r="H146" s="163">
        <v>3</v>
      </c>
      <c r="I146" s="164"/>
      <c r="L146" s="159"/>
      <c r="M146" s="165"/>
      <c r="N146" s="166"/>
      <c r="O146" s="166"/>
      <c r="P146" s="166"/>
      <c r="Q146" s="166"/>
      <c r="R146" s="166"/>
      <c r="S146" s="166"/>
      <c r="T146" s="167"/>
      <c r="AT146" s="161" t="s">
        <v>154</v>
      </c>
      <c r="AU146" s="161" t="s">
        <v>86</v>
      </c>
      <c r="AV146" s="13" t="s">
        <v>86</v>
      </c>
      <c r="AW146" s="13" t="s">
        <v>32</v>
      </c>
      <c r="AX146" s="13" t="s">
        <v>84</v>
      </c>
      <c r="AY146" s="161" t="s">
        <v>138</v>
      </c>
    </row>
    <row r="147" spans="1:65" s="2" customFormat="1" ht="37.9" customHeight="1">
      <c r="A147" s="33"/>
      <c r="B147" s="145"/>
      <c r="C147" s="146" t="s">
        <v>189</v>
      </c>
      <c r="D147" s="146" t="s">
        <v>140</v>
      </c>
      <c r="E147" s="147" t="s">
        <v>190</v>
      </c>
      <c r="F147" s="148" t="s">
        <v>191</v>
      </c>
      <c r="G147" s="149" t="s">
        <v>176</v>
      </c>
      <c r="H147" s="150">
        <v>8</v>
      </c>
      <c r="I147" s="151"/>
      <c r="J147" s="152">
        <f>ROUND(I147*H147,2)</f>
        <v>0</v>
      </c>
      <c r="K147" s="148" t="s">
        <v>144</v>
      </c>
      <c r="L147" s="34"/>
      <c r="M147" s="153" t="s">
        <v>1</v>
      </c>
      <c r="N147" s="154" t="s">
        <v>41</v>
      </c>
      <c r="O147" s="59"/>
      <c r="P147" s="155">
        <f>O147*H147</f>
        <v>0</v>
      </c>
      <c r="Q147" s="155">
        <v>0</v>
      </c>
      <c r="R147" s="155">
        <f>Q147*H147</f>
        <v>0</v>
      </c>
      <c r="S147" s="155">
        <v>0</v>
      </c>
      <c r="T147" s="156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57" t="s">
        <v>145</v>
      </c>
      <c r="AT147" s="157" t="s">
        <v>140</v>
      </c>
      <c r="AU147" s="157" t="s">
        <v>86</v>
      </c>
      <c r="AY147" s="18" t="s">
        <v>138</v>
      </c>
      <c r="BE147" s="158">
        <f>IF(N147="základní",J147,0)</f>
        <v>0</v>
      </c>
      <c r="BF147" s="158">
        <f>IF(N147="snížená",J147,0)</f>
        <v>0</v>
      </c>
      <c r="BG147" s="158">
        <f>IF(N147="zákl. přenesená",J147,0)</f>
        <v>0</v>
      </c>
      <c r="BH147" s="158">
        <f>IF(N147="sníž. přenesená",J147,0)</f>
        <v>0</v>
      </c>
      <c r="BI147" s="158">
        <f>IF(N147="nulová",J147,0)</f>
        <v>0</v>
      </c>
      <c r="BJ147" s="18" t="s">
        <v>84</v>
      </c>
      <c r="BK147" s="158">
        <f>ROUND(I147*H147,2)</f>
        <v>0</v>
      </c>
      <c r="BL147" s="18" t="s">
        <v>145</v>
      </c>
      <c r="BM147" s="157" t="s">
        <v>192</v>
      </c>
    </row>
    <row r="148" spans="1:65" s="15" customFormat="1" ht="11.25">
      <c r="B148" s="176"/>
      <c r="D148" s="160" t="s">
        <v>154</v>
      </c>
      <c r="E148" s="177" t="s">
        <v>1</v>
      </c>
      <c r="F148" s="178" t="s">
        <v>193</v>
      </c>
      <c r="H148" s="177" t="s">
        <v>1</v>
      </c>
      <c r="I148" s="179"/>
      <c r="L148" s="176"/>
      <c r="M148" s="180"/>
      <c r="N148" s="181"/>
      <c r="O148" s="181"/>
      <c r="P148" s="181"/>
      <c r="Q148" s="181"/>
      <c r="R148" s="181"/>
      <c r="S148" s="181"/>
      <c r="T148" s="182"/>
      <c r="AT148" s="177" t="s">
        <v>154</v>
      </c>
      <c r="AU148" s="177" t="s">
        <v>86</v>
      </c>
      <c r="AV148" s="15" t="s">
        <v>84</v>
      </c>
      <c r="AW148" s="15" t="s">
        <v>32</v>
      </c>
      <c r="AX148" s="15" t="s">
        <v>76</v>
      </c>
      <c r="AY148" s="177" t="s">
        <v>138</v>
      </c>
    </row>
    <row r="149" spans="1:65" s="13" customFormat="1" ht="11.25">
      <c r="B149" s="159"/>
      <c r="D149" s="160" t="s">
        <v>154</v>
      </c>
      <c r="E149" s="161" t="s">
        <v>1</v>
      </c>
      <c r="F149" s="162" t="s">
        <v>95</v>
      </c>
      <c r="H149" s="163">
        <v>8</v>
      </c>
      <c r="I149" s="164"/>
      <c r="L149" s="159"/>
      <c r="M149" s="165"/>
      <c r="N149" s="166"/>
      <c r="O149" s="166"/>
      <c r="P149" s="166"/>
      <c r="Q149" s="166"/>
      <c r="R149" s="166"/>
      <c r="S149" s="166"/>
      <c r="T149" s="167"/>
      <c r="AT149" s="161" t="s">
        <v>154</v>
      </c>
      <c r="AU149" s="161" t="s">
        <v>86</v>
      </c>
      <c r="AV149" s="13" t="s">
        <v>86</v>
      </c>
      <c r="AW149" s="13" t="s">
        <v>32</v>
      </c>
      <c r="AX149" s="13" t="s">
        <v>76</v>
      </c>
      <c r="AY149" s="161" t="s">
        <v>138</v>
      </c>
    </row>
    <row r="150" spans="1:65" s="14" customFormat="1" ht="11.25">
      <c r="B150" s="168"/>
      <c r="D150" s="160" t="s">
        <v>154</v>
      </c>
      <c r="E150" s="169" t="s">
        <v>100</v>
      </c>
      <c r="F150" s="170" t="s">
        <v>179</v>
      </c>
      <c r="H150" s="171">
        <v>8</v>
      </c>
      <c r="I150" s="172"/>
      <c r="L150" s="168"/>
      <c r="M150" s="173"/>
      <c r="N150" s="174"/>
      <c r="O150" s="174"/>
      <c r="P150" s="174"/>
      <c r="Q150" s="174"/>
      <c r="R150" s="174"/>
      <c r="S150" s="174"/>
      <c r="T150" s="175"/>
      <c r="AT150" s="169" t="s">
        <v>154</v>
      </c>
      <c r="AU150" s="169" t="s">
        <v>86</v>
      </c>
      <c r="AV150" s="14" t="s">
        <v>145</v>
      </c>
      <c r="AW150" s="14" t="s">
        <v>32</v>
      </c>
      <c r="AX150" s="14" t="s">
        <v>84</v>
      </c>
      <c r="AY150" s="169" t="s">
        <v>138</v>
      </c>
    </row>
    <row r="151" spans="1:65" s="2" customFormat="1" ht="37.9" customHeight="1">
      <c r="A151" s="33"/>
      <c r="B151" s="145"/>
      <c r="C151" s="146" t="s">
        <v>8</v>
      </c>
      <c r="D151" s="146" t="s">
        <v>140</v>
      </c>
      <c r="E151" s="147" t="s">
        <v>190</v>
      </c>
      <c r="F151" s="148" t="s">
        <v>191</v>
      </c>
      <c r="G151" s="149" t="s">
        <v>176</v>
      </c>
      <c r="H151" s="150">
        <v>1.95</v>
      </c>
      <c r="I151" s="151"/>
      <c r="J151" s="152">
        <f>ROUND(I151*H151,2)</f>
        <v>0</v>
      </c>
      <c r="K151" s="148" t="s">
        <v>144</v>
      </c>
      <c r="L151" s="34"/>
      <c r="M151" s="153" t="s">
        <v>1</v>
      </c>
      <c r="N151" s="154" t="s">
        <v>41</v>
      </c>
      <c r="O151" s="59"/>
      <c r="P151" s="155">
        <f>O151*H151</f>
        <v>0</v>
      </c>
      <c r="Q151" s="155">
        <v>0</v>
      </c>
      <c r="R151" s="155">
        <f>Q151*H151</f>
        <v>0</v>
      </c>
      <c r="S151" s="155">
        <v>0</v>
      </c>
      <c r="T151" s="156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7" t="s">
        <v>145</v>
      </c>
      <c r="AT151" s="157" t="s">
        <v>140</v>
      </c>
      <c r="AU151" s="157" t="s">
        <v>86</v>
      </c>
      <c r="AY151" s="18" t="s">
        <v>138</v>
      </c>
      <c r="BE151" s="158">
        <f>IF(N151="základní",J151,0)</f>
        <v>0</v>
      </c>
      <c r="BF151" s="158">
        <f>IF(N151="snížená",J151,0)</f>
        <v>0</v>
      </c>
      <c r="BG151" s="158">
        <f>IF(N151="zákl. přenesená",J151,0)</f>
        <v>0</v>
      </c>
      <c r="BH151" s="158">
        <f>IF(N151="sníž. přenesená",J151,0)</f>
        <v>0</v>
      </c>
      <c r="BI151" s="158">
        <f>IF(N151="nulová",J151,0)</f>
        <v>0</v>
      </c>
      <c r="BJ151" s="18" t="s">
        <v>84</v>
      </c>
      <c r="BK151" s="158">
        <f>ROUND(I151*H151,2)</f>
        <v>0</v>
      </c>
      <c r="BL151" s="18" t="s">
        <v>145</v>
      </c>
      <c r="BM151" s="157" t="s">
        <v>194</v>
      </c>
    </row>
    <row r="152" spans="1:65" s="15" customFormat="1" ht="11.25">
      <c r="B152" s="176"/>
      <c r="D152" s="160" t="s">
        <v>154</v>
      </c>
      <c r="E152" s="177" t="s">
        <v>1</v>
      </c>
      <c r="F152" s="178" t="s">
        <v>195</v>
      </c>
      <c r="H152" s="177" t="s">
        <v>1</v>
      </c>
      <c r="I152" s="179"/>
      <c r="L152" s="176"/>
      <c r="M152" s="180"/>
      <c r="N152" s="181"/>
      <c r="O152" s="181"/>
      <c r="P152" s="181"/>
      <c r="Q152" s="181"/>
      <c r="R152" s="181"/>
      <c r="S152" s="181"/>
      <c r="T152" s="182"/>
      <c r="AT152" s="177" t="s">
        <v>154</v>
      </c>
      <c r="AU152" s="177" t="s">
        <v>86</v>
      </c>
      <c r="AV152" s="15" t="s">
        <v>84</v>
      </c>
      <c r="AW152" s="15" t="s">
        <v>32</v>
      </c>
      <c r="AX152" s="15" t="s">
        <v>76</v>
      </c>
      <c r="AY152" s="177" t="s">
        <v>138</v>
      </c>
    </row>
    <row r="153" spans="1:65" s="13" customFormat="1" ht="11.25">
      <c r="B153" s="159"/>
      <c r="D153" s="160" t="s">
        <v>154</v>
      </c>
      <c r="E153" s="161" t="s">
        <v>1</v>
      </c>
      <c r="F153" s="162" t="s">
        <v>196</v>
      </c>
      <c r="H153" s="163">
        <v>3.45</v>
      </c>
      <c r="I153" s="164"/>
      <c r="L153" s="159"/>
      <c r="M153" s="165"/>
      <c r="N153" s="166"/>
      <c r="O153" s="166"/>
      <c r="P153" s="166"/>
      <c r="Q153" s="166"/>
      <c r="R153" s="166"/>
      <c r="S153" s="166"/>
      <c r="T153" s="167"/>
      <c r="AT153" s="161" t="s">
        <v>154</v>
      </c>
      <c r="AU153" s="161" t="s">
        <v>86</v>
      </c>
      <c r="AV153" s="13" t="s">
        <v>86</v>
      </c>
      <c r="AW153" s="13" t="s">
        <v>32</v>
      </c>
      <c r="AX153" s="13" t="s">
        <v>76</v>
      </c>
      <c r="AY153" s="161" t="s">
        <v>138</v>
      </c>
    </row>
    <row r="154" spans="1:65" s="13" customFormat="1" ht="11.25">
      <c r="B154" s="159"/>
      <c r="D154" s="160" t="s">
        <v>154</v>
      </c>
      <c r="E154" s="161" t="s">
        <v>1</v>
      </c>
      <c r="F154" s="162" t="s">
        <v>197</v>
      </c>
      <c r="H154" s="163">
        <v>-1.5</v>
      </c>
      <c r="I154" s="164"/>
      <c r="L154" s="159"/>
      <c r="M154" s="165"/>
      <c r="N154" s="166"/>
      <c r="O154" s="166"/>
      <c r="P154" s="166"/>
      <c r="Q154" s="166"/>
      <c r="R154" s="166"/>
      <c r="S154" s="166"/>
      <c r="T154" s="167"/>
      <c r="AT154" s="161" t="s">
        <v>154</v>
      </c>
      <c r="AU154" s="161" t="s">
        <v>86</v>
      </c>
      <c r="AV154" s="13" t="s">
        <v>86</v>
      </c>
      <c r="AW154" s="13" t="s">
        <v>32</v>
      </c>
      <c r="AX154" s="13" t="s">
        <v>76</v>
      </c>
      <c r="AY154" s="161" t="s">
        <v>138</v>
      </c>
    </row>
    <row r="155" spans="1:65" s="14" customFormat="1" ht="11.25">
      <c r="B155" s="168"/>
      <c r="D155" s="160" t="s">
        <v>154</v>
      </c>
      <c r="E155" s="169" t="s">
        <v>1</v>
      </c>
      <c r="F155" s="170" t="s">
        <v>179</v>
      </c>
      <c r="H155" s="171">
        <v>1.95</v>
      </c>
      <c r="I155" s="172"/>
      <c r="L155" s="168"/>
      <c r="M155" s="173"/>
      <c r="N155" s="174"/>
      <c r="O155" s="174"/>
      <c r="P155" s="174"/>
      <c r="Q155" s="174"/>
      <c r="R155" s="174"/>
      <c r="S155" s="174"/>
      <c r="T155" s="175"/>
      <c r="AT155" s="169" t="s">
        <v>154</v>
      </c>
      <c r="AU155" s="169" t="s">
        <v>86</v>
      </c>
      <c r="AV155" s="14" t="s">
        <v>145</v>
      </c>
      <c r="AW155" s="14" t="s">
        <v>32</v>
      </c>
      <c r="AX155" s="14" t="s">
        <v>84</v>
      </c>
      <c r="AY155" s="169" t="s">
        <v>138</v>
      </c>
    </row>
    <row r="156" spans="1:65" s="2" customFormat="1" ht="37.9" customHeight="1">
      <c r="A156" s="33"/>
      <c r="B156" s="145"/>
      <c r="C156" s="146" t="s">
        <v>198</v>
      </c>
      <c r="D156" s="146" t="s">
        <v>140</v>
      </c>
      <c r="E156" s="147" t="s">
        <v>199</v>
      </c>
      <c r="F156" s="148" t="s">
        <v>200</v>
      </c>
      <c r="G156" s="149" t="s">
        <v>176</v>
      </c>
      <c r="H156" s="150">
        <v>80</v>
      </c>
      <c r="I156" s="151"/>
      <c r="J156" s="152">
        <f>ROUND(I156*H156,2)</f>
        <v>0</v>
      </c>
      <c r="K156" s="148" t="s">
        <v>144</v>
      </c>
      <c r="L156" s="34"/>
      <c r="M156" s="153" t="s">
        <v>1</v>
      </c>
      <c r="N156" s="154" t="s">
        <v>41</v>
      </c>
      <c r="O156" s="59"/>
      <c r="P156" s="155">
        <f>O156*H156</f>
        <v>0</v>
      </c>
      <c r="Q156" s="155">
        <v>0</v>
      </c>
      <c r="R156" s="155">
        <f>Q156*H156</f>
        <v>0</v>
      </c>
      <c r="S156" s="155">
        <v>0</v>
      </c>
      <c r="T156" s="156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57" t="s">
        <v>145</v>
      </c>
      <c r="AT156" s="157" t="s">
        <v>140</v>
      </c>
      <c r="AU156" s="157" t="s">
        <v>86</v>
      </c>
      <c r="AY156" s="18" t="s">
        <v>138</v>
      </c>
      <c r="BE156" s="158">
        <f>IF(N156="základní",J156,0)</f>
        <v>0</v>
      </c>
      <c r="BF156" s="158">
        <f>IF(N156="snížená",J156,0)</f>
        <v>0</v>
      </c>
      <c r="BG156" s="158">
        <f>IF(N156="zákl. přenesená",J156,0)</f>
        <v>0</v>
      </c>
      <c r="BH156" s="158">
        <f>IF(N156="sníž. přenesená",J156,0)</f>
        <v>0</v>
      </c>
      <c r="BI156" s="158">
        <f>IF(N156="nulová",J156,0)</f>
        <v>0</v>
      </c>
      <c r="BJ156" s="18" t="s">
        <v>84</v>
      </c>
      <c r="BK156" s="158">
        <f>ROUND(I156*H156,2)</f>
        <v>0</v>
      </c>
      <c r="BL156" s="18" t="s">
        <v>145</v>
      </c>
      <c r="BM156" s="157" t="s">
        <v>201</v>
      </c>
    </row>
    <row r="157" spans="1:65" s="13" customFormat="1" ht="11.25">
      <c r="B157" s="159"/>
      <c r="D157" s="160" t="s">
        <v>154</v>
      </c>
      <c r="E157" s="161" t="s">
        <v>1</v>
      </c>
      <c r="F157" s="162" t="s">
        <v>202</v>
      </c>
      <c r="H157" s="163">
        <v>80</v>
      </c>
      <c r="I157" s="164"/>
      <c r="L157" s="159"/>
      <c r="M157" s="165"/>
      <c r="N157" s="166"/>
      <c r="O157" s="166"/>
      <c r="P157" s="166"/>
      <c r="Q157" s="166"/>
      <c r="R157" s="166"/>
      <c r="S157" s="166"/>
      <c r="T157" s="167"/>
      <c r="AT157" s="161" t="s">
        <v>154</v>
      </c>
      <c r="AU157" s="161" t="s">
        <v>86</v>
      </c>
      <c r="AV157" s="13" t="s">
        <v>86</v>
      </c>
      <c r="AW157" s="13" t="s">
        <v>32</v>
      </c>
      <c r="AX157" s="13" t="s">
        <v>84</v>
      </c>
      <c r="AY157" s="161" t="s">
        <v>138</v>
      </c>
    </row>
    <row r="158" spans="1:65" s="2" customFormat="1" ht="24.2" customHeight="1">
      <c r="A158" s="33"/>
      <c r="B158" s="145"/>
      <c r="C158" s="146" t="s">
        <v>203</v>
      </c>
      <c r="D158" s="146" t="s">
        <v>140</v>
      </c>
      <c r="E158" s="147" t="s">
        <v>204</v>
      </c>
      <c r="F158" s="148" t="s">
        <v>205</v>
      </c>
      <c r="G158" s="149" t="s">
        <v>176</v>
      </c>
      <c r="H158" s="150">
        <v>1.5</v>
      </c>
      <c r="I158" s="151"/>
      <c r="J158" s="152">
        <f>ROUND(I158*H158,2)</f>
        <v>0</v>
      </c>
      <c r="K158" s="148" t="s">
        <v>144</v>
      </c>
      <c r="L158" s="34"/>
      <c r="M158" s="153" t="s">
        <v>1</v>
      </c>
      <c r="N158" s="154" t="s">
        <v>41</v>
      </c>
      <c r="O158" s="59"/>
      <c r="P158" s="155">
        <f>O158*H158</f>
        <v>0</v>
      </c>
      <c r="Q158" s="155">
        <v>0</v>
      </c>
      <c r="R158" s="155">
        <f>Q158*H158</f>
        <v>0</v>
      </c>
      <c r="S158" s="155">
        <v>0</v>
      </c>
      <c r="T158" s="156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57" t="s">
        <v>145</v>
      </c>
      <c r="AT158" s="157" t="s">
        <v>140</v>
      </c>
      <c r="AU158" s="157" t="s">
        <v>86</v>
      </c>
      <c r="AY158" s="18" t="s">
        <v>138</v>
      </c>
      <c r="BE158" s="158">
        <f>IF(N158="základní",J158,0)</f>
        <v>0</v>
      </c>
      <c r="BF158" s="158">
        <f>IF(N158="snížená",J158,0)</f>
        <v>0</v>
      </c>
      <c r="BG158" s="158">
        <f>IF(N158="zákl. přenesená",J158,0)</f>
        <v>0</v>
      </c>
      <c r="BH158" s="158">
        <f>IF(N158="sníž. přenesená",J158,0)</f>
        <v>0</v>
      </c>
      <c r="BI158" s="158">
        <f>IF(N158="nulová",J158,0)</f>
        <v>0</v>
      </c>
      <c r="BJ158" s="18" t="s">
        <v>84</v>
      </c>
      <c r="BK158" s="158">
        <f>ROUND(I158*H158,2)</f>
        <v>0</v>
      </c>
      <c r="BL158" s="18" t="s">
        <v>145</v>
      </c>
      <c r="BM158" s="157" t="s">
        <v>206</v>
      </c>
    </row>
    <row r="159" spans="1:65" s="15" customFormat="1" ht="11.25">
      <c r="B159" s="176"/>
      <c r="D159" s="160" t="s">
        <v>154</v>
      </c>
      <c r="E159" s="177" t="s">
        <v>1</v>
      </c>
      <c r="F159" s="178" t="s">
        <v>207</v>
      </c>
      <c r="H159" s="177" t="s">
        <v>1</v>
      </c>
      <c r="I159" s="179"/>
      <c r="L159" s="176"/>
      <c r="M159" s="180"/>
      <c r="N159" s="181"/>
      <c r="O159" s="181"/>
      <c r="P159" s="181"/>
      <c r="Q159" s="181"/>
      <c r="R159" s="181"/>
      <c r="S159" s="181"/>
      <c r="T159" s="182"/>
      <c r="AT159" s="177" t="s">
        <v>154</v>
      </c>
      <c r="AU159" s="177" t="s">
        <v>86</v>
      </c>
      <c r="AV159" s="15" t="s">
        <v>84</v>
      </c>
      <c r="AW159" s="15" t="s">
        <v>32</v>
      </c>
      <c r="AX159" s="15" t="s">
        <v>76</v>
      </c>
      <c r="AY159" s="177" t="s">
        <v>138</v>
      </c>
    </row>
    <row r="160" spans="1:65" s="13" customFormat="1" ht="11.25">
      <c r="B160" s="159"/>
      <c r="D160" s="160" t="s">
        <v>154</v>
      </c>
      <c r="E160" s="161" t="s">
        <v>1</v>
      </c>
      <c r="F160" s="162" t="s">
        <v>208</v>
      </c>
      <c r="H160" s="163">
        <v>1.5</v>
      </c>
      <c r="I160" s="164"/>
      <c r="L160" s="159"/>
      <c r="M160" s="165"/>
      <c r="N160" s="166"/>
      <c r="O160" s="166"/>
      <c r="P160" s="166"/>
      <c r="Q160" s="166"/>
      <c r="R160" s="166"/>
      <c r="S160" s="166"/>
      <c r="T160" s="167"/>
      <c r="AT160" s="161" t="s">
        <v>154</v>
      </c>
      <c r="AU160" s="161" t="s">
        <v>86</v>
      </c>
      <c r="AV160" s="13" t="s">
        <v>86</v>
      </c>
      <c r="AW160" s="13" t="s">
        <v>32</v>
      </c>
      <c r="AX160" s="13" t="s">
        <v>84</v>
      </c>
      <c r="AY160" s="161" t="s">
        <v>138</v>
      </c>
    </row>
    <row r="161" spans="1:65" s="2" customFormat="1" ht="33" customHeight="1">
      <c r="A161" s="33"/>
      <c r="B161" s="145"/>
      <c r="C161" s="146" t="s">
        <v>209</v>
      </c>
      <c r="D161" s="146" t="s">
        <v>140</v>
      </c>
      <c r="E161" s="147" t="s">
        <v>210</v>
      </c>
      <c r="F161" s="148" t="s">
        <v>211</v>
      </c>
      <c r="G161" s="149" t="s">
        <v>212</v>
      </c>
      <c r="H161" s="150">
        <v>16</v>
      </c>
      <c r="I161" s="151"/>
      <c r="J161" s="152">
        <f>ROUND(I161*H161,2)</f>
        <v>0</v>
      </c>
      <c r="K161" s="148" t="s">
        <v>144</v>
      </c>
      <c r="L161" s="34"/>
      <c r="M161" s="153" t="s">
        <v>1</v>
      </c>
      <c r="N161" s="154" t="s">
        <v>41</v>
      </c>
      <c r="O161" s="59"/>
      <c r="P161" s="155">
        <f>O161*H161</f>
        <v>0</v>
      </c>
      <c r="Q161" s="155">
        <v>0</v>
      </c>
      <c r="R161" s="155">
        <f>Q161*H161</f>
        <v>0</v>
      </c>
      <c r="S161" s="155">
        <v>0</v>
      </c>
      <c r="T161" s="156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57" t="s">
        <v>145</v>
      </c>
      <c r="AT161" s="157" t="s">
        <v>140</v>
      </c>
      <c r="AU161" s="157" t="s">
        <v>86</v>
      </c>
      <c r="AY161" s="18" t="s">
        <v>138</v>
      </c>
      <c r="BE161" s="158">
        <f>IF(N161="základní",J161,0)</f>
        <v>0</v>
      </c>
      <c r="BF161" s="158">
        <f>IF(N161="snížená",J161,0)</f>
        <v>0</v>
      </c>
      <c r="BG161" s="158">
        <f>IF(N161="zákl. přenesená",J161,0)</f>
        <v>0</v>
      </c>
      <c r="BH161" s="158">
        <f>IF(N161="sníž. přenesená",J161,0)</f>
        <v>0</v>
      </c>
      <c r="BI161" s="158">
        <f>IF(N161="nulová",J161,0)</f>
        <v>0</v>
      </c>
      <c r="BJ161" s="18" t="s">
        <v>84</v>
      </c>
      <c r="BK161" s="158">
        <f>ROUND(I161*H161,2)</f>
        <v>0</v>
      </c>
      <c r="BL161" s="18" t="s">
        <v>145</v>
      </c>
      <c r="BM161" s="157" t="s">
        <v>213</v>
      </c>
    </row>
    <row r="162" spans="1:65" s="13" customFormat="1" ht="11.25">
      <c r="B162" s="159"/>
      <c r="D162" s="160" t="s">
        <v>154</v>
      </c>
      <c r="E162" s="161" t="s">
        <v>1</v>
      </c>
      <c r="F162" s="162" t="s">
        <v>214</v>
      </c>
      <c r="H162" s="163">
        <v>16</v>
      </c>
      <c r="I162" s="164"/>
      <c r="L162" s="159"/>
      <c r="M162" s="165"/>
      <c r="N162" s="166"/>
      <c r="O162" s="166"/>
      <c r="P162" s="166"/>
      <c r="Q162" s="166"/>
      <c r="R162" s="166"/>
      <c r="S162" s="166"/>
      <c r="T162" s="167"/>
      <c r="AT162" s="161" t="s">
        <v>154</v>
      </c>
      <c r="AU162" s="161" t="s">
        <v>86</v>
      </c>
      <c r="AV162" s="13" t="s">
        <v>86</v>
      </c>
      <c r="AW162" s="13" t="s">
        <v>32</v>
      </c>
      <c r="AX162" s="13" t="s">
        <v>84</v>
      </c>
      <c r="AY162" s="161" t="s">
        <v>138</v>
      </c>
    </row>
    <row r="163" spans="1:65" s="2" customFormat="1" ht="16.5" customHeight="1">
      <c r="A163" s="33"/>
      <c r="B163" s="145"/>
      <c r="C163" s="146" t="s">
        <v>215</v>
      </c>
      <c r="D163" s="146" t="s">
        <v>140</v>
      </c>
      <c r="E163" s="147" t="s">
        <v>216</v>
      </c>
      <c r="F163" s="148" t="s">
        <v>217</v>
      </c>
      <c r="G163" s="149" t="s">
        <v>176</v>
      </c>
      <c r="H163" s="150">
        <v>8</v>
      </c>
      <c r="I163" s="151"/>
      <c r="J163" s="152">
        <f>ROUND(I163*H163,2)</f>
        <v>0</v>
      </c>
      <c r="K163" s="148" t="s">
        <v>144</v>
      </c>
      <c r="L163" s="34"/>
      <c r="M163" s="153" t="s">
        <v>1</v>
      </c>
      <c r="N163" s="154" t="s">
        <v>41</v>
      </c>
      <c r="O163" s="59"/>
      <c r="P163" s="155">
        <f>O163*H163</f>
        <v>0</v>
      </c>
      <c r="Q163" s="155">
        <v>0</v>
      </c>
      <c r="R163" s="155">
        <f>Q163*H163</f>
        <v>0</v>
      </c>
      <c r="S163" s="155">
        <v>0</v>
      </c>
      <c r="T163" s="156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57" t="s">
        <v>145</v>
      </c>
      <c r="AT163" s="157" t="s">
        <v>140</v>
      </c>
      <c r="AU163" s="157" t="s">
        <v>86</v>
      </c>
      <c r="AY163" s="18" t="s">
        <v>138</v>
      </c>
      <c r="BE163" s="158">
        <f>IF(N163="základní",J163,0)</f>
        <v>0</v>
      </c>
      <c r="BF163" s="158">
        <f>IF(N163="snížená",J163,0)</f>
        <v>0</v>
      </c>
      <c r="BG163" s="158">
        <f>IF(N163="zákl. přenesená",J163,0)</f>
        <v>0</v>
      </c>
      <c r="BH163" s="158">
        <f>IF(N163="sníž. přenesená",J163,0)</f>
        <v>0</v>
      </c>
      <c r="BI163" s="158">
        <f>IF(N163="nulová",J163,0)</f>
        <v>0</v>
      </c>
      <c r="BJ163" s="18" t="s">
        <v>84</v>
      </c>
      <c r="BK163" s="158">
        <f>ROUND(I163*H163,2)</f>
        <v>0</v>
      </c>
      <c r="BL163" s="18" t="s">
        <v>145</v>
      </c>
      <c r="BM163" s="157" t="s">
        <v>218</v>
      </c>
    </row>
    <row r="164" spans="1:65" s="13" customFormat="1" ht="11.25">
      <c r="B164" s="159"/>
      <c r="D164" s="160" t="s">
        <v>154</v>
      </c>
      <c r="E164" s="161" t="s">
        <v>1</v>
      </c>
      <c r="F164" s="162" t="s">
        <v>100</v>
      </c>
      <c r="H164" s="163">
        <v>8</v>
      </c>
      <c r="I164" s="164"/>
      <c r="L164" s="159"/>
      <c r="M164" s="165"/>
      <c r="N164" s="166"/>
      <c r="O164" s="166"/>
      <c r="P164" s="166"/>
      <c r="Q164" s="166"/>
      <c r="R164" s="166"/>
      <c r="S164" s="166"/>
      <c r="T164" s="167"/>
      <c r="AT164" s="161" t="s">
        <v>154</v>
      </c>
      <c r="AU164" s="161" t="s">
        <v>86</v>
      </c>
      <c r="AV164" s="13" t="s">
        <v>86</v>
      </c>
      <c r="AW164" s="13" t="s">
        <v>32</v>
      </c>
      <c r="AX164" s="13" t="s">
        <v>84</v>
      </c>
      <c r="AY164" s="161" t="s">
        <v>138</v>
      </c>
    </row>
    <row r="165" spans="1:65" s="2" customFormat="1" ht="24.2" customHeight="1">
      <c r="A165" s="33"/>
      <c r="B165" s="145"/>
      <c r="C165" s="146" t="s">
        <v>219</v>
      </c>
      <c r="D165" s="146" t="s">
        <v>140</v>
      </c>
      <c r="E165" s="147" t="s">
        <v>220</v>
      </c>
      <c r="F165" s="148" t="s">
        <v>221</v>
      </c>
      <c r="G165" s="149" t="s">
        <v>176</v>
      </c>
      <c r="H165" s="150">
        <v>4</v>
      </c>
      <c r="I165" s="151"/>
      <c r="J165" s="152">
        <f>ROUND(I165*H165,2)</f>
        <v>0</v>
      </c>
      <c r="K165" s="148" t="s">
        <v>144</v>
      </c>
      <c r="L165" s="34"/>
      <c r="M165" s="153" t="s">
        <v>1</v>
      </c>
      <c r="N165" s="154" t="s">
        <v>41</v>
      </c>
      <c r="O165" s="59"/>
      <c r="P165" s="155">
        <f>O165*H165</f>
        <v>0</v>
      </c>
      <c r="Q165" s="155">
        <v>0</v>
      </c>
      <c r="R165" s="155">
        <f>Q165*H165</f>
        <v>0</v>
      </c>
      <c r="S165" s="155">
        <v>0</v>
      </c>
      <c r="T165" s="156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57" t="s">
        <v>145</v>
      </c>
      <c r="AT165" s="157" t="s">
        <v>140</v>
      </c>
      <c r="AU165" s="157" t="s">
        <v>86</v>
      </c>
      <c r="AY165" s="18" t="s">
        <v>138</v>
      </c>
      <c r="BE165" s="158">
        <f>IF(N165="základní",J165,0)</f>
        <v>0</v>
      </c>
      <c r="BF165" s="158">
        <f>IF(N165="snížená",J165,0)</f>
        <v>0</v>
      </c>
      <c r="BG165" s="158">
        <f>IF(N165="zákl. přenesená",J165,0)</f>
        <v>0</v>
      </c>
      <c r="BH165" s="158">
        <f>IF(N165="sníž. přenesená",J165,0)</f>
        <v>0</v>
      </c>
      <c r="BI165" s="158">
        <f>IF(N165="nulová",J165,0)</f>
        <v>0</v>
      </c>
      <c r="BJ165" s="18" t="s">
        <v>84</v>
      </c>
      <c r="BK165" s="158">
        <f>ROUND(I165*H165,2)</f>
        <v>0</v>
      </c>
      <c r="BL165" s="18" t="s">
        <v>145</v>
      </c>
      <c r="BM165" s="157" t="s">
        <v>222</v>
      </c>
    </row>
    <row r="166" spans="1:65" s="15" customFormat="1" ht="11.25">
      <c r="B166" s="176"/>
      <c r="D166" s="160" t="s">
        <v>154</v>
      </c>
      <c r="E166" s="177" t="s">
        <v>1</v>
      </c>
      <c r="F166" s="178" t="s">
        <v>223</v>
      </c>
      <c r="H166" s="177" t="s">
        <v>1</v>
      </c>
      <c r="I166" s="179"/>
      <c r="L166" s="176"/>
      <c r="M166" s="180"/>
      <c r="N166" s="181"/>
      <c r="O166" s="181"/>
      <c r="P166" s="181"/>
      <c r="Q166" s="181"/>
      <c r="R166" s="181"/>
      <c r="S166" s="181"/>
      <c r="T166" s="182"/>
      <c r="AT166" s="177" t="s">
        <v>154</v>
      </c>
      <c r="AU166" s="177" t="s">
        <v>86</v>
      </c>
      <c r="AV166" s="15" t="s">
        <v>84</v>
      </c>
      <c r="AW166" s="15" t="s">
        <v>32</v>
      </c>
      <c r="AX166" s="15" t="s">
        <v>76</v>
      </c>
      <c r="AY166" s="177" t="s">
        <v>138</v>
      </c>
    </row>
    <row r="167" spans="1:65" s="13" customFormat="1" ht="11.25">
      <c r="B167" s="159"/>
      <c r="D167" s="160" t="s">
        <v>154</v>
      </c>
      <c r="E167" s="161" t="s">
        <v>1</v>
      </c>
      <c r="F167" s="162" t="s">
        <v>224</v>
      </c>
      <c r="H167" s="163">
        <v>4</v>
      </c>
      <c r="I167" s="164"/>
      <c r="L167" s="159"/>
      <c r="M167" s="165"/>
      <c r="N167" s="166"/>
      <c r="O167" s="166"/>
      <c r="P167" s="166"/>
      <c r="Q167" s="166"/>
      <c r="R167" s="166"/>
      <c r="S167" s="166"/>
      <c r="T167" s="167"/>
      <c r="AT167" s="161" t="s">
        <v>154</v>
      </c>
      <c r="AU167" s="161" t="s">
        <v>86</v>
      </c>
      <c r="AV167" s="13" t="s">
        <v>86</v>
      </c>
      <c r="AW167" s="13" t="s">
        <v>32</v>
      </c>
      <c r="AX167" s="13" t="s">
        <v>84</v>
      </c>
      <c r="AY167" s="161" t="s">
        <v>138</v>
      </c>
    </row>
    <row r="168" spans="1:65" s="2" customFormat="1" ht="16.5" customHeight="1">
      <c r="A168" s="33"/>
      <c r="B168" s="145"/>
      <c r="C168" s="183" t="s">
        <v>225</v>
      </c>
      <c r="D168" s="183" t="s">
        <v>226</v>
      </c>
      <c r="E168" s="184" t="s">
        <v>227</v>
      </c>
      <c r="F168" s="185" t="s">
        <v>228</v>
      </c>
      <c r="G168" s="186" t="s">
        <v>212</v>
      </c>
      <c r="H168" s="187">
        <v>8</v>
      </c>
      <c r="I168" s="188"/>
      <c r="J168" s="189">
        <f>ROUND(I168*H168,2)</f>
        <v>0</v>
      </c>
      <c r="K168" s="185" t="s">
        <v>144</v>
      </c>
      <c r="L168" s="190"/>
      <c r="M168" s="191" t="s">
        <v>1</v>
      </c>
      <c r="N168" s="192" t="s">
        <v>41</v>
      </c>
      <c r="O168" s="59"/>
      <c r="P168" s="155">
        <f>O168*H168</f>
        <v>0</v>
      </c>
      <c r="Q168" s="155">
        <v>1</v>
      </c>
      <c r="R168" s="155">
        <f>Q168*H168</f>
        <v>8</v>
      </c>
      <c r="S168" s="155">
        <v>0</v>
      </c>
      <c r="T168" s="156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57" t="s">
        <v>96</v>
      </c>
      <c r="AT168" s="157" t="s">
        <v>226</v>
      </c>
      <c r="AU168" s="157" t="s">
        <v>86</v>
      </c>
      <c r="AY168" s="18" t="s">
        <v>138</v>
      </c>
      <c r="BE168" s="158">
        <f>IF(N168="základní",J168,0)</f>
        <v>0</v>
      </c>
      <c r="BF168" s="158">
        <f>IF(N168="snížená",J168,0)</f>
        <v>0</v>
      </c>
      <c r="BG168" s="158">
        <f>IF(N168="zákl. přenesená",J168,0)</f>
        <v>0</v>
      </c>
      <c r="BH168" s="158">
        <f>IF(N168="sníž. přenesená",J168,0)</f>
        <v>0</v>
      </c>
      <c r="BI168" s="158">
        <f>IF(N168="nulová",J168,0)</f>
        <v>0</v>
      </c>
      <c r="BJ168" s="18" t="s">
        <v>84</v>
      </c>
      <c r="BK168" s="158">
        <f>ROUND(I168*H168,2)</f>
        <v>0</v>
      </c>
      <c r="BL168" s="18" t="s">
        <v>145</v>
      </c>
      <c r="BM168" s="157" t="s">
        <v>229</v>
      </c>
    </row>
    <row r="169" spans="1:65" s="13" customFormat="1" ht="11.25">
      <c r="B169" s="159"/>
      <c r="D169" s="160" t="s">
        <v>154</v>
      </c>
      <c r="F169" s="162" t="s">
        <v>230</v>
      </c>
      <c r="H169" s="163">
        <v>8</v>
      </c>
      <c r="I169" s="164"/>
      <c r="L169" s="159"/>
      <c r="M169" s="165"/>
      <c r="N169" s="166"/>
      <c r="O169" s="166"/>
      <c r="P169" s="166"/>
      <c r="Q169" s="166"/>
      <c r="R169" s="166"/>
      <c r="S169" s="166"/>
      <c r="T169" s="167"/>
      <c r="AT169" s="161" t="s">
        <v>154</v>
      </c>
      <c r="AU169" s="161" t="s">
        <v>86</v>
      </c>
      <c r="AV169" s="13" t="s">
        <v>86</v>
      </c>
      <c r="AW169" s="13" t="s">
        <v>3</v>
      </c>
      <c r="AX169" s="13" t="s">
        <v>84</v>
      </c>
      <c r="AY169" s="161" t="s">
        <v>138</v>
      </c>
    </row>
    <row r="170" spans="1:65" s="2" customFormat="1" ht="24.2" customHeight="1">
      <c r="A170" s="33"/>
      <c r="B170" s="145"/>
      <c r="C170" s="146" t="s">
        <v>231</v>
      </c>
      <c r="D170" s="146" t="s">
        <v>140</v>
      </c>
      <c r="E170" s="147" t="s">
        <v>232</v>
      </c>
      <c r="F170" s="148" t="s">
        <v>233</v>
      </c>
      <c r="G170" s="149" t="s">
        <v>143</v>
      </c>
      <c r="H170" s="150">
        <v>15</v>
      </c>
      <c r="I170" s="151"/>
      <c r="J170" s="152">
        <f>ROUND(I170*H170,2)</f>
        <v>0</v>
      </c>
      <c r="K170" s="148" t="s">
        <v>144</v>
      </c>
      <c r="L170" s="34"/>
      <c r="M170" s="153" t="s">
        <v>1</v>
      </c>
      <c r="N170" s="154" t="s">
        <v>41</v>
      </c>
      <c r="O170" s="59"/>
      <c r="P170" s="155">
        <f>O170*H170</f>
        <v>0</v>
      </c>
      <c r="Q170" s="155">
        <v>0</v>
      </c>
      <c r="R170" s="155">
        <f>Q170*H170</f>
        <v>0</v>
      </c>
      <c r="S170" s="155">
        <v>0</v>
      </c>
      <c r="T170" s="156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57" t="s">
        <v>145</v>
      </c>
      <c r="AT170" s="157" t="s">
        <v>140</v>
      </c>
      <c r="AU170" s="157" t="s">
        <v>86</v>
      </c>
      <c r="AY170" s="18" t="s">
        <v>138</v>
      </c>
      <c r="BE170" s="158">
        <f>IF(N170="základní",J170,0)</f>
        <v>0</v>
      </c>
      <c r="BF170" s="158">
        <f>IF(N170="snížená",J170,0)</f>
        <v>0</v>
      </c>
      <c r="BG170" s="158">
        <f>IF(N170="zákl. přenesená",J170,0)</f>
        <v>0</v>
      </c>
      <c r="BH170" s="158">
        <f>IF(N170="sníž. přenesená",J170,0)</f>
        <v>0</v>
      </c>
      <c r="BI170" s="158">
        <f>IF(N170="nulová",J170,0)</f>
        <v>0</v>
      </c>
      <c r="BJ170" s="18" t="s">
        <v>84</v>
      </c>
      <c r="BK170" s="158">
        <f>ROUND(I170*H170,2)</f>
        <v>0</v>
      </c>
      <c r="BL170" s="18" t="s">
        <v>145</v>
      </c>
      <c r="BM170" s="157" t="s">
        <v>234</v>
      </c>
    </row>
    <row r="171" spans="1:65" s="2" customFormat="1" ht="24.2" customHeight="1">
      <c r="A171" s="33"/>
      <c r="B171" s="145"/>
      <c r="C171" s="146" t="s">
        <v>235</v>
      </c>
      <c r="D171" s="146" t="s">
        <v>140</v>
      </c>
      <c r="E171" s="147" t="s">
        <v>236</v>
      </c>
      <c r="F171" s="148" t="s">
        <v>237</v>
      </c>
      <c r="G171" s="149" t="s">
        <v>143</v>
      </c>
      <c r="H171" s="150">
        <v>10</v>
      </c>
      <c r="I171" s="151"/>
      <c r="J171" s="152">
        <f>ROUND(I171*H171,2)</f>
        <v>0</v>
      </c>
      <c r="K171" s="148" t="s">
        <v>144</v>
      </c>
      <c r="L171" s="34"/>
      <c r="M171" s="153" t="s">
        <v>1</v>
      </c>
      <c r="N171" s="154" t="s">
        <v>41</v>
      </c>
      <c r="O171" s="59"/>
      <c r="P171" s="155">
        <f>O171*H171</f>
        <v>0</v>
      </c>
      <c r="Q171" s="155">
        <v>0</v>
      </c>
      <c r="R171" s="155">
        <f>Q171*H171</f>
        <v>0</v>
      </c>
      <c r="S171" s="155">
        <v>0</v>
      </c>
      <c r="T171" s="156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57" t="s">
        <v>145</v>
      </c>
      <c r="AT171" s="157" t="s">
        <v>140</v>
      </c>
      <c r="AU171" s="157" t="s">
        <v>86</v>
      </c>
      <c r="AY171" s="18" t="s">
        <v>138</v>
      </c>
      <c r="BE171" s="158">
        <f>IF(N171="základní",J171,0)</f>
        <v>0</v>
      </c>
      <c r="BF171" s="158">
        <f>IF(N171="snížená",J171,0)</f>
        <v>0</v>
      </c>
      <c r="BG171" s="158">
        <f>IF(N171="zákl. přenesená",J171,0)</f>
        <v>0</v>
      </c>
      <c r="BH171" s="158">
        <f>IF(N171="sníž. přenesená",J171,0)</f>
        <v>0</v>
      </c>
      <c r="BI171" s="158">
        <f>IF(N171="nulová",J171,0)</f>
        <v>0</v>
      </c>
      <c r="BJ171" s="18" t="s">
        <v>84</v>
      </c>
      <c r="BK171" s="158">
        <f>ROUND(I171*H171,2)</f>
        <v>0</v>
      </c>
      <c r="BL171" s="18" t="s">
        <v>145</v>
      </c>
      <c r="BM171" s="157" t="s">
        <v>238</v>
      </c>
    </row>
    <row r="172" spans="1:65" s="13" customFormat="1" ht="11.25">
      <c r="B172" s="159"/>
      <c r="D172" s="160" t="s">
        <v>154</v>
      </c>
      <c r="E172" s="161" t="s">
        <v>1</v>
      </c>
      <c r="F172" s="162" t="s">
        <v>239</v>
      </c>
      <c r="H172" s="163">
        <v>10</v>
      </c>
      <c r="I172" s="164"/>
      <c r="L172" s="159"/>
      <c r="M172" s="165"/>
      <c r="N172" s="166"/>
      <c r="O172" s="166"/>
      <c r="P172" s="166"/>
      <c r="Q172" s="166"/>
      <c r="R172" s="166"/>
      <c r="S172" s="166"/>
      <c r="T172" s="167"/>
      <c r="AT172" s="161" t="s">
        <v>154</v>
      </c>
      <c r="AU172" s="161" t="s">
        <v>86</v>
      </c>
      <c r="AV172" s="13" t="s">
        <v>86</v>
      </c>
      <c r="AW172" s="13" t="s">
        <v>32</v>
      </c>
      <c r="AX172" s="13" t="s">
        <v>76</v>
      </c>
      <c r="AY172" s="161" t="s">
        <v>138</v>
      </c>
    </row>
    <row r="173" spans="1:65" s="16" customFormat="1" ht="11.25">
      <c r="B173" s="193"/>
      <c r="D173" s="160" t="s">
        <v>154</v>
      </c>
      <c r="E173" s="194" t="s">
        <v>98</v>
      </c>
      <c r="F173" s="195" t="s">
        <v>240</v>
      </c>
      <c r="H173" s="196">
        <v>10</v>
      </c>
      <c r="I173" s="197"/>
      <c r="L173" s="193"/>
      <c r="M173" s="198"/>
      <c r="N173" s="199"/>
      <c r="O173" s="199"/>
      <c r="P173" s="199"/>
      <c r="Q173" s="199"/>
      <c r="R173" s="199"/>
      <c r="S173" s="199"/>
      <c r="T173" s="200"/>
      <c r="AT173" s="194" t="s">
        <v>154</v>
      </c>
      <c r="AU173" s="194" t="s">
        <v>86</v>
      </c>
      <c r="AV173" s="16" t="s">
        <v>150</v>
      </c>
      <c r="AW173" s="16" t="s">
        <v>32</v>
      </c>
      <c r="AX173" s="16" t="s">
        <v>84</v>
      </c>
      <c r="AY173" s="194" t="s">
        <v>138</v>
      </c>
    </row>
    <row r="174" spans="1:65" s="2" customFormat="1" ht="24.2" customHeight="1">
      <c r="A174" s="33"/>
      <c r="B174" s="145"/>
      <c r="C174" s="146" t="s">
        <v>7</v>
      </c>
      <c r="D174" s="146" t="s">
        <v>140</v>
      </c>
      <c r="E174" s="147" t="s">
        <v>241</v>
      </c>
      <c r="F174" s="148" t="s">
        <v>242</v>
      </c>
      <c r="G174" s="149" t="s">
        <v>143</v>
      </c>
      <c r="H174" s="150">
        <v>10</v>
      </c>
      <c r="I174" s="151"/>
      <c r="J174" s="152">
        <f>ROUND(I174*H174,2)</f>
        <v>0</v>
      </c>
      <c r="K174" s="148" t="s">
        <v>144</v>
      </c>
      <c r="L174" s="34"/>
      <c r="M174" s="153" t="s">
        <v>1</v>
      </c>
      <c r="N174" s="154" t="s">
        <v>41</v>
      </c>
      <c r="O174" s="59"/>
      <c r="P174" s="155">
        <f>O174*H174</f>
        <v>0</v>
      </c>
      <c r="Q174" s="155">
        <v>0</v>
      </c>
      <c r="R174" s="155">
        <f>Q174*H174</f>
        <v>0</v>
      </c>
      <c r="S174" s="155">
        <v>0</v>
      </c>
      <c r="T174" s="156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57" t="s">
        <v>145</v>
      </c>
      <c r="AT174" s="157" t="s">
        <v>140</v>
      </c>
      <c r="AU174" s="157" t="s">
        <v>86</v>
      </c>
      <c r="AY174" s="18" t="s">
        <v>138</v>
      </c>
      <c r="BE174" s="158">
        <f>IF(N174="základní",J174,0)</f>
        <v>0</v>
      </c>
      <c r="BF174" s="158">
        <f>IF(N174="snížená",J174,0)</f>
        <v>0</v>
      </c>
      <c r="BG174" s="158">
        <f>IF(N174="zákl. přenesená",J174,0)</f>
        <v>0</v>
      </c>
      <c r="BH174" s="158">
        <f>IF(N174="sníž. přenesená",J174,0)</f>
        <v>0</v>
      </c>
      <c r="BI174" s="158">
        <f>IF(N174="nulová",J174,0)</f>
        <v>0</v>
      </c>
      <c r="BJ174" s="18" t="s">
        <v>84</v>
      </c>
      <c r="BK174" s="158">
        <f>ROUND(I174*H174,2)</f>
        <v>0</v>
      </c>
      <c r="BL174" s="18" t="s">
        <v>145</v>
      </c>
      <c r="BM174" s="157" t="s">
        <v>243</v>
      </c>
    </row>
    <row r="175" spans="1:65" s="13" customFormat="1" ht="11.25">
      <c r="B175" s="159"/>
      <c r="D175" s="160" t="s">
        <v>154</v>
      </c>
      <c r="E175" s="161" t="s">
        <v>1</v>
      </c>
      <c r="F175" s="162" t="s">
        <v>98</v>
      </c>
      <c r="H175" s="163">
        <v>10</v>
      </c>
      <c r="I175" s="164"/>
      <c r="L175" s="159"/>
      <c r="M175" s="165"/>
      <c r="N175" s="166"/>
      <c r="O175" s="166"/>
      <c r="P175" s="166"/>
      <c r="Q175" s="166"/>
      <c r="R175" s="166"/>
      <c r="S175" s="166"/>
      <c r="T175" s="167"/>
      <c r="AT175" s="161" t="s">
        <v>154</v>
      </c>
      <c r="AU175" s="161" t="s">
        <v>86</v>
      </c>
      <c r="AV175" s="13" t="s">
        <v>86</v>
      </c>
      <c r="AW175" s="13" t="s">
        <v>32</v>
      </c>
      <c r="AX175" s="13" t="s">
        <v>84</v>
      </c>
      <c r="AY175" s="161" t="s">
        <v>138</v>
      </c>
    </row>
    <row r="176" spans="1:65" s="2" customFormat="1" ht="16.5" customHeight="1">
      <c r="A176" s="33"/>
      <c r="B176" s="145"/>
      <c r="C176" s="183" t="s">
        <v>244</v>
      </c>
      <c r="D176" s="183" t="s">
        <v>226</v>
      </c>
      <c r="E176" s="184" t="s">
        <v>245</v>
      </c>
      <c r="F176" s="185" t="s">
        <v>246</v>
      </c>
      <c r="G176" s="186" t="s">
        <v>247</v>
      </c>
      <c r="H176" s="187">
        <v>0.2</v>
      </c>
      <c r="I176" s="188"/>
      <c r="J176" s="189">
        <f>ROUND(I176*H176,2)</f>
        <v>0</v>
      </c>
      <c r="K176" s="185" t="s">
        <v>144</v>
      </c>
      <c r="L176" s="190"/>
      <c r="M176" s="191" t="s">
        <v>1</v>
      </c>
      <c r="N176" s="192" t="s">
        <v>41</v>
      </c>
      <c r="O176" s="59"/>
      <c r="P176" s="155">
        <f>O176*H176</f>
        <v>0</v>
      </c>
      <c r="Q176" s="155">
        <v>1E-3</v>
      </c>
      <c r="R176" s="155">
        <f>Q176*H176</f>
        <v>2.0000000000000001E-4</v>
      </c>
      <c r="S176" s="155">
        <v>0</v>
      </c>
      <c r="T176" s="156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57" t="s">
        <v>96</v>
      </c>
      <c r="AT176" s="157" t="s">
        <v>226</v>
      </c>
      <c r="AU176" s="157" t="s">
        <v>86</v>
      </c>
      <c r="AY176" s="18" t="s">
        <v>138</v>
      </c>
      <c r="BE176" s="158">
        <f>IF(N176="základní",J176,0)</f>
        <v>0</v>
      </c>
      <c r="BF176" s="158">
        <f>IF(N176="snížená",J176,0)</f>
        <v>0</v>
      </c>
      <c r="BG176" s="158">
        <f>IF(N176="zákl. přenesená",J176,0)</f>
        <v>0</v>
      </c>
      <c r="BH176" s="158">
        <f>IF(N176="sníž. přenesená",J176,0)</f>
        <v>0</v>
      </c>
      <c r="BI176" s="158">
        <f>IF(N176="nulová",J176,0)</f>
        <v>0</v>
      </c>
      <c r="BJ176" s="18" t="s">
        <v>84</v>
      </c>
      <c r="BK176" s="158">
        <f>ROUND(I176*H176,2)</f>
        <v>0</v>
      </c>
      <c r="BL176" s="18" t="s">
        <v>145</v>
      </c>
      <c r="BM176" s="157" t="s">
        <v>248</v>
      </c>
    </row>
    <row r="177" spans="1:65" s="13" customFormat="1" ht="11.25">
      <c r="B177" s="159"/>
      <c r="D177" s="160" t="s">
        <v>154</v>
      </c>
      <c r="F177" s="162" t="s">
        <v>249</v>
      </c>
      <c r="H177" s="163">
        <v>0.2</v>
      </c>
      <c r="I177" s="164"/>
      <c r="L177" s="159"/>
      <c r="M177" s="165"/>
      <c r="N177" s="166"/>
      <c r="O177" s="166"/>
      <c r="P177" s="166"/>
      <c r="Q177" s="166"/>
      <c r="R177" s="166"/>
      <c r="S177" s="166"/>
      <c r="T177" s="167"/>
      <c r="AT177" s="161" t="s">
        <v>154</v>
      </c>
      <c r="AU177" s="161" t="s">
        <v>86</v>
      </c>
      <c r="AV177" s="13" t="s">
        <v>86</v>
      </c>
      <c r="AW177" s="13" t="s">
        <v>3</v>
      </c>
      <c r="AX177" s="13" t="s">
        <v>84</v>
      </c>
      <c r="AY177" s="161" t="s">
        <v>138</v>
      </c>
    </row>
    <row r="178" spans="1:65" s="2" customFormat="1" ht="21.75" customHeight="1">
      <c r="A178" s="33"/>
      <c r="B178" s="145"/>
      <c r="C178" s="146" t="s">
        <v>94</v>
      </c>
      <c r="D178" s="146" t="s">
        <v>140</v>
      </c>
      <c r="E178" s="147" t="s">
        <v>250</v>
      </c>
      <c r="F178" s="148" t="s">
        <v>251</v>
      </c>
      <c r="G178" s="149" t="s">
        <v>143</v>
      </c>
      <c r="H178" s="150">
        <v>10</v>
      </c>
      <c r="I178" s="151"/>
      <c r="J178" s="152">
        <f>ROUND(I178*H178,2)</f>
        <v>0</v>
      </c>
      <c r="K178" s="148" t="s">
        <v>144</v>
      </c>
      <c r="L178" s="34"/>
      <c r="M178" s="153" t="s">
        <v>1</v>
      </c>
      <c r="N178" s="154" t="s">
        <v>41</v>
      </c>
      <c r="O178" s="59"/>
      <c r="P178" s="155">
        <f>O178*H178</f>
        <v>0</v>
      </c>
      <c r="Q178" s="155">
        <v>0</v>
      </c>
      <c r="R178" s="155">
        <f>Q178*H178</f>
        <v>0</v>
      </c>
      <c r="S178" s="155">
        <v>0</v>
      </c>
      <c r="T178" s="156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57" t="s">
        <v>145</v>
      </c>
      <c r="AT178" s="157" t="s">
        <v>140</v>
      </c>
      <c r="AU178" s="157" t="s">
        <v>86</v>
      </c>
      <c r="AY178" s="18" t="s">
        <v>138</v>
      </c>
      <c r="BE178" s="158">
        <f>IF(N178="základní",J178,0)</f>
        <v>0</v>
      </c>
      <c r="BF178" s="158">
        <f>IF(N178="snížená",J178,0)</f>
        <v>0</v>
      </c>
      <c r="BG178" s="158">
        <f>IF(N178="zákl. přenesená",J178,0)</f>
        <v>0</v>
      </c>
      <c r="BH178" s="158">
        <f>IF(N178="sníž. přenesená",J178,0)</f>
        <v>0</v>
      </c>
      <c r="BI178" s="158">
        <f>IF(N178="nulová",J178,0)</f>
        <v>0</v>
      </c>
      <c r="BJ178" s="18" t="s">
        <v>84</v>
      </c>
      <c r="BK178" s="158">
        <f>ROUND(I178*H178,2)</f>
        <v>0</v>
      </c>
      <c r="BL178" s="18" t="s">
        <v>145</v>
      </c>
      <c r="BM178" s="157" t="s">
        <v>252</v>
      </c>
    </row>
    <row r="179" spans="1:65" s="13" customFormat="1" ht="11.25">
      <c r="B179" s="159"/>
      <c r="D179" s="160" t="s">
        <v>154</v>
      </c>
      <c r="E179" s="161" t="s">
        <v>1</v>
      </c>
      <c r="F179" s="162" t="s">
        <v>98</v>
      </c>
      <c r="H179" s="163">
        <v>10</v>
      </c>
      <c r="I179" s="164"/>
      <c r="L179" s="159"/>
      <c r="M179" s="165"/>
      <c r="N179" s="166"/>
      <c r="O179" s="166"/>
      <c r="P179" s="166"/>
      <c r="Q179" s="166"/>
      <c r="R179" s="166"/>
      <c r="S179" s="166"/>
      <c r="T179" s="167"/>
      <c r="AT179" s="161" t="s">
        <v>154</v>
      </c>
      <c r="AU179" s="161" t="s">
        <v>86</v>
      </c>
      <c r="AV179" s="13" t="s">
        <v>86</v>
      </c>
      <c r="AW179" s="13" t="s">
        <v>32</v>
      </c>
      <c r="AX179" s="13" t="s">
        <v>84</v>
      </c>
      <c r="AY179" s="161" t="s">
        <v>138</v>
      </c>
    </row>
    <row r="180" spans="1:65" s="2" customFormat="1" ht="16.5" customHeight="1">
      <c r="A180" s="33"/>
      <c r="B180" s="145"/>
      <c r="C180" s="146" t="s">
        <v>253</v>
      </c>
      <c r="D180" s="146" t="s">
        <v>140</v>
      </c>
      <c r="E180" s="147" t="s">
        <v>254</v>
      </c>
      <c r="F180" s="148" t="s">
        <v>255</v>
      </c>
      <c r="G180" s="149" t="s">
        <v>143</v>
      </c>
      <c r="H180" s="150">
        <v>10</v>
      </c>
      <c r="I180" s="151"/>
      <c r="J180" s="152">
        <f>ROUND(I180*H180,2)</f>
        <v>0</v>
      </c>
      <c r="K180" s="148" t="s">
        <v>144</v>
      </c>
      <c r="L180" s="34"/>
      <c r="M180" s="153" t="s">
        <v>1</v>
      </c>
      <c r="N180" s="154" t="s">
        <v>41</v>
      </c>
      <c r="O180" s="59"/>
      <c r="P180" s="155">
        <f>O180*H180</f>
        <v>0</v>
      </c>
      <c r="Q180" s="155">
        <v>0</v>
      </c>
      <c r="R180" s="155">
        <f>Q180*H180</f>
        <v>0</v>
      </c>
      <c r="S180" s="155">
        <v>0</v>
      </c>
      <c r="T180" s="156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57" t="s">
        <v>145</v>
      </c>
      <c r="AT180" s="157" t="s">
        <v>140</v>
      </c>
      <c r="AU180" s="157" t="s">
        <v>86</v>
      </c>
      <c r="AY180" s="18" t="s">
        <v>138</v>
      </c>
      <c r="BE180" s="158">
        <f>IF(N180="základní",J180,0)</f>
        <v>0</v>
      </c>
      <c r="BF180" s="158">
        <f>IF(N180="snížená",J180,0)</f>
        <v>0</v>
      </c>
      <c r="BG180" s="158">
        <f>IF(N180="zákl. přenesená",J180,0)</f>
        <v>0</v>
      </c>
      <c r="BH180" s="158">
        <f>IF(N180="sníž. přenesená",J180,0)</f>
        <v>0</v>
      </c>
      <c r="BI180" s="158">
        <f>IF(N180="nulová",J180,0)</f>
        <v>0</v>
      </c>
      <c r="BJ180" s="18" t="s">
        <v>84</v>
      </c>
      <c r="BK180" s="158">
        <f>ROUND(I180*H180,2)</f>
        <v>0</v>
      </c>
      <c r="BL180" s="18" t="s">
        <v>145</v>
      </c>
      <c r="BM180" s="157" t="s">
        <v>256</v>
      </c>
    </row>
    <row r="181" spans="1:65" s="13" customFormat="1" ht="11.25">
      <c r="B181" s="159"/>
      <c r="D181" s="160" t="s">
        <v>154</v>
      </c>
      <c r="E181" s="161" t="s">
        <v>1</v>
      </c>
      <c r="F181" s="162" t="s">
        <v>98</v>
      </c>
      <c r="H181" s="163">
        <v>10</v>
      </c>
      <c r="I181" s="164"/>
      <c r="L181" s="159"/>
      <c r="M181" s="165"/>
      <c r="N181" s="166"/>
      <c r="O181" s="166"/>
      <c r="P181" s="166"/>
      <c r="Q181" s="166"/>
      <c r="R181" s="166"/>
      <c r="S181" s="166"/>
      <c r="T181" s="167"/>
      <c r="AT181" s="161" t="s">
        <v>154</v>
      </c>
      <c r="AU181" s="161" t="s">
        <v>86</v>
      </c>
      <c r="AV181" s="13" t="s">
        <v>86</v>
      </c>
      <c r="AW181" s="13" t="s">
        <v>32</v>
      </c>
      <c r="AX181" s="13" t="s">
        <v>84</v>
      </c>
      <c r="AY181" s="161" t="s">
        <v>138</v>
      </c>
    </row>
    <row r="182" spans="1:65" s="2" customFormat="1" ht="16.5" customHeight="1">
      <c r="A182" s="33"/>
      <c r="B182" s="145"/>
      <c r="C182" s="146" t="s">
        <v>257</v>
      </c>
      <c r="D182" s="146" t="s">
        <v>140</v>
      </c>
      <c r="E182" s="147" t="s">
        <v>258</v>
      </c>
      <c r="F182" s="148" t="s">
        <v>259</v>
      </c>
      <c r="G182" s="149" t="s">
        <v>143</v>
      </c>
      <c r="H182" s="150">
        <v>10</v>
      </c>
      <c r="I182" s="151"/>
      <c r="J182" s="152">
        <f>ROUND(I182*H182,2)</f>
        <v>0</v>
      </c>
      <c r="K182" s="148" t="s">
        <v>1</v>
      </c>
      <c r="L182" s="34"/>
      <c r="M182" s="153" t="s">
        <v>1</v>
      </c>
      <c r="N182" s="154" t="s">
        <v>41</v>
      </c>
      <c r="O182" s="59"/>
      <c r="P182" s="155">
        <f>O182*H182</f>
        <v>0</v>
      </c>
      <c r="Q182" s="155">
        <v>0</v>
      </c>
      <c r="R182" s="155">
        <f>Q182*H182</f>
        <v>0</v>
      </c>
      <c r="S182" s="155">
        <v>0</v>
      </c>
      <c r="T182" s="156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57" t="s">
        <v>145</v>
      </c>
      <c r="AT182" s="157" t="s">
        <v>140</v>
      </c>
      <c r="AU182" s="157" t="s">
        <v>86</v>
      </c>
      <c r="AY182" s="18" t="s">
        <v>138</v>
      </c>
      <c r="BE182" s="158">
        <f>IF(N182="základní",J182,0)</f>
        <v>0</v>
      </c>
      <c r="BF182" s="158">
        <f>IF(N182="snížená",J182,0)</f>
        <v>0</v>
      </c>
      <c r="BG182" s="158">
        <f>IF(N182="zákl. přenesená",J182,0)</f>
        <v>0</v>
      </c>
      <c r="BH182" s="158">
        <f>IF(N182="sníž. přenesená",J182,0)</f>
        <v>0</v>
      </c>
      <c r="BI182" s="158">
        <f>IF(N182="nulová",J182,0)</f>
        <v>0</v>
      </c>
      <c r="BJ182" s="18" t="s">
        <v>84</v>
      </c>
      <c r="BK182" s="158">
        <f>ROUND(I182*H182,2)</f>
        <v>0</v>
      </c>
      <c r="BL182" s="18" t="s">
        <v>145</v>
      </c>
      <c r="BM182" s="157" t="s">
        <v>260</v>
      </c>
    </row>
    <row r="183" spans="1:65" s="12" customFormat="1" ht="22.9" customHeight="1">
      <c r="B183" s="132"/>
      <c r="D183" s="133" t="s">
        <v>75</v>
      </c>
      <c r="E183" s="143" t="s">
        <v>86</v>
      </c>
      <c r="F183" s="143" t="s">
        <v>261</v>
      </c>
      <c r="I183" s="135"/>
      <c r="J183" s="144">
        <f>BK183</f>
        <v>0</v>
      </c>
      <c r="L183" s="132"/>
      <c r="M183" s="137"/>
      <c r="N183" s="138"/>
      <c r="O183" s="138"/>
      <c r="P183" s="139">
        <f>SUM(P184:P199)</f>
        <v>0</v>
      </c>
      <c r="Q183" s="138"/>
      <c r="R183" s="139">
        <f>SUM(R184:R199)</f>
        <v>4.2657817399999995</v>
      </c>
      <c r="S183" s="138"/>
      <c r="T183" s="140">
        <f>SUM(T184:T199)</f>
        <v>0</v>
      </c>
      <c r="AR183" s="133" t="s">
        <v>84</v>
      </c>
      <c r="AT183" s="141" t="s">
        <v>75</v>
      </c>
      <c r="AU183" s="141" t="s">
        <v>84</v>
      </c>
      <c r="AY183" s="133" t="s">
        <v>138</v>
      </c>
      <c r="BK183" s="142">
        <f>SUM(BK184:BK199)</f>
        <v>0</v>
      </c>
    </row>
    <row r="184" spans="1:65" s="2" customFormat="1" ht="24.2" customHeight="1">
      <c r="A184" s="33"/>
      <c r="B184" s="145"/>
      <c r="C184" s="146" t="s">
        <v>262</v>
      </c>
      <c r="D184" s="146" t="s">
        <v>140</v>
      </c>
      <c r="E184" s="147" t="s">
        <v>263</v>
      </c>
      <c r="F184" s="148" t="s">
        <v>264</v>
      </c>
      <c r="G184" s="149" t="s">
        <v>176</v>
      </c>
      <c r="H184" s="150">
        <v>0.5</v>
      </c>
      <c r="I184" s="151"/>
      <c r="J184" s="152">
        <f>ROUND(I184*H184,2)</f>
        <v>0</v>
      </c>
      <c r="K184" s="148" t="s">
        <v>144</v>
      </c>
      <c r="L184" s="34"/>
      <c r="M184" s="153" t="s">
        <v>1</v>
      </c>
      <c r="N184" s="154" t="s">
        <v>41</v>
      </c>
      <c r="O184" s="59"/>
      <c r="P184" s="155">
        <f>O184*H184</f>
        <v>0</v>
      </c>
      <c r="Q184" s="155">
        <v>1.98</v>
      </c>
      <c r="R184" s="155">
        <f>Q184*H184</f>
        <v>0.99</v>
      </c>
      <c r="S184" s="155">
        <v>0</v>
      </c>
      <c r="T184" s="156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57" t="s">
        <v>145</v>
      </c>
      <c r="AT184" s="157" t="s">
        <v>140</v>
      </c>
      <c r="AU184" s="157" t="s">
        <v>86</v>
      </c>
      <c r="AY184" s="18" t="s">
        <v>138</v>
      </c>
      <c r="BE184" s="158">
        <f>IF(N184="základní",J184,0)</f>
        <v>0</v>
      </c>
      <c r="BF184" s="158">
        <f>IF(N184="snížená",J184,0)</f>
        <v>0</v>
      </c>
      <c r="BG184" s="158">
        <f>IF(N184="zákl. přenesená",J184,0)</f>
        <v>0</v>
      </c>
      <c r="BH184" s="158">
        <f>IF(N184="sníž. přenesená",J184,0)</f>
        <v>0</v>
      </c>
      <c r="BI184" s="158">
        <f>IF(N184="nulová",J184,0)</f>
        <v>0</v>
      </c>
      <c r="BJ184" s="18" t="s">
        <v>84</v>
      </c>
      <c r="BK184" s="158">
        <f>ROUND(I184*H184,2)</f>
        <v>0</v>
      </c>
      <c r="BL184" s="18" t="s">
        <v>145</v>
      </c>
      <c r="BM184" s="157" t="s">
        <v>265</v>
      </c>
    </row>
    <row r="185" spans="1:65" s="15" customFormat="1" ht="11.25">
      <c r="B185" s="176"/>
      <c r="D185" s="160" t="s">
        <v>154</v>
      </c>
      <c r="E185" s="177" t="s">
        <v>1</v>
      </c>
      <c r="F185" s="178" t="s">
        <v>266</v>
      </c>
      <c r="H185" s="177" t="s">
        <v>1</v>
      </c>
      <c r="I185" s="179"/>
      <c r="L185" s="176"/>
      <c r="M185" s="180"/>
      <c r="N185" s="181"/>
      <c r="O185" s="181"/>
      <c r="P185" s="181"/>
      <c r="Q185" s="181"/>
      <c r="R185" s="181"/>
      <c r="S185" s="181"/>
      <c r="T185" s="182"/>
      <c r="AT185" s="177" t="s">
        <v>154</v>
      </c>
      <c r="AU185" s="177" t="s">
        <v>86</v>
      </c>
      <c r="AV185" s="15" t="s">
        <v>84</v>
      </c>
      <c r="AW185" s="15" t="s">
        <v>32</v>
      </c>
      <c r="AX185" s="15" t="s">
        <v>76</v>
      </c>
      <c r="AY185" s="177" t="s">
        <v>138</v>
      </c>
    </row>
    <row r="186" spans="1:65" s="13" customFormat="1" ht="11.25">
      <c r="B186" s="159"/>
      <c r="D186" s="160" t="s">
        <v>154</v>
      </c>
      <c r="E186" s="161" t="s">
        <v>1</v>
      </c>
      <c r="F186" s="162" t="s">
        <v>267</v>
      </c>
      <c r="H186" s="163">
        <v>0.5</v>
      </c>
      <c r="I186" s="164"/>
      <c r="L186" s="159"/>
      <c r="M186" s="165"/>
      <c r="N186" s="166"/>
      <c r="O186" s="166"/>
      <c r="P186" s="166"/>
      <c r="Q186" s="166"/>
      <c r="R186" s="166"/>
      <c r="S186" s="166"/>
      <c r="T186" s="167"/>
      <c r="AT186" s="161" t="s">
        <v>154</v>
      </c>
      <c r="AU186" s="161" t="s">
        <v>86</v>
      </c>
      <c r="AV186" s="13" t="s">
        <v>86</v>
      </c>
      <c r="AW186" s="13" t="s">
        <v>32</v>
      </c>
      <c r="AX186" s="13" t="s">
        <v>84</v>
      </c>
      <c r="AY186" s="161" t="s">
        <v>138</v>
      </c>
    </row>
    <row r="187" spans="1:65" s="2" customFormat="1" ht="16.5" customHeight="1">
      <c r="A187" s="33"/>
      <c r="B187" s="145"/>
      <c r="C187" s="146" t="s">
        <v>268</v>
      </c>
      <c r="D187" s="146" t="s">
        <v>140</v>
      </c>
      <c r="E187" s="147" t="s">
        <v>269</v>
      </c>
      <c r="F187" s="148" t="s">
        <v>270</v>
      </c>
      <c r="G187" s="149" t="s">
        <v>176</v>
      </c>
      <c r="H187" s="150">
        <v>0.7</v>
      </c>
      <c r="I187" s="151"/>
      <c r="J187" s="152">
        <f>ROUND(I187*H187,2)</f>
        <v>0</v>
      </c>
      <c r="K187" s="148" t="s">
        <v>144</v>
      </c>
      <c r="L187" s="34"/>
      <c r="M187" s="153" t="s">
        <v>1</v>
      </c>
      <c r="N187" s="154" t="s">
        <v>41</v>
      </c>
      <c r="O187" s="59"/>
      <c r="P187" s="155">
        <f>O187*H187</f>
        <v>0</v>
      </c>
      <c r="Q187" s="155">
        <v>2.3010199999999998</v>
      </c>
      <c r="R187" s="155">
        <f>Q187*H187</f>
        <v>1.6107139999999998</v>
      </c>
      <c r="S187" s="155">
        <v>0</v>
      </c>
      <c r="T187" s="156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57" t="s">
        <v>145</v>
      </c>
      <c r="AT187" s="157" t="s">
        <v>140</v>
      </c>
      <c r="AU187" s="157" t="s">
        <v>86</v>
      </c>
      <c r="AY187" s="18" t="s">
        <v>138</v>
      </c>
      <c r="BE187" s="158">
        <f>IF(N187="základní",J187,0)</f>
        <v>0</v>
      </c>
      <c r="BF187" s="158">
        <f>IF(N187="snížená",J187,0)</f>
        <v>0</v>
      </c>
      <c r="BG187" s="158">
        <f>IF(N187="zákl. přenesená",J187,0)</f>
        <v>0</v>
      </c>
      <c r="BH187" s="158">
        <f>IF(N187="sníž. přenesená",J187,0)</f>
        <v>0</v>
      </c>
      <c r="BI187" s="158">
        <f>IF(N187="nulová",J187,0)</f>
        <v>0</v>
      </c>
      <c r="BJ187" s="18" t="s">
        <v>84</v>
      </c>
      <c r="BK187" s="158">
        <f>ROUND(I187*H187,2)</f>
        <v>0</v>
      </c>
      <c r="BL187" s="18" t="s">
        <v>145</v>
      </c>
      <c r="BM187" s="157" t="s">
        <v>271</v>
      </c>
    </row>
    <row r="188" spans="1:65" s="15" customFormat="1" ht="11.25">
      <c r="B188" s="176"/>
      <c r="D188" s="160" t="s">
        <v>154</v>
      </c>
      <c r="E188" s="177" t="s">
        <v>1</v>
      </c>
      <c r="F188" s="178" t="s">
        <v>272</v>
      </c>
      <c r="H188" s="177" t="s">
        <v>1</v>
      </c>
      <c r="I188" s="179"/>
      <c r="L188" s="176"/>
      <c r="M188" s="180"/>
      <c r="N188" s="181"/>
      <c r="O188" s="181"/>
      <c r="P188" s="181"/>
      <c r="Q188" s="181"/>
      <c r="R188" s="181"/>
      <c r="S188" s="181"/>
      <c r="T188" s="182"/>
      <c r="AT188" s="177" t="s">
        <v>154</v>
      </c>
      <c r="AU188" s="177" t="s">
        <v>86</v>
      </c>
      <c r="AV188" s="15" t="s">
        <v>84</v>
      </c>
      <c r="AW188" s="15" t="s">
        <v>32</v>
      </c>
      <c r="AX188" s="15" t="s">
        <v>76</v>
      </c>
      <c r="AY188" s="177" t="s">
        <v>138</v>
      </c>
    </row>
    <row r="189" spans="1:65" s="13" customFormat="1" ht="11.25">
      <c r="B189" s="159"/>
      <c r="D189" s="160" t="s">
        <v>154</v>
      </c>
      <c r="E189" s="161" t="s">
        <v>1</v>
      </c>
      <c r="F189" s="162" t="s">
        <v>273</v>
      </c>
      <c r="H189" s="163">
        <v>0.7</v>
      </c>
      <c r="I189" s="164"/>
      <c r="L189" s="159"/>
      <c r="M189" s="165"/>
      <c r="N189" s="166"/>
      <c r="O189" s="166"/>
      <c r="P189" s="166"/>
      <c r="Q189" s="166"/>
      <c r="R189" s="166"/>
      <c r="S189" s="166"/>
      <c r="T189" s="167"/>
      <c r="AT189" s="161" t="s">
        <v>154</v>
      </c>
      <c r="AU189" s="161" t="s">
        <v>86</v>
      </c>
      <c r="AV189" s="13" t="s">
        <v>86</v>
      </c>
      <c r="AW189" s="13" t="s">
        <v>32</v>
      </c>
      <c r="AX189" s="13" t="s">
        <v>84</v>
      </c>
      <c r="AY189" s="161" t="s">
        <v>138</v>
      </c>
    </row>
    <row r="190" spans="1:65" s="2" customFormat="1" ht="24.2" customHeight="1">
      <c r="A190" s="33"/>
      <c r="B190" s="145"/>
      <c r="C190" s="146" t="s">
        <v>274</v>
      </c>
      <c r="D190" s="146" t="s">
        <v>140</v>
      </c>
      <c r="E190" s="147" t="s">
        <v>275</v>
      </c>
      <c r="F190" s="148" t="s">
        <v>276</v>
      </c>
      <c r="G190" s="149" t="s">
        <v>176</v>
      </c>
      <c r="H190" s="150">
        <v>0.7</v>
      </c>
      <c r="I190" s="151"/>
      <c r="J190" s="152">
        <f>ROUND(I190*H190,2)</f>
        <v>0</v>
      </c>
      <c r="K190" s="148" t="s">
        <v>144</v>
      </c>
      <c r="L190" s="34"/>
      <c r="M190" s="153" t="s">
        <v>1</v>
      </c>
      <c r="N190" s="154" t="s">
        <v>41</v>
      </c>
      <c r="O190" s="59"/>
      <c r="P190" s="155">
        <f>O190*H190</f>
        <v>0</v>
      </c>
      <c r="Q190" s="155">
        <v>2.3010199999999998</v>
      </c>
      <c r="R190" s="155">
        <f>Q190*H190</f>
        <v>1.6107139999999998</v>
      </c>
      <c r="S190" s="155">
        <v>0</v>
      </c>
      <c r="T190" s="156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57" t="s">
        <v>145</v>
      </c>
      <c r="AT190" s="157" t="s">
        <v>140</v>
      </c>
      <c r="AU190" s="157" t="s">
        <v>86</v>
      </c>
      <c r="AY190" s="18" t="s">
        <v>138</v>
      </c>
      <c r="BE190" s="158">
        <f>IF(N190="základní",J190,0)</f>
        <v>0</v>
      </c>
      <c r="BF190" s="158">
        <f>IF(N190="snížená",J190,0)</f>
        <v>0</v>
      </c>
      <c r="BG190" s="158">
        <f>IF(N190="zákl. přenesená",J190,0)</f>
        <v>0</v>
      </c>
      <c r="BH190" s="158">
        <f>IF(N190="sníž. přenesená",J190,0)</f>
        <v>0</v>
      </c>
      <c r="BI190" s="158">
        <f>IF(N190="nulová",J190,0)</f>
        <v>0</v>
      </c>
      <c r="BJ190" s="18" t="s">
        <v>84</v>
      </c>
      <c r="BK190" s="158">
        <f>ROUND(I190*H190,2)</f>
        <v>0</v>
      </c>
      <c r="BL190" s="18" t="s">
        <v>145</v>
      </c>
      <c r="BM190" s="157" t="s">
        <v>277</v>
      </c>
    </row>
    <row r="191" spans="1:65" s="15" customFormat="1" ht="11.25">
      <c r="B191" s="176"/>
      <c r="D191" s="160" t="s">
        <v>154</v>
      </c>
      <c r="E191" s="177" t="s">
        <v>1</v>
      </c>
      <c r="F191" s="178" t="s">
        <v>278</v>
      </c>
      <c r="H191" s="177" t="s">
        <v>1</v>
      </c>
      <c r="I191" s="179"/>
      <c r="L191" s="176"/>
      <c r="M191" s="180"/>
      <c r="N191" s="181"/>
      <c r="O191" s="181"/>
      <c r="P191" s="181"/>
      <c r="Q191" s="181"/>
      <c r="R191" s="181"/>
      <c r="S191" s="181"/>
      <c r="T191" s="182"/>
      <c r="AT191" s="177" t="s">
        <v>154</v>
      </c>
      <c r="AU191" s="177" t="s">
        <v>86</v>
      </c>
      <c r="AV191" s="15" t="s">
        <v>84</v>
      </c>
      <c r="AW191" s="15" t="s">
        <v>32</v>
      </c>
      <c r="AX191" s="15" t="s">
        <v>76</v>
      </c>
      <c r="AY191" s="177" t="s">
        <v>138</v>
      </c>
    </row>
    <row r="192" spans="1:65" s="13" customFormat="1" ht="11.25">
      <c r="B192" s="159"/>
      <c r="D192" s="160" t="s">
        <v>154</v>
      </c>
      <c r="E192" s="161" t="s">
        <v>1</v>
      </c>
      <c r="F192" s="162" t="s">
        <v>273</v>
      </c>
      <c r="H192" s="163">
        <v>0.7</v>
      </c>
      <c r="I192" s="164"/>
      <c r="L192" s="159"/>
      <c r="M192" s="165"/>
      <c r="N192" s="166"/>
      <c r="O192" s="166"/>
      <c r="P192" s="166"/>
      <c r="Q192" s="166"/>
      <c r="R192" s="166"/>
      <c r="S192" s="166"/>
      <c r="T192" s="167"/>
      <c r="AT192" s="161" t="s">
        <v>154</v>
      </c>
      <c r="AU192" s="161" t="s">
        <v>86</v>
      </c>
      <c r="AV192" s="13" t="s">
        <v>86</v>
      </c>
      <c r="AW192" s="13" t="s">
        <v>32</v>
      </c>
      <c r="AX192" s="13" t="s">
        <v>84</v>
      </c>
      <c r="AY192" s="161" t="s">
        <v>138</v>
      </c>
    </row>
    <row r="193" spans="1:65" s="2" customFormat="1" ht="16.5" customHeight="1">
      <c r="A193" s="33"/>
      <c r="B193" s="145"/>
      <c r="C193" s="146" t="s">
        <v>279</v>
      </c>
      <c r="D193" s="146" t="s">
        <v>140</v>
      </c>
      <c r="E193" s="147" t="s">
        <v>280</v>
      </c>
      <c r="F193" s="148" t="s">
        <v>281</v>
      </c>
      <c r="G193" s="149" t="s">
        <v>143</v>
      </c>
      <c r="H193" s="150">
        <v>1.5</v>
      </c>
      <c r="I193" s="151"/>
      <c r="J193" s="152">
        <f>ROUND(I193*H193,2)</f>
        <v>0</v>
      </c>
      <c r="K193" s="148" t="s">
        <v>144</v>
      </c>
      <c r="L193" s="34"/>
      <c r="M193" s="153" t="s">
        <v>1</v>
      </c>
      <c r="N193" s="154" t="s">
        <v>41</v>
      </c>
      <c r="O193" s="59"/>
      <c r="P193" s="155">
        <f>O193*H193</f>
        <v>0</v>
      </c>
      <c r="Q193" s="155">
        <v>2.9399999999999999E-3</v>
      </c>
      <c r="R193" s="155">
        <f>Q193*H193</f>
        <v>4.4099999999999999E-3</v>
      </c>
      <c r="S193" s="155">
        <v>0</v>
      </c>
      <c r="T193" s="156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57" t="s">
        <v>145</v>
      </c>
      <c r="AT193" s="157" t="s">
        <v>140</v>
      </c>
      <c r="AU193" s="157" t="s">
        <v>86</v>
      </c>
      <c r="AY193" s="18" t="s">
        <v>138</v>
      </c>
      <c r="BE193" s="158">
        <f>IF(N193="základní",J193,0)</f>
        <v>0</v>
      </c>
      <c r="BF193" s="158">
        <f>IF(N193="snížená",J193,0)</f>
        <v>0</v>
      </c>
      <c r="BG193" s="158">
        <f>IF(N193="zákl. přenesená",J193,0)</f>
        <v>0</v>
      </c>
      <c r="BH193" s="158">
        <f>IF(N193="sníž. přenesená",J193,0)</f>
        <v>0</v>
      </c>
      <c r="BI193" s="158">
        <f>IF(N193="nulová",J193,0)</f>
        <v>0</v>
      </c>
      <c r="BJ193" s="18" t="s">
        <v>84</v>
      </c>
      <c r="BK193" s="158">
        <f>ROUND(I193*H193,2)</f>
        <v>0</v>
      </c>
      <c r="BL193" s="18" t="s">
        <v>145</v>
      </c>
      <c r="BM193" s="157" t="s">
        <v>282</v>
      </c>
    </row>
    <row r="194" spans="1:65" s="13" customFormat="1" ht="11.25">
      <c r="B194" s="159"/>
      <c r="D194" s="160" t="s">
        <v>154</v>
      </c>
      <c r="E194" s="161" t="s">
        <v>1</v>
      </c>
      <c r="F194" s="162" t="s">
        <v>283</v>
      </c>
      <c r="H194" s="163">
        <v>1.5</v>
      </c>
      <c r="I194" s="164"/>
      <c r="L194" s="159"/>
      <c r="M194" s="165"/>
      <c r="N194" s="166"/>
      <c r="O194" s="166"/>
      <c r="P194" s="166"/>
      <c r="Q194" s="166"/>
      <c r="R194" s="166"/>
      <c r="S194" s="166"/>
      <c r="T194" s="167"/>
      <c r="AT194" s="161" t="s">
        <v>154</v>
      </c>
      <c r="AU194" s="161" t="s">
        <v>86</v>
      </c>
      <c r="AV194" s="13" t="s">
        <v>86</v>
      </c>
      <c r="AW194" s="13" t="s">
        <v>32</v>
      </c>
      <c r="AX194" s="13" t="s">
        <v>84</v>
      </c>
      <c r="AY194" s="161" t="s">
        <v>138</v>
      </c>
    </row>
    <row r="195" spans="1:65" s="2" customFormat="1" ht="16.5" customHeight="1">
      <c r="A195" s="33"/>
      <c r="B195" s="145"/>
      <c r="C195" s="146" t="s">
        <v>284</v>
      </c>
      <c r="D195" s="146" t="s">
        <v>140</v>
      </c>
      <c r="E195" s="147" t="s">
        <v>285</v>
      </c>
      <c r="F195" s="148" t="s">
        <v>286</v>
      </c>
      <c r="G195" s="149" t="s">
        <v>143</v>
      </c>
      <c r="H195" s="150">
        <v>1.5</v>
      </c>
      <c r="I195" s="151"/>
      <c r="J195" s="152">
        <f>ROUND(I195*H195,2)</f>
        <v>0</v>
      </c>
      <c r="K195" s="148" t="s">
        <v>144</v>
      </c>
      <c r="L195" s="34"/>
      <c r="M195" s="153" t="s">
        <v>1</v>
      </c>
      <c r="N195" s="154" t="s">
        <v>41</v>
      </c>
      <c r="O195" s="59"/>
      <c r="P195" s="155">
        <f>O195*H195</f>
        <v>0</v>
      </c>
      <c r="Q195" s="155">
        <v>0</v>
      </c>
      <c r="R195" s="155">
        <f>Q195*H195</f>
        <v>0</v>
      </c>
      <c r="S195" s="155">
        <v>0</v>
      </c>
      <c r="T195" s="156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57" t="s">
        <v>145</v>
      </c>
      <c r="AT195" s="157" t="s">
        <v>140</v>
      </c>
      <c r="AU195" s="157" t="s">
        <v>86</v>
      </c>
      <c r="AY195" s="18" t="s">
        <v>138</v>
      </c>
      <c r="BE195" s="158">
        <f>IF(N195="základní",J195,0)</f>
        <v>0</v>
      </c>
      <c r="BF195" s="158">
        <f>IF(N195="snížená",J195,0)</f>
        <v>0</v>
      </c>
      <c r="BG195" s="158">
        <f>IF(N195="zákl. přenesená",J195,0)</f>
        <v>0</v>
      </c>
      <c r="BH195" s="158">
        <f>IF(N195="sníž. přenesená",J195,0)</f>
        <v>0</v>
      </c>
      <c r="BI195" s="158">
        <f>IF(N195="nulová",J195,0)</f>
        <v>0</v>
      </c>
      <c r="BJ195" s="18" t="s">
        <v>84</v>
      </c>
      <c r="BK195" s="158">
        <f>ROUND(I195*H195,2)</f>
        <v>0</v>
      </c>
      <c r="BL195" s="18" t="s">
        <v>145</v>
      </c>
      <c r="BM195" s="157" t="s">
        <v>287</v>
      </c>
    </row>
    <row r="196" spans="1:65" s="2" customFormat="1" ht="21.75" customHeight="1">
      <c r="A196" s="33"/>
      <c r="B196" s="145"/>
      <c r="C196" s="146" t="s">
        <v>288</v>
      </c>
      <c r="D196" s="146" t="s">
        <v>140</v>
      </c>
      <c r="E196" s="147" t="s">
        <v>289</v>
      </c>
      <c r="F196" s="148" t="s">
        <v>290</v>
      </c>
      <c r="G196" s="149" t="s">
        <v>212</v>
      </c>
      <c r="H196" s="150">
        <v>3.0000000000000001E-3</v>
      </c>
      <c r="I196" s="151"/>
      <c r="J196" s="152">
        <f>ROUND(I196*H196,2)</f>
        <v>0</v>
      </c>
      <c r="K196" s="148" t="s">
        <v>144</v>
      </c>
      <c r="L196" s="34"/>
      <c r="M196" s="153" t="s">
        <v>1</v>
      </c>
      <c r="N196" s="154" t="s">
        <v>41</v>
      </c>
      <c r="O196" s="59"/>
      <c r="P196" s="155">
        <f>O196*H196</f>
        <v>0</v>
      </c>
      <c r="Q196" s="155">
        <v>1.0606199999999999</v>
      </c>
      <c r="R196" s="155">
        <f>Q196*H196</f>
        <v>3.1818599999999999E-3</v>
      </c>
      <c r="S196" s="155">
        <v>0</v>
      </c>
      <c r="T196" s="156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57" t="s">
        <v>145</v>
      </c>
      <c r="AT196" s="157" t="s">
        <v>140</v>
      </c>
      <c r="AU196" s="157" t="s">
        <v>86</v>
      </c>
      <c r="AY196" s="18" t="s">
        <v>138</v>
      </c>
      <c r="BE196" s="158">
        <f>IF(N196="základní",J196,0)</f>
        <v>0</v>
      </c>
      <c r="BF196" s="158">
        <f>IF(N196="snížená",J196,0)</f>
        <v>0</v>
      </c>
      <c r="BG196" s="158">
        <f>IF(N196="zákl. přenesená",J196,0)</f>
        <v>0</v>
      </c>
      <c r="BH196" s="158">
        <f>IF(N196="sníž. přenesená",J196,0)</f>
        <v>0</v>
      </c>
      <c r="BI196" s="158">
        <f>IF(N196="nulová",J196,0)</f>
        <v>0</v>
      </c>
      <c r="BJ196" s="18" t="s">
        <v>84</v>
      </c>
      <c r="BK196" s="158">
        <f>ROUND(I196*H196,2)</f>
        <v>0</v>
      </c>
      <c r="BL196" s="18" t="s">
        <v>145</v>
      </c>
      <c r="BM196" s="157" t="s">
        <v>291</v>
      </c>
    </row>
    <row r="197" spans="1:65" s="13" customFormat="1" ht="11.25">
      <c r="B197" s="159"/>
      <c r="D197" s="160" t="s">
        <v>154</v>
      </c>
      <c r="E197" s="161" t="s">
        <v>1</v>
      </c>
      <c r="F197" s="162" t="s">
        <v>292</v>
      </c>
      <c r="H197" s="163">
        <v>3.0000000000000001E-3</v>
      </c>
      <c r="I197" s="164"/>
      <c r="L197" s="159"/>
      <c r="M197" s="165"/>
      <c r="N197" s="166"/>
      <c r="O197" s="166"/>
      <c r="P197" s="166"/>
      <c r="Q197" s="166"/>
      <c r="R197" s="166"/>
      <c r="S197" s="166"/>
      <c r="T197" s="167"/>
      <c r="AT197" s="161" t="s">
        <v>154</v>
      </c>
      <c r="AU197" s="161" t="s">
        <v>86</v>
      </c>
      <c r="AV197" s="13" t="s">
        <v>86</v>
      </c>
      <c r="AW197" s="13" t="s">
        <v>32</v>
      </c>
      <c r="AX197" s="13" t="s">
        <v>84</v>
      </c>
      <c r="AY197" s="161" t="s">
        <v>138</v>
      </c>
    </row>
    <row r="198" spans="1:65" s="2" customFormat="1" ht="16.5" customHeight="1">
      <c r="A198" s="33"/>
      <c r="B198" s="145"/>
      <c r="C198" s="146" t="s">
        <v>293</v>
      </c>
      <c r="D198" s="146" t="s">
        <v>140</v>
      </c>
      <c r="E198" s="147" t="s">
        <v>294</v>
      </c>
      <c r="F198" s="148" t="s">
        <v>295</v>
      </c>
      <c r="G198" s="149" t="s">
        <v>212</v>
      </c>
      <c r="H198" s="150">
        <v>4.3999999999999997E-2</v>
      </c>
      <c r="I198" s="151"/>
      <c r="J198" s="152">
        <f>ROUND(I198*H198,2)</f>
        <v>0</v>
      </c>
      <c r="K198" s="148" t="s">
        <v>144</v>
      </c>
      <c r="L198" s="34"/>
      <c r="M198" s="153" t="s">
        <v>1</v>
      </c>
      <c r="N198" s="154" t="s">
        <v>41</v>
      </c>
      <c r="O198" s="59"/>
      <c r="P198" s="155">
        <f>O198*H198</f>
        <v>0</v>
      </c>
      <c r="Q198" s="155">
        <v>1.06277</v>
      </c>
      <c r="R198" s="155">
        <f>Q198*H198</f>
        <v>4.6761879999999999E-2</v>
      </c>
      <c r="S198" s="155">
        <v>0</v>
      </c>
      <c r="T198" s="156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57" t="s">
        <v>145</v>
      </c>
      <c r="AT198" s="157" t="s">
        <v>140</v>
      </c>
      <c r="AU198" s="157" t="s">
        <v>86</v>
      </c>
      <c r="AY198" s="18" t="s">
        <v>138</v>
      </c>
      <c r="BE198" s="158">
        <f>IF(N198="základní",J198,0)</f>
        <v>0</v>
      </c>
      <c r="BF198" s="158">
        <f>IF(N198="snížená",J198,0)</f>
        <v>0</v>
      </c>
      <c r="BG198" s="158">
        <f>IF(N198="zákl. přenesená",J198,0)</f>
        <v>0</v>
      </c>
      <c r="BH198" s="158">
        <f>IF(N198="sníž. přenesená",J198,0)</f>
        <v>0</v>
      </c>
      <c r="BI198" s="158">
        <f>IF(N198="nulová",J198,0)</f>
        <v>0</v>
      </c>
      <c r="BJ198" s="18" t="s">
        <v>84</v>
      </c>
      <c r="BK198" s="158">
        <f>ROUND(I198*H198,2)</f>
        <v>0</v>
      </c>
      <c r="BL198" s="18" t="s">
        <v>145</v>
      </c>
      <c r="BM198" s="157" t="s">
        <v>296</v>
      </c>
    </row>
    <row r="199" spans="1:65" s="13" customFormat="1" ht="11.25">
      <c r="B199" s="159"/>
      <c r="D199" s="160" t="s">
        <v>154</v>
      </c>
      <c r="E199" s="161" t="s">
        <v>1</v>
      </c>
      <c r="F199" s="162" t="s">
        <v>297</v>
      </c>
      <c r="H199" s="163">
        <v>4.3999999999999997E-2</v>
      </c>
      <c r="I199" s="164"/>
      <c r="L199" s="159"/>
      <c r="M199" s="165"/>
      <c r="N199" s="166"/>
      <c r="O199" s="166"/>
      <c r="P199" s="166"/>
      <c r="Q199" s="166"/>
      <c r="R199" s="166"/>
      <c r="S199" s="166"/>
      <c r="T199" s="167"/>
      <c r="AT199" s="161" t="s">
        <v>154</v>
      </c>
      <c r="AU199" s="161" t="s">
        <v>86</v>
      </c>
      <c r="AV199" s="13" t="s">
        <v>86</v>
      </c>
      <c r="AW199" s="13" t="s">
        <v>32</v>
      </c>
      <c r="AX199" s="13" t="s">
        <v>84</v>
      </c>
      <c r="AY199" s="161" t="s">
        <v>138</v>
      </c>
    </row>
    <row r="200" spans="1:65" s="12" customFormat="1" ht="22.9" customHeight="1">
      <c r="B200" s="132"/>
      <c r="D200" s="133" t="s">
        <v>75</v>
      </c>
      <c r="E200" s="143" t="s">
        <v>159</v>
      </c>
      <c r="F200" s="143" t="s">
        <v>298</v>
      </c>
      <c r="I200" s="135"/>
      <c r="J200" s="144">
        <f>BK200</f>
        <v>0</v>
      </c>
      <c r="L200" s="132"/>
      <c r="M200" s="137"/>
      <c r="N200" s="138"/>
      <c r="O200" s="138"/>
      <c r="P200" s="139">
        <f>SUM(P201:P213)</f>
        <v>0</v>
      </c>
      <c r="Q200" s="138"/>
      <c r="R200" s="139">
        <f>SUM(R201:R213)</f>
        <v>23.823105000000002</v>
      </c>
      <c r="S200" s="138"/>
      <c r="T200" s="140">
        <f>SUM(T201:T213)</f>
        <v>0</v>
      </c>
      <c r="AR200" s="133" t="s">
        <v>84</v>
      </c>
      <c r="AT200" s="141" t="s">
        <v>75</v>
      </c>
      <c r="AU200" s="141" t="s">
        <v>84</v>
      </c>
      <c r="AY200" s="133" t="s">
        <v>138</v>
      </c>
      <c r="BK200" s="142">
        <f>SUM(BK201:BK213)</f>
        <v>0</v>
      </c>
    </row>
    <row r="201" spans="1:65" s="2" customFormat="1" ht="21.75" customHeight="1">
      <c r="A201" s="33"/>
      <c r="B201" s="145"/>
      <c r="C201" s="146" t="s">
        <v>299</v>
      </c>
      <c r="D201" s="146" t="s">
        <v>140</v>
      </c>
      <c r="E201" s="147" t="s">
        <v>300</v>
      </c>
      <c r="F201" s="148" t="s">
        <v>301</v>
      </c>
      <c r="G201" s="149" t="s">
        <v>143</v>
      </c>
      <c r="H201" s="150">
        <v>3.2</v>
      </c>
      <c r="I201" s="151"/>
      <c r="J201" s="152">
        <f>ROUND(I201*H201,2)</f>
        <v>0</v>
      </c>
      <c r="K201" s="148" t="s">
        <v>144</v>
      </c>
      <c r="L201" s="34"/>
      <c r="M201" s="153" t="s">
        <v>1</v>
      </c>
      <c r="N201" s="154" t="s">
        <v>41</v>
      </c>
      <c r="O201" s="59"/>
      <c r="P201" s="155">
        <f>O201*H201</f>
        <v>0</v>
      </c>
      <c r="Q201" s="155">
        <v>0.23</v>
      </c>
      <c r="R201" s="155">
        <f>Q201*H201</f>
        <v>0.7360000000000001</v>
      </c>
      <c r="S201" s="155">
        <v>0</v>
      </c>
      <c r="T201" s="156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57" t="s">
        <v>145</v>
      </c>
      <c r="AT201" s="157" t="s">
        <v>140</v>
      </c>
      <c r="AU201" s="157" t="s">
        <v>86</v>
      </c>
      <c r="AY201" s="18" t="s">
        <v>138</v>
      </c>
      <c r="BE201" s="158">
        <f>IF(N201="základní",J201,0)</f>
        <v>0</v>
      </c>
      <c r="BF201" s="158">
        <f>IF(N201="snížená",J201,0)</f>
        <v>0</v>
      </c>
      <c r="BG201" s="158">
        <f>IF(N201="zákl. přenesená",J201,0)</f>
        <v>0</v>
      </c>
      <c r="BH201" s="158">
        <f>IF(N201="sníž. přenesená",J201,0)</f>
        <v>0</v>
      </c>
      <c r="BI201" s="158">
        <f>IF(N201="nulová",J201,0)</f>
        <v>0</v>
      </c>
      <c r="BJ201" s="18" t="s">
        <v>84</v>
      </c>
      <c r="BK201" s="158">
        <f>ROUND(I201*H201,2)</f>
        <v>0</v>
      </c>
      <c r="BL201" s="18" t="s">
        <v>145</v>
      </c>
      <c r="BM201" s="157" t="s">
        <v>302</v>
      </c>
    </row>
    <row r="202" spans="1:65" s="15" customFormat="1" ht="11.25">
      <c r="B202" s="176"/>
      <c r="D202" s="160" t="s">
        <v>154</v>
      </c>
      <c r="E202" s="177" t="s">
        <v>1</v>
      </c>
      <c r="F202" s="178" t="s">
        <v>303</v>
      </c>
      <c r="H202" s="177" t="s">
        <v>1</v>
      </c>
      <c r="I202" s="179"/>
      <c r="L202" s="176"/>
      <c r="M202" s="180"/>
      <c r="N202" s="181"/>
      <c r="O202" s="181"/>
      <c r="P202" s="181"/>
      <c r="Q202" s="181"/>
      <c r="R202" s="181"/>
      <c r="S202" s="181"/>
      <c r="T202" s="182"/>
      <c r="AT202" s="177" t="s">
        <v>154</v>
      </c>
      <c r="AU202" s="177" t="s">
        <v>86</v>
      </c>
      <c r="AV202" s="15" t="s">
        <v>84</v>
      </c>
      <c r="AW202" s="15" t="s">
        <v>32</v>
      </c>
      <c r="AX202" s="15" t="s">
        <v>76</v>
      </c>
      <c r="AY202" s="177" t="s">
        <v>138</v>
      </c>
    </row>
    <row r="203" spans="1:65" s="13" customFormat="1" ht="11.25">
      <c r="B203" s="159"/>
      <c r="D203" s="160" t="s">
        <v>154</v>
      </c>
      <c r="E203" s="161" t="s">
        <v>1</v>
      </c>
      <c r="F203" s="162" t="s">
        <v>304</v>
      </c>
      <c r="H203" s="163">
        <v>3.2</v>
      </c>
      <c r="I203" s="164"/>
      <c r="L203" s="159"/>
      <c r="M203" s="165"/>
      <c r="N203" s="166"/>
      <c r="O203" s="166"/>
      <c r="P203" s="166"/>
      <c r="Q203" s="166"/>
      <c r="R203" s="166"/>
      <c r="S203" s="166"/>
      <c r="T203" s="167"/>
      <c r="AT203" s="161" t="s">
        <v>154</v>
      </c>
      <c r="AU203" s="161" t="s">
        <v>86</v>
      </c>
      <c r="AV203" s="13" t="s">
        <v>86</v>
      </c>
      <c r="AW203" s="13" t="s">
        <v>32</v>
      </c>
      <c r="AX203" s="13" t="s">
        <v>84</v>
      </c>
      <c r="AY203" s="161" t="s">
        <v>138</v>
      </c>
    </row>
    <row r="204" spans="1:65" s="2" customFormat="1" ht="21.75" customHeight="1">
      <c r="A204" s="33"/>
      <c r="B204" s="145"/>
      <c r="C204" s="146" t="s">
        <v>305</v>
      </c>
      <c r="D204" s="146" t="s">
        <v>140</v>
      </c>
      <c r="E204" s="147" t="s">
        <v>306</v>
      </c>
      <c r="F204" s="148" t="s">
        <v>307</v>
      </c>
      <c r="G204" s="149" t="s">
        <v>143</v>
      </c>
      <c r="H204" s="150">
        <v>22</v>
      </c>
      <c r="I204" s="151"/>
      <c r="J204" s="152">
        <f>ROUND(I204*H204,2)</f>
        <v>0</v>
      </c>
      <c r="K204" s="148" t="s">
        <v>308</v>
      </c>
      <c r="L204" s="34"/>
      <c r="M204" s="153" t="s">
        <v>1</v>
      </c>
      <c r="N204" s="154" t="s">
        <v>41</v>
      </c>
      <c r="O204" s="59"/>
      <c r="P204" s="155">
        <f>O204*H204</f>
        <v>0</v>
      </c>
      <c r="Q204" s="155">
        <v>0.46</v>
      </c>
      <c r="R204" s="155">
        <f>Q204*H204</f>
        <v>10.120000000000001</v>
      </c>
      <c r="S204" s="155">
        <v>0</v>
      </c>
      <c r="T204" s="156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57" t="s">
        <v>145</v>
      </c>
      <c r="AT204" s="157" t="s">
        <v>140</v>
      </c>
      <c r="AU204" s="157" t="s">
        <v>86</v>
      </c>
      <c r="AY204" s="18" t="s">
        <v>138</v>
      </c>
      <c r="BE204" s="158">
        <f>IF(N204="základní",J204,0)</f>
        <v>0</v>
      </c>
      <c r="BF204" s="158">
        <f>IF(N204="snížená",J204,0)</f>
        <v>0</v>
      </c>
      <c r="BG204" s="158">
        <f>IF(N204="zákl. přenesená",J204,0)</f>
        <v>0</v>
      </c>
      <c r="BH204" s="158">
        <f>IF(N204="sníž. přenesená",J204,0)</f>
        <v>0</v>
      </c>
      <c r="BI204" s="158">
        <f>IF(N204="nulová",J204,0)</f>
        <v>0</v>
      </c>
      <c r="BJ204" s="18" t="s">
        <v>84</v>
      </c>
      <c r="BK204" s="158">
        <f>ROUND(I204*H204,2)</f>
        <v>0</v>
      </c>
      <c r="BL204" s="18" t="s">
        <v>145</v>
      </c>
      <c r="BM204" s="157" t="s">
        <v>309</v>
      </c>
    </row>
    <row r="205" spans="1:65" s="15" customFormat="1" ht="11.25">
      <c r="B205" s="176"/>
      <c r="D205" s="160" t="s">
        <v>154</v>
      </c>
      <c r="E205" s="177" t="s">
        <v>1</v>
      </c>
      <c r="F205" s="178" t="s">
        <v>310</v>
      </c>
      <c r="H205" s="177" t="s">
        <v>1</v>
      </c>
      <c r="I205" s="179"/>
      <c r="L205" s="176"/>
      <c r="M205" s="180"/>
      <c r="N205" s="181"/>
      <c r="O205" s="181"/>
      <c r="P205" s="181"/>
      <c r="Q205" s="181"/>
      <c r="R205" s="181"/>
      <c r="S205" s="181"/>
      <c r="T205" s="182"/>
      <c r="AT205" s="177" t="s">
        <v>154</v>
      </c>
      <c r="AU205" s="177" t="s">
        <v>86</v>
      </c>
      <c r="AV205" s="15" t="s">
        <v>84</v>
      </c>
      <c r="AW205" s="15" t="s">
        <v>32</v>
      </c>
      <c r="AX205" s="15" t="s">
        <v>76</v>
      </c>
      <c r="AY205" s="177" t="s">
        <v>138</v>
      </c>
    </row>
    <row r="206" spans="1:65" s="13" customFormat="1" ht="11.25">
      <c r="B206" s="159"/>
      <c r="D206" s="160" t="s">
        <v>154</v>
      </c>
      <c r="E206" s="161" t="s">
        <v>1</v>
      </c>
      <c r="F206" s="162" t="s">
        <v>311</v>
      </c>
      <c r="H206" s="163">
        <v>22</v>
      </c>
      <c r="I206" s="164"/>
      <c r="L206" s="159"/>
      <c r="M206" s="165"/>
      <c r="N206" s="166"/>
      <c r="O206" s="166"/>
      <c r="P206" s="166"/>
      <c r="Q206" s="166"/>
      <c r="R206" s="166"/>
      <c r="S206" s="166"/>
      <c r="T206" s="167"/>
      <c r="AT206" s="161" t="s">
        <v>154</v>
      </c>
      <c r="AU206" s="161" t="s">
        <v>86</v>
      </c>
      <c r="AV206" s="13" t="s">
        <v>86</v>
      </c>
      <c r="AW206" s="13" t="s">
        <v>32</v>
      </c>
      <c r="AX206" s="13" t="s">
        <v>84</v>
      </c>
      <c r="AY206" s="161" t="s">
        <v>138</v>
      </c>
    </row>
    <row r="207" spans="1:65" s="2" customFormat="1" ht="21.75" customHeight="1">
      <c r="A207" s="33"/>
      <c r="B207" s="145"/>
      <c r="C207" s="146" t="s">
        <v>312</v>
      </c>
      <c r="D207" s="146" t="s">
        <v>140</v>
      </c>
      <c r="E207" s="147" t="s">
        <v>313</v>
      </c>
      <c r="F207" s="148" t="s">
        <v>314</v>
      </c>
      <c r="G207" s="149" t="s">
        <v>143</v>
      </c>
      <c r="H207" s="150">
        <v>15</v>
      </c>
      <c r="I207" s="151"/>
      <c r="J207" s="152">
        <f>ROUND(I207*H207,2)</f>
        <v>0</v>
      </c>
      <c r="K207" s="148" t="s">
        <v>144</v>
      </c>
      <c r="L207" s="34"/>
      <c r="M207" s="153" t="s">
        <v>1</v>
      </c>
      <c r="N207" s="154" t="s">
        <v>41</v>
      </c>
      <c r="O207" s="59"/>
      <c r="P207" s="155">
        <f>O207*H207</f>
        <v>0</v>
      </c>
      <c r="Q207" s="155">
        <v>0.57499999999999996</v>
      </c>
      <c r="R207" s="155">
        <f>Q207*H207</f>
        <v>8.625</v>
      </c>
      <c r="S207" s="155">
        <v>0</v>
      </c>
      <c r="T207" s="156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57" t="s">
        <v>145</v>
      </c>
      <c r="AT207" s="157" t="s">
        <v>140</v>
      </c>
      <c r="AU207" s="157" t="s">
        <v>86</v>
      </c>
      <c r="AY207" s="18" t="s">
        <v>138</v>
      </c>
      <c r="BE207" s="158">
        <f>IF(N207="základní",J207,0)</f>
        <v>0</v>
      </c>
      <c r="BF207" s="158">
        <f>IF(N207="snížená",J207,0)</f>
        <v>0</v>
      </c>
      <c r="BG207" s="158">
        <f>IF(N207="zákl. přenesená",J207,0)</f>
        <v>0</v>
      </c>
      <c r="BH207" s="158">
        <f>IF(N207="sníž. přenesená",J207,0)</f>
        <v>0</v>
      </c>
      <c r="BI207" s="158">
        <f>IF(N207="nulová",J207,0)</f>
        <v>0</v>
      </c>
      <c r="BJ207" s="18" t="s">
        <v>84</v>
      </c>
      <c r="BK207" s="158">
        <f>ROUND(I207*H207,2)</f>
        <v>0</v>
      </c>
      <c r="BL207" s="18" t="s">
        <v>145</v>
      </c>
      <c r="BM207" s="157" t="s">
        <v>315</v>
      </c>
    </row>
    <row r="208" spans="1:65" s="2" customFormat="1" ht="33" customHeight="1">
      <c r="A208" s="33"/>
      <c r="B208" s="145"/>
      <c r="C208" s="146" t="s">
        <v>316</v>
      </c>
      <c r="D208" s="146" t="s">
        <v>140</v>
      </c>
      <c r="E208" s="147" t="s">
        <v>317</v>
      </c>
      <c r="F208" s="148" t="s">
        <v>318</v>
      </c>
      <c r="G208" s="149" t="s">
        <v>143</v>
      </c>
      <c r="H208" s="150">
        <v>13</v>
      </c>
      <c r="I208" s="151"/>
      <c r="J208" s="152">
        <f>ROUND(I208*H208,2)</f>
        <v>0</v>
      </c>
      <c r="K208" s="148" t="s">
        <v>144</v>
      </c>
      <c r="L208" s="34"/>
      <c r="M208" s="153" t="s">
        <v>1</v>
      </c>
      <c r="N208" s="154" t="s">
        <v>41</v>
      </c>
      <c r="O208" s="59"/>
      <c r="P208" s="155">
        <f>O208*H208</f>
        <v>0</v>
      </c>
      <c r="Q208" s="155">
        <v>8.9219999999999994E-2</v>
      </c>
      <c r="R208" s="155">
        <f>Q208*H208</f>
        <v>1.1598599999999999</v>
      </c>
      <c r="S208" s="155">
        <v>0</v>
      </c>
      <c r="T208" s="156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57" t="s">
        <v>145</v>
      </c>
      <c r="AT208" s="157" t="s">
        <v>140</v>
      </c>
      <c r="AU208" s="157" t="s">
        <v>86</v>
      </c>
      <c r="AY208" s="18" t="s">
        <v>138</v>
      </c>
      <c r="BE208" s="158">
        <f>IF(N208="základní",J208,0)</f>
        <v>0</v>
      </c>
      <c r="BF208" s="158">
        <f>IF(N208="snížená",J208,0)</f>
        <v>0</v>
      </c>
      <c r="BG208" s="158">
        <f>IF(N208="zákl. přenesená",J208,0)</f>
        <v>0</v>
      </c>
      <c r="BH208" s="158">
        <f>IF(N208="sníž. přenesená",J208,0)</f>
        <v>0</v>
      </c>
      <c r="BI208" s="158">
        <f>IF(N208="nulová",J208,0)</f>
        <v>0</v>
      </c>
      <c r="BJ208" s="18" t="s">
        <v>84</v>
      </c>
      <c r="BK208" s="158">
        <f>ROUND(I208*H208,2)</f>
        <v>0</v>
      </c>
      <c r="BL208" s="18" t="s">
        <v>145</v>
      </c>
      <c r="BM208" s="157" t="s">
        <v>319</v>
      </c>
    </row>
    <row r="209" spans="1:65" s="2" customFormat="1" ht="21.75" customHeight="1">
      <c r="A209" s="33"/>
      <c r="B209" s="145"/>
      <c r="C209" s="183" t="s">
        <v>320</v>
      </c>
      <c r="D209" s="183" t="s">
        <v>226</v>
      </c>
      <c r="E209" s="184" t="s">
        <v>321</v>
      </c>
      <c r="F209" s="185" t="s">
        <v>322</v>
      </c>
      <c r="G209" s="186" t="s">
        <v>143</v>
      </c>
      <c r="H209" s="187">
        <v>13.39</v>
      </c>
      <c r="I209" s="188"/>
      <c r="J209" s="189">
        <f>ROUND(I209*H209,2)</f>
        <v>0</v>
      </c>
      <c r="K209" s="185" t="s">
        <v>144</v>
      </c>
      <c r="L209" s="190"/>
      <c r="M209" s="191" t="s">
        <v>1</v>
      </c>
      <c r="N209" s="192" t="s">
        <v>41</v>
      </c>
      <c r="O209" s="59"/>
      <c r="P209" s="155">
        <f>O209*H209</f>
        <v>0</v>
      </c>
      <c r="Q209" s="155">
        <v>0.13200000000000001</v>
      </c>
      <c r="R209" s="155">
        <f>Q209*H209</f>
        <v>1.7674800000000002</v>
      </c>
      <c r="S209" s="155">
        <v>0</v>
      </c>
      <c r="T209" s="156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57" t="s">
        <v>96</v>
      </c>
      <c r="AT209" s="157" t="s">
        <v>226</v>
      </c>
      <c r="AU209" s="157" t="s">
        <v>86</v>
      </c>
      <c r="AY209" s="18" t="s">
        <v>138</v>
      </c>
      <c r="BE209" s="158">
        <f>IF(N209="základní",J209,0)</f>
        <v>0</v>
      </c>
      <c r="BF209" s="158">
        <f>IF(N209="snížená",J209,0)</f>
        <v>0</v>
      </c>
      <c r="BG209" s="158">
        <f>IF(N209="zákl. přenesená",J209,0)</f>
        <v>0</v>
      </c>
      <c r="BH209" s="158">
        <f>IF(N209="sníž. přenesená",J209,0)</f>
        <v>0</v>
      </c>
      <c r="BI209" s="158">
        <f>IF(N209="nulová",J209,0)</f>
        <v>0</v>
      </c>
      <c r="BJ209" s="18" t="s">
        <v>84</v>
      </c>
      <c r="BK209" s="158">
        <f>ROUND(I209*H209,2)</f>
        <v>0</v>
      </c>
      <c r="BL209" s="18" t="s">
        <v>145</v>
      </c>
      <c r="BM209" s="157" t="s">
        <v>323</v>
      </c>
    </row>
    <row r="210" spans="1:65" s="13" customFormat="1" ht="11.25">
      <c r="B210" s="159"/>
      <c r="D210" s="160" t="s">
        <v>154</v>
      </c>
      <c r="F210" s="162" t="s">
        <v>324</v>
      </c>
      <c r="H210" s="163">
        <v>13.39</v>
      </c>
      <c r="I210" s="164"/>
      <c r="L210" s="159"/>
      <c r="M210" s="165"/>
      <c r="N210" s="166"/>
      <c r="O210" s="166"/>
      <c r="P210" s="166"/>
      <c r="Q210" s="166"/>
      <c r="R210" s="166"/>
      <c r="S210" s="166"/>
      <c r="T210" s="167"/>
      <c r="AT210" s="161" t="s">
        <v>154</v>
      </c>
      <c r="AU210" s="161" t="s">
        <v>86</v>
      </c>
      <c r="AV210" s="13" t="s">
        <v>86</v>
      </c>
      <c r="AW210" s="13" t="s">
        <v>3</v>
      </c>
      <c r="AX210" s="13" t="s">
        <v>84</v>
      </c>
      <c r="AY210" s="161" t="s">
        <v>138</v>
      </c>
    </row>
    <row r="211" spans="1:65" s="2" customFormat="1" ht="24.2" customHeight="1">
      <c r="A211" s="33"/>
      <c r="B211" s="145"/>
      <c r="C211" s="146" t="s">
        <v>325</v>
      </c>
      <c r="D211" s="146" t="s">
        <v>140</v>
      </c>
      <c r="E211" s="147" t="s">
        <v>326</v>
      </c>
      <c r="F211" s="148" t="s">
        <v>327</v>
      </c>
      <c r="G211" s="149" t="s">
        <v>143</v>
      </c>
      <c r="H211" s="150">
        <v>11</v>
      </c>
      <c r="I211" s="151"/>
      <c r="J211" s="152">
        <f>ROUND(I211*H211,2)</f>
        <v>0</v>
      </c>
      <c r="K211" s="148" t="s">
        <v>144</v>
      </c>
      <c r="L211" s="34"/>
      <c r="M211" s="153" t="s">
        <v>1</v>
      </c>
      <c r="N211" s="154" t="s">
        <v>41</v>
      </c>
      <c r="O211" s="59"/>
      <c r="P211" s="155">
        <f>O211*H211</f>
        <v>0</v>
      </c>
      <c r="Q211" s="155">
        <v>0.11162</v>
      </c>
      <c r="R211" s="155">
        <f>Q211*H211</f>
        <v>1.2278199999999999</v>
      </c>
      <c r="S211" s="155">
        <v>0</v>
      </c>
      <c r="T211" s="156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57" t="s">
        <v>145</v>
      </c>
      <c r="AT211" s="157" t="s">
        <v>140</v>
      </c>
      <c r="AU211" s="157" t="s">
        <v>86</v>
      </c>
      <c r="AY211" s="18" t="s">
        <v>138</v>
      </c>
      <c r="BE211" s="158">
        <f>IF(N211="základní",J211,0)</f>
        <v>0</v>
      </c>
      <c r="BF211" s="158">
        <f>IF(N211="snížená",J211,0)</f>
        <v>0</v>
      </c>
      <c r="BG211" s="158">
        <f>IF(N211="zákl. přenesená",J211,0)</f>
        <v>0</v>
      </c>
      <c r="BH211" s="158">
        <f>IF(N211="sníž. přenesená",J211,0)</f>
        <v>0</v>
      </c>
      <c r="BI211" s="158">
        <f>IF(N211="nulová",J211,0)</f>
        <v>0</v>
      </c>
      <c r="BJ211" s="18" t="s">
        <v>84</v>
      </c>
      <c r="BK211" s="158">
        <f>ROUND(I211*H211,2)</f>
        <v>0</v>
      </c>
      <c r="BL211" s="18" t="s">
        <v>145</v>
      </c>
      <c r="BM211" s="157" t="s">
        <v>328</v>
      </c>
    </row>
    <row r="212" spans="1:65" s="2" customFormat="1" ht="24.2" customHeight="1">
      <c r="A212" s="33"/>
      <c r="B212" s="145"/>
      <c r="C212" s="183" t="s">
        <v>329</v>
      </c>
      <c r="D212" s="183" t="s">
        <v>226</v>
      </c>
      <c r="E212" s="184" t="s">
        <v>330</v>
      </c>
      <c r="F212" s="185" t="s">
        <v>331</v>
      </c>
      <c r="G212" s="186" t="s">
        <v>143</v>
      </c>
      <c r="H212" s="187">
        <v>1.133</v>
      </c>
      <c r="I212" s="188"/>
      <c r="J212" s="189">
        <f>ROUND(I212*H212,2)</f>
        <v>0</v>
      </c>
      <c r="K212" s="185" t="s">
        <v>144</v>
      </c>
      <c r="L212" s="190"/>
      <c r="M212" s="191" t="s">
        <v>1</v>
      </c>
      <c r="N212" s="192" t="s">
        <v>41</v>
      </c>
      <c r="O212" s="59"/>
      <c r="P212" s="155">
        <f>O212*H212</f>
        <v>0</v>
      </c>
      <c r="Q212" s="155">
        <v>0.16500000000000001</v>
      </c>
      <c r="R212" s="155">
        <f>Q212*H212</f>
        <v>0.186945</v>
      </c>
      <c r="S212" s="155">
        <v>0</v>
      </c>
      <c r="T212" s="156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57" t="s">
        <v>96</v>
      </c>
      <c r="AT212" s="157" t="s">
        <v>226</v>
      </c>
      <c r="AU212" s="157" t="s">
        <v>86</v>
      </c>
      <c r="AY212" s="18" t="s">
        <v>138</v>
      </c>
      <c r="BE212" s="158">
        <f>IF(N212="základní",J212,0)</f>
        <v>0</v>
      </c>
      <c r="BF212" s="158">
        <f>IF(N212="snížená",J212,0)</f>
        <v>0</v>
      </c>
      <c r="BG212" s="158">
        <f>IF(N212="zákl. přenesená",J212,0)</f>
        <v>0</v>
      </c>
      <c r="BH212" s="158">
        <f>IF(N212="sníž. přenesená",J212,0)</f>
        <v>0</v>
      </c>
      <c r="BI212" s="158">
        <f>IF(N212="nulová",J212,0)</f>
        <v>0</v>
      </c>
      <c r="BJ212" s="18" t="s">
        <v>84</v>
      </c>
      <c r="BK212" s="158">
        <f>ROUND(I212*H212,2)</f>
        <v>0</v>
      </c>
      <c r="BL212" s="18" t="s">
        <v>145</v>
      </c>
      <c r="BM212" s="157" t="s">
        <v>332</v>
      </c>
    </row>
    <row r="213" spans="1:65" s="13" customFormat="1" ht="11.25">
      <c r="B213" s="159"/>
      <c r="D213" s="160" t="s">
        <v>154</v>
      </c>
      <c r="F213" s="162" t="s">
        <v>333</v>
      </c>
      <c r="H213" s="163">
        <v>1.133</v>
      </c>
      <c r="I213" s="164"/>
      <c r="L213" s="159"/>
      <c r="M213" s="165"/>
      <c r="N213" s="166"/>
      <c r="O213" s="166"/>
      <c r="P213" s="166"/>
      <c r="Q213" s="166"/>
      <c r="R213" s="166"/>
      <c r="S213" s="166"/>
      <c r="T213" s="167"/>
      <c r="AT213" s="161" t="s">
        <v>154</v>
      </c>
      <c r="AU213" s="161" t="s">
        <v>86</v>
      </c>
      <c r="AV213" s="13" t="s">
        <v>86</v>
      </c>
      <c r="AW213" s="13" t="s">
        <v>3</v>
      </c>
      <c r="AX213" s="13" t="s">
        <v>84</v>
      </c>
      <c r="AY213" s="161" t="s">
        <v>138</v>
      </c>
    </row>
    <row r="214" spans="1:65" s="12" customFormat="1" ht="22.9" customHeight="1">
      <c r="B214" s="132"/>
      <c r="D214" s="133" t="s">
        <v>75</v>
      </c>
      <c r="E214" s="143" t="s">
        <v>180</v>
      </c>
      <c r="F214" s="143" t="s">
        <v>334</v>
      </c>
      <c r="I214" s="135"/>
      <c r="J214" s="144">
        <f>BK214</f>
        <v>0</v>
      </c>
      <c r="L214" s="132"/>
      <c r="M214" s="137"/>
      <c r="N214" s="138"/>
      <c r="O214" s="138"/>
      <c r="P214" s="139">
        <f>SUM(P215:P226)</f>
        <v>0</v>
      </c>
      <c r="Q214" s="138"/>
      <c r="R214" s="139">
        <f>SUM(R215:R226)</f>
        <v>2.3283779999999998</v>
      </c>
      <c r="S214" s="138"/>
      <c r="T214" s="140">
        <f>SUM(T215:T226)</f>
        <v>0.56399999999999995</v>
      </c>
      <c r="AR214" s="133" t="s">
        <v>84</v>
      </c>
      <c r="AT214" s="141" t="s">
        <v>75</v>
      </c>
      <c r="AU214" s="141" t="s">
        <v>84</v>
      </c>
      <c r="AY214" s="133" t="s">
        <v>138</v>
      </c>
      <c r="BK214" s="142">
        <f>SUM(BK215:BK226)</f>
        <v>0</v>
      </c>
    </row>
    <row r="215" spans="1:65" s="2" customFormat="1" ht="24.2" customHeight="1">
      <c r="A215" s="33"/>
      <c r="B215" s="145"/>
      <c r="C215" s="146" t="s">
        <v>335</v>
      </c>
      <c r="D215" s="146" t="s">
        <v>140</v>
      </c>
      <c r="E215" s="147" t="s">
        <v>336</v>
      </c>
      <c r="F215" s="148" t="s">
        <v>337</v>
      </c>
      <c r="G215" s="149" t="s">
        <v>338</v>
      </c>
      <c r="H215" s="150">
        <v>1</v>
      </c>
      <c r="I215" s="151"/>
      <c r="J215" s="152">
        <f>ROUND(I215*H215,2)</f>
        <v>0</v>
      </c>
      <c r="K215" s="148" t="s">
        <v>144</v>
      </c>
      <c r="L215" s="34"/>
      <c r="M215" s="153" t="s">
        <v>1</v>
      </c>
      <c r="N215" s="154" t="s">
        <v>41</v>
      </c>
      <c r="O215" s="59"/>
      <c r="P215" s="155">
        <f>O215*H215</f>
        <v>0</v>
      </c>
      <c r="Q215" s="155">
        <v>0.11241</v>
      </c>
      <c r="R215" s="155">
        <f>Q215*H215</f>
        <v>0.11241</v>
      </c>
      <c r="S215" s="155">
        <v>0</v>
      </c>
      <c r="T215" s="156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57" t="s">
        <v>145</v>
      </c>
      <c r="AT215" s="157" t="s">
        <v>140</v>
      </c>
      <c r="AU215" s="157" t="s">
        <v>86</v>
      </c>
      <c r="AY215" s="18" t="s">
        <v>138</v>
      </c>
      <c r="BE215" s="158">
        <f>IF(N215="základní",J215,0)</f>
        <v>0</v>
      </c>
      <c r="BF215" s="158">
        <f>IF(N215="snížená",J215,0)</f>
        <v>0</v>
      </c>
      <c r="BG215" s="158">
        <f>IF(N215="zákl. přenesená",J215,0)</f>
        <v>0</v>
      </c>
      <c r="BH215" s="158">
        <f>IF(N215="sníž. přenesená",J215,0)</f>
        <v>0</v>
      </c>
      <c r="BI215" s="158">
        <f>IF(N215="nulová",J215,0)</f>
        <v>0</v>
      </c>
      <c r="BJ215" s="18" t="s">
        <v>84</v>
      </c>
      <c r="BK215" s="158">
        <f>ROUND(I215*H215,2)</f>
        <v>0</v>
      </c>
      <c r="BL215" s="18" t="s">
        <v>145</v>
      </c>
      <c r="BM215" s="157" t="s">
        <v>339</v>
      </c>
    </row>
    <row r="216" spans="1:65" s="15" customFormat="1" ht="11.25">
      <c r="B216" s="176"/>
      <c r="D216" s="160" t="s">
        <v>154</v>
      </c>
      <c r="E216" s="177" t="s">
        <v>1</v>
      </c>
      <c r="F216" s="178" t="s">
        <v>340</v>
      </c>
      <c r="H216" s="177" t="s">
        <v>1</v>
      </c>
      <c r="I216" s="179"/>
      <c r="L216" s="176"/>
      <c r="M216" s="180"/>
      <c r="N216" s="181"/>
      <c r="O216" s="181"/>
      <c r="P216" s="181"/>
      <c r="Q216" s="181"/>
      <c r="R216" s="181"/>
      <c r="S216" s="181"/>
      <c r="T216" s="182"/>
      <c r="AT216" s="177" t="s">
        <v>154</v>
      </c>
      <c r="AU216" s="177" t="s">
        <v>86</v>
      </c>
      <c r="AV216" s="15" t="s">
        <v>84</v>
      </c>
      <c r="AW216" s="15" t="s">
        <v>32</v>
      </c>
      <c r="AX216" s="15" t="s">
        <v>76</v>
      </c>
      <c r="AY216" s="177" t="s">
        <v>138</v>
      </c>
    </row>
    <row r="217" spans="1:65" s="13" customFormat="1" ht="11.25">
      <c r="B217" s="159"/>
      <c r="D217" s="160" t="s">
        <v>154</v>
      </c>
      <c r="E217" s="161" t="s">
        <v>1</v>
      </c>
      <c r="F217" s="162" t="s">
        <v>84</v>
      </c>
      <c r="H217" s="163">
        <v>1</v>
      </c>
      <c r="I217" s="164"/>
      <c r="L217" s="159"/>
      <c r="M217" s="165"/>
      <c r="N217" s="166"/>
      <c r="O217" s="166"/>
      <c r="P217" s="166"/>
      <c r="Q217" s="166"/>
      <c r="R217" s="166"/>
      <c r="S217" s="166"/>
      <c r="T217" s="167"/>
      <c r="AT217" s="161" t="s">
        <v>154</v>
      </c>
      <c r="AU217" s="161" t="s">
        <v>86</v>
      </c>
      <c r="AV217" s="13" t="s">
        <v>86</v>
      </c>
      <c r="AW217" s="13" t="s">
        <v>32</v>
      </c>
      <c r="AX217" s="13" t="s">
        <v>84</v>
      </c>
      <c r="AY217" s="161" t="s">
        <v>138</v>
      </c>
    </row>
    <row r="218" spans="1:65" s="2" customFormat="1" ht="33" customHeight="1">
      <c r="A218" s="33"/>
      <c r="B218" s="145"/>
      <c r="C218" s="146" t="s">
        <v>341</v>
      </c>
      <c r="D218" s="146" t="s">
        <v>140</v>
      </c>
      <c r="E218" s="147" t="s">
        <v>342</v>
      </c>
      <c r="F218" s="148" t="s">
        <v>343</v>
      </c>
      <c r="G218" s="149" t="s">
        <v>162</v>
      </c>
      <c r="H218" s="150">
        <v>8</v>
      </c>
      <c r="I218" s="151"/>
      <c r="J218" s="152">
        <f>ROUND(I218*H218,2)</f>
        <v>0</v>
      </c>
      <c r="K218" s="148" t="s">
        <v>144</v>
      </c>
      <c r="L218" s="34"/>
      <c r="M218" s="153" t="s">
        <v>1</v>
      </c>
      <c r="N218" s="154" t="s">
        <v>41</v>
      </c>
      <c r="O218" s="59"/>
      <c r="P218" s="155">
        <f>O218*H218</f>
        <v>0</v>
      </c>
      <c r="Q218" s="155">
        <v>0.1295</v>
      </c>
      <c r="R218" s="155">
        <f>Q218*H218</f>
        <v>1.036</v>
      </c>
      <c r="S218" s="155">
        <v>0</v>
      </c>
      <c r="T218" s="156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57" t="s">
        <v>145</v>
      </c>
      <c r="AT218" s="157" t="s">
        <v>140</v>
      </c>
      <c r="AU218" s="157" t="s">
        <v>86</v>
      </c>
      <c r="AY218" s="18" t="s">
        <v>138</v>
      </c>
      <c r="BE218" s="158">
        <f>IF(N218="základní",J218,0)</f>
        <v>0</v>
      </c>
      <c r="BF218" s="158">
        <f>IF(N218="snížená",J218,0)</f>
        <v>0</v>
      </c>
      <c r="BG218" s="158">
        <f>IF(N218="zákl. přenesená",J218,0)</f>
        <v>0</v>
      </c>
      <c r="BH218" s="158">
        <f>IF(N218="sníž. přenesená",J218,0)</f>
        <v>0</v>
      </c>
      <c r="BI218" s="158">
        <f>IF(N218="nulová",J218,0)</f>
        <v>0</v>
      </c>
      <c r="BJ218" s="18" t="s">
        <v>84</v>
      </c>
      <c r="BK218" s="158">
        <f>ROUND(I218*H218,2)</f>
        <v>0</v>
      </c>
      <c r="BL218" s="18" t="s">
        <v>145</v>
      </c>
      <c r="BM218" s="157" t="s">
        <v>344</v>
      </c>
    </row>
    <row r="219" spans="1:65" s="2" customFormat="1" ht="16.5" customHeight="1">
      <c r="A219" s="33"/>
      <c r="B219" s="145"/>
      <c r="C219" s="183" t="s">
        <v>345</v>
      </c>
      <c r="D219" s="183" t="s">
        <v>226</v>
      </c>
      <c r="E219" s="184" t="s">
        <v>346</v>
      </c>
      <c r="F219" s="185" t="s">
        <v>347</v>
      </c>
      <c r="G219" s="186" t="s">
        <v>162</v>
      </c>
      <c r="H219" s="187">
        <v>8.16</v>
      </c>
      <c r="I219" s="188"/>
      <c r="J219" s="189">
        <f>ROUND(I219*H219,2)</f>
        <v>0</v>
      </c>
      <c r="K219" s="185" t="s">
        <v>144</v>
      </c>
      <c r="L219" s="190"/>
      <c r="M219" s="191" t="s">
        <v>1</v>
      </c>
      <c r="N219" s="192" t="s">
        <v>41</v>
      </c>
      <c r="O219" s="59"/>
      <c r="P219" s="155">
        <f>O219*H219</f>
        <v>0</v>
      </c>
      <c r="Q219" s="155">
        <v>5.6120000000000003E-2</v>
      </c>
      <c r="R219" s="155">
        <f>Q219*H219</f>
        <v>0.45793920000000005</v>
      </c>
      <c r="S219" s="155">
        <v>0</v>
      </c>
      <c r="T219" s="156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57" t="s">
        <v>96</v>
      </c>
      <c r="AT219" s="157" t="s">
        <v>226</v>
      </c>
      <c r="AU219" s="157" t="s">
        <v>86</v>
      </c>
      <c r="AY219" s="18" t="s">
        <v>138</v>
      </c>
      <c r="BE219" s="158">
        <f>IF(N219="základní",J219,0)</f>
        <v>0</v>
      </c>
      <c r="BF219" s="158">
        <f>IF(N219="snížená",J219,0)</f>
        <v>0</v>
      </c>
      <c r="BG219" s="158">
        <f>IF(N219="zákl. přenesená",J219,0)</f>
        <v>0</v>
      </c>
      <c r="BH219" s="158">
        <f>IF(N219="sníž. přenesená",J219,0)</f>
        <v>0</v>
      </c>
      <c r="BI219" s="158">
        <f>IF(N219="nulová",J219,0)</f>
        <v>0</v>
      </c>
      <c r="BJ219" s="18" t="s">
        <v>84</v>
      </c>
      <c r="BK219" s="158">
        <f>ROUND(I219*H219,2)</f>
        <v>0</v>
      </c>
      <c r="BL219" s="18" t="s">
        <v>145</v>
      </c>
      <c r="BM219" s="157" t="s">
        <v>348</v>
      </c>
    </row>
    <row r="220" spans="1:65" s="13" customFormat="1" ht="11.25">
      <c r="B220" s="159"/>
      <c r="D220" s="160" t="s">
        <v>154</v>
      </c>
      <c r="F220" s="162" t="s">
        <v>349</v>
      </c>
      <c r="H220" s="163">
        <v>8.16</v>
      </c>
      <c r="I220" s="164"/>
      <c r="L220" s="159"/>
      <c r="M220" s="165"/>
      <c r="N220" s="166"/>
      <c r="O220" s="166"/>
      <c r="P220" s="166"/>
      <c r="Q220" s="166"/>
      <c r="R220" s="166"/>
      <c r="S220" s="166"/>
      <c r="T220" s="167"/>
      <c r="AT220" s="161" t="s">
        <v>154</v>
      </c>
      <c r="AU220" s="161" t="s">
        <v>86</v>
      </c>
      <c r="AV220" s="13" t="s">
        <v>86</v>
      </c>
      <c r="AW220" s="13" t="s">
        <v>3</v>
      </c>
      <c r="AX220" s="13" t="s">
        <v>84</v>
      </c>
      <c r="AY220" s="161" t="s">
        <v>138</v>
      </c>
    </row>
    <row r="221" spans="1:65" s="2" customFormat="1" ht="24.2" customHeight="1">
      <c r="A221" s="33"/>
      <c r="B221" s="145"/>
      <c r="C221" s="146" t="s">
        <v>350</v>
      </c>
      <c r="D221" s="146" t="s">
        <v>140</v>
      </c>
      <c r="E221" s="147" t="s">
        <v>351</v>
      </c>
      <c r="F221" s="148" t="s">
        <v>352</v>
      </c>
      <c r="G221" s="149" t="s">
        <v>176</v>
      </c>
      <c r="H221" s="150">
        <v>0.32</v>
      </c>
      <c r="I221" s="151"/>
      <c r="J221" s="152">
        <f>ROUND(I221*H221,2)</f>
        <v>0</v>
      </c>
      <c r="K221" s="148" t="s">
        <v>144</v>
      </c>
      <c r="L221" s="34"/>
      <c r="M221" s="153" t="s">
        <v>1</v>
      </c>
      <c r="N221" s="154" t="s">
        <v>41</v>
      </c>
      <c r="O221" s="59"/>
      <c r="P221" s="155">
        <f>O221*H221</f>
        <v>0</v>
      </c>
      <c r="Q221" s="155">
        <v>2.2563399999999998</v>
      </c>
      <c r="R221" s="155">
        <f>Q221*H221</f>
        <v>0.72202879999999992</v>
      </c>
      <c r="S221" s="155">
        <v>0</v>
      </c>
      <c r="T221" s="156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57" t="s">
        <v>145</v>
      </c>
      <c r="AT221" s="157" t="s">
        <v>140</v>
      </c>
      <c r="AU221" s="157" t="s">
        <v>86</v>
      </c>
      <c r="AY221" s="18" t="s">
        <v>138</v>
      </c>
      <c r="BE221" s="158">
        <f>IF(N221="základní",J221,0)</f>
        <v>0</v>
      </c>
      <c r="BF221" s="158">
        <f>IF(N221="snížená",J221,0)</f>
        <v>0</v>
      </c>
      <c r="BG221" s="158">
        <f>IF(N221="zákl. přenesená",J221,0)</f>
        <v>0</v>
      </c>
      <c r="BH221" s="158">
        <f>IF(N221="sníž. přenesená",J221,0)</f>
        <v>0</v>
      </c>
      <c r="BI221" s="158">
        <f>IF(N221="nulová",J221,0)</f>
        <v>0</v>
      </c>
      <c r="BJ221" s="18" t="s">
        <v>84</v>
      </c>
      <c r="BK221" s="158">
        <f>ROUND(I221*H221,2)</f>
        <v>0</v>
      </c>
      <c r="BL221" s="18" t="s">
        <v>145</v>
      </c>
      <c r="BM221" s="157" t="s">
        <v>353</v>
      </c>
    </row>
    <row r="222" spans="1:65" s="13" customFormat="1" ht="11.25">
      <c r="B222" s="159"/>
      <c r="D222" s="160" t="s">
        <v>154</v>
      </c>
      <c r="E222" s="161" t="s">
        <v>1</v>
      </c>
      <c r="F222" s="162" t="s">
        <v>354</v>
      </c>
      <c r="H222" s="163">
        <v>0.32</v>
      </c>
      <c r="I222" s="164"/>
      <c r="L222" s="159"/>
      <c r="M222" s="165"/>
      <c r="N222" s="166"/>
      <c r="O222" s="166"/>
      <c r="P222" s="166"/>
      <c r="Q222" s="166"/>
      <c r="R222" s="166"/>
      <c r="S222" s="166"/>
      <c r="T222" s="167"/>
      <c r="AT222" s="161" t="s">
        <v>154</v>
      </c>
      <c r="AU222" s="161" t="s">
        <v>86</v>
      </c>
      <c r="AV222" s="13" t="s">
        <v>86</v>
      </c>
      <c r="AW222" s="13" t="s">
        <v>32</v>
      </c>
      <c r="AX222" s="13" t="s">
        <v>84</v>
      </c>
      <c r="AY222" s="161" t="s">
        <v>138</v>
      </c>
    </row>
    <row r="223" spans="1:65" s="2" customFormat="1" ht="24.2" customHeight="1">
      <c r="A223" s="33"/>
      <c r="B223" s="145"/>
      <c r="C223" s="146" t="s">
        <v>355</v>
      </c>
      <c r="D223" s="146" t="s">
        <v>140</v>
      </c>
      <c r="E223" s="147" t="s">
        <v>356</v>
      </c>
      <c r="F223" s="148" t="s">
        <v>357</v>
      </c>
      <c r="G223" s="149" t="s">
        <v>338</v>
      </c>
      <c r="H223" s="150">
        <v>1</v>
      </c>
      <c r="I223" s="151"/>
      <c r="J223" s="152">
        <f>ROUND(I223*H223,2)</f>
        <v>0</v>
      </c>
      <c r="K223" s="148" t="s">
        <v>1</v>
      </c>
      <c r="L223" s="34"/>
      <c r="M223" s="153" t="s">
        <v>1</v>
      </c>
      <c r="N223" s="154" t="s">
        <v>41</v>
      </c>
      <c r="O223" s="59"/>
      <c r="P223" s="155">
        <f>O223*H223</f>
        <v>0</v>
      </c>
      <c r="Q223" s="155">
        <v>0</v>
      </c>
      <c r="R223" s="155">
        <f>Q223*H223</f>
        <v>0</v>
      </c>
      <c r="S223" s="155">
        <v>0</v>
      </c>
      <c r="T223" s="156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57" t="s">
        <v>145</v>
      </c>
      <c r="AT223" s="157" t="s">
        <v>140</v>
      </c>
      <c r="AU223" s="157" t="s">
        <v>86</v>
      </c>
      <c r="AY223" s="18" t="s">
        <v>138</v>
      </c>
      <c r="BE223" s="158">
        <f>IF(N223="základní",J223,0)</f>
        <v>0</v>
      </c>
      <c r="BF223" s="158">
        <f>IF(N223="snížená",J223,0)</f>
        <v>0</v>
      </c>
      <c r="BG223" s="158">
        <f>IF(N223="zákl. přenesená",J223,0)</f>
        <v>0</v>
      </c>
      <c r="BH223" s="158">
        <f>IF(N223="sníž. přenesená",J223,0)</f>
        <v>0</v>
      </c>
      <c r="BI223" s="158">
        <f>IF(N223="nulová",J223,0)</f>
        <v>0</v>
      </c>
      <c r="BJ223" s="18" t="s">
        <v>84</v>
      </c>
      <c r="BK223" s="158">
        <f>ROUND(I223*H223,2)</f>
        <v>0</v>
      </c>
      <c r="BL223" s="18" t="s">
        <v>145</v>
      </c>
      <c r="BM223" s="157" t="s">
        <v>358</v>
      </c>
    </row>
    <row r="224" spans="1:65" s="2" customFormat="1" ht="16.5" customHeight="1">
      <c r="A224" s="33"/>
      <c r="B224" s="145"/>
      <c r="C224" s="146" t="s">
        <v>359</v>
      </c>
      <c r="D224" s="146" t="s">
        <v>140</v>
      </c>
      <c r="E224" s="147" t="s">
        <v>360</v>
      </c>
      <c r="F224" s="148" t="s">
        <v>361</v>
      </c>
      <c r="G224" s="149" t="s">
        <v>338</v>
      </c>
      <c r="H224" s="150">
        <v>1</v>
      </c>
      <c r="I224" s="151"/>
      <c r="J224" s="152">
        <f>ROUND(I224*H224,2)</f>
        <v>0</v>
      </c>
      <c r="K224" s="148" t="s">
        <v>144</v>
      </c>
      <c r="L224" s="34"/>
      <c r="M224" s="153" t="s">
        <v>1</v>
      </c>
      <c r="N224" s="154" t="s">
        <v>41</v>
      </c>
      <c r="O224" s="59"/>
      <c r="P224" s="155">
        <f>O224*H224</f>
        <v>0</v>
      </c>
      <c r="Q224" s="155">
        <v>0</v>
      </c>
      <c r="R224" s="155">
        <f>Q224*H224</f>
        <v>0</v>
      </c>
      <c r="S224" s="155">
        <v>0.48199999999999998</v>
      </c>
      <c r="T224" s="156">
        <f>S224*H224</f>
        <v>0.48199999999999998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57" t="s">
        <v>145</v>
      </c>
      <c r="AT224" s="157" t="s">
        <v>140</v>
      </c>
      <c r="AU224" s="157" t="s">
        <v>86</v>
      </c>
      <c r="AY224" s="18" t="s">
        <v>138</v>
      </c>
      <c r="BE224" s="158">
        <f>IF(N224="základní",J224,0)</f>
        <v>0</v>
      </c>
      <c r="BF224" s="158">
        <f>IF(N224="snížená",J224,0)</f>
        <v>0</v>
      </c>
      <c r="BG224" s="158">
        <f>IF(N224="zákl. přenesená",J224,0)</f>
        <v>0</v>
      </c>
      <c r="BH224" s="158">
        <f>IF(N224="sníž. přenesená",J224,0)</f>
        <v>0</v>
      </c>
      <c r="BI224" s="158">
        <f>IF(N224="nulová",J224,0)</f>
        <v>0</v>
      </c>
      <c r="BJ224" s="18" t="s">
        <v>84</v>
      </c>
      <c r="BK224" s="158">
        <f>ROUND(I224*H224,2)</f>
        <v>0</v>
      </c>
      <c r="BL224" s="18" t="s">
        <v>145</v>
      </c>
      <c r="BM224" s="157" t="s">
        <v>362</v>
      </c>
    </row>
    <row r="225" spans="1:65" s="2" customFormat="1" ht="24.2" customHeight="1">
      <c r="A225" s="33"/>
      <c r="B225" s="145"/>
      <c r="C225" s="146" t="s">
        <v>363</v>
      </c>
      <c r="D225" s="146" t="s">
        <v>140</v>
      </c>
      <c r="E225" s="147" t="s">
        <v>364</v>
      </c>
      <c r="F225" s="148" t="s">
        <v>365</v>
      </c>
      <c r="G225" s="149" t="s">
        <v>338</v>
      </c>
      <c r="H225" s="150">
        <v>1</v>
      </c>
      <c r="I225" s="151"/>
      <c r="J225" s="152">
        <f>ROUND(I225*H225,2)</f>
        <v>0</v>
      </c>
      <c r="K225" s="148" t="s">
        <v>144</v>
      </c>
      <c r="L225" s="34"/>
      <c r="M225" s="153" t="s">
        <v>1</v>
      </c>
      <c r="N225" s="154" t="s">
        <v>41</v>
      </c>
      <c r="O225" s="59"/>
      <c r="P225" s="155">
        <f>O225*H225</f>
        <v>0</v>
      </c>
      <c r="Q225" s="155">
        <v>0</v>
      </c>
      <c r="R225" s="155">
        <f>Q225*H225</f>
        <v>0</v>
      </c>
      <c r="S225" s="155">
        <v>8.2000000000000003E-2</v>
      </c>
      <c r="T225" s="156">
        <f>S225*H225</f>
        <v>8.2000000000000003E-2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57" t="s">
        <v>145</v>
      </c>
      <c r="AT225" s="157" t="s">
        <v>140</v>
      </c>
      <c r="AU225" s="157" t="s">
        <v>86</v>
      </c>
      <c r="AY225" s="18" t="s">
        <v>138</v>
      </c>
      <c r="BE225" s="158">
        <f>IF(N225="základní",J225,0)</f>
        <v>0</v>
      </c>
      <c r="BF225" s="158">
        <f>IF(N225="snížená",J225,0)</f>
        <v>0</v>
      </c>
      <c r="BG225" s="158">
        <f>IF(N225="zákl. přenesená",J225,0)</f>
        <v>0</v>
      </c>
      <c r="BH225" s="158">
        <f>IF(N225="sníž. přenesená",J225,0)</f>
        <v>0</v>
      </c>
      <c r="BI225" s="158">
        <f>IF(N225="nulová",J225,0)</f>
        <v>0</v>
      </c>
      <c r="BJ225" s="18" t="s">
        <v>84</v>
      </c>
      <c r="BK225" s="158">
        <f>ROUND(I225*H225,2)</f>
        <v>0</v>
      </c>
      <c r="BL225" s="18" t="s">
        <v>145</v>
      </c>
      <c r="BM225" s="157" t="s">
        <v>366</v>
      </c>
    </row>
    <row r="226" spans="1:65" s="13" customFormat="1" ht="11.25">
      <c r="B226" s="159"/>
      <c r="D226" s="160" t="s">
        <v>154</v>
      </c>
      <c r="E226" s="161" t="s">
        <v>1</v>
      </c>
      <c r="F226" s="162" t="s">
        <v>367</v>
      </c>
      <c r="H226" s="163">
        <v>1</v>
      </c>
      <c r="I226" s="164"/>
      <c r="L226" s="159"/>
      <c r="M226" s="165"/>
      <c r="N226" s="166"/>
      <c r="O226" s="166"/>
      <c r="P226" s="166"/>
      <c r="Q226" s="166"/>
      <c r="R226" s="166"/>
      <c r="S226" s="166"/>
      <c r="T226" s="167"/>
      <c r="AT226" s="161" t="s">
        <v>154</v>
      </c>
      <c r="AU226" s="161" t="s">
        <v>86</v>
      </c>
      <c r="AV226" s="13" t="s">
        <v>86</v>
      </c>
      <c r="AW226" s="13" t="s">
        <v>32</v>
      </c>
      <c r="AX226" s="13" t="s">
        <v>84</v>
      </c>
      <c r="AY226" s="161" t="s">
        <v>138</v>
      </c>
    </row>
    <row r="227" spans="1:65" s="12" customFormat="1" ht="22.9" customHeight="1">
      <c r="B227" s="132"/>
      <c r="D227" s="133" t="s">
        <v>75</v>
      </c>
      <c r="E227" s="143" t="s">
        <v>368</v>
      </c>
      <c r="F227" s="143" t="s">
        <v>369</v>
      </c>
      <c r="I227" s="135"/>
      <c r="J227" s="144">
        <f>BK227</f>
        <v>0</v>
      </c>
      <c r="L227" s="132"/>
      <c r="M227" s="137"/>
      <c r="N227" s="138"/>
      <c r="O227" s="138"/>
      <c r="P227" s="139">
        <f>SUM(P228:P242)</f>
        <v>0</v>
      </c>
      <c r="Q227" s="138"/>
      <c r="R227" s="139">
        <f>SUM(R228:R242)</f>
        <v>0</v>
      </c>
      <c r="S227" s="138"/>
      <c r="T227" s="140">
        <f>SUM(T228:T242)</f>
        <v>0</v>
      </c>
      <c r="AR227" s="133" t="s">
        <v>84</v>
      </c>
      <c r="AT227" s="141" t="s">
        <v>75</v>
      </c>
      <c r="AU227" s="141" t="s">
        <v>84</v>
      </c>
      <c r="AY227" s="133" t="s">
        <v>138</v>
      </c>
      <c r="BK227" s="142">
        <f>SUM(BK228:BK242)</f>
        <v>0</v>
      </c>
    </row>
    <row r="228" spans="1:65" s="2" customFormat="1" ht="24.2" customHeight="1">
      <c r="A228" s="33"/>
      <c r="B228" s="145"/>
      <c r="C228" s="146" t="s">
        <v>370</v>
      </c>
      <c r="D228" s="146" t="s">
        <v>140</v>
      </c>
      <c r="E228" s="147" t="s">
        <v>371</v>
      </c>
      <c r="F228" s="148" t="s">
        <v>372</v>
      </c>
      <c r="G228" s="149" t="s">
        <v>212</v>
      </c>
      <c r="H228" s="150">
        <v>5.72</v>
      </c>
      <c r="I228" s="151"/>
      <c r="J228" s="152">
        <f>ROUND(I228*H228,2)</f>
        <v>0</v>
      </c>
      <c r="K228" s="148" t="s">
        <v>144</v>
      </c>
      <c r="L228" s="34"/>
      <c r="M228" s="153" t="s">
        <v>1</v>
      </c>
      <c r="N228" s="154" t="s">
        <v>41</v>
      </c>
      <c r="O228" s="59"/>
      <c r="P228" s="155">
        <f>O228*H228</f>
        <v>0</v>
      </c>
      <c r="Q228" s="155">
        <v>0</v>
      </c>
      <c r="R228" s="155">
        <f>Q228*H228</f>
        <v>0</v>
      </c>
      <c r="S228" s="155">
        <v>0</v>
      </c>
      <c r="T228" s="156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57" t="s">
        <v>145</v>
      </c>
      <c r="AT228" s="157" t="s">
        <v>140</v>
      </c>
      <c r="AU228" s="157" t="s">
        <v>86</v>
      </c>
      <c r="AY228" s="18" t="s">
        <v>138</v>
      </c>
      <c r="BE228" s="158">
        <f>IF(N228="základní",J228,0)</f>
        <v>0</v>
      </c>
      <c r="BF228" s="158">
        <f>IF(N228="snížená",J228,0)</f>
        <v>0</v>
      </c>
      <c r="BG228" s="158">
        <f>IF(N228="zákl. přenesená",J228,0)</f>
        <v>0</v>
      </c>
      <c r="BH228" s="158">
        <f>IF(N228="sníž. přenesená",J228,0)</f>
        <v>0</v>
      </c>
      <c r="BI228" s="158">
        <f>IF(N228="nulová",J228,0)</f>
        <v>0</v>
      </c>
      <c r="BJ228" s="18" t="s">
        <v>84</v>
      </c>
      <c r="BK228" s="158">
        <f>ROUND(I228*H228,2)</f>
        <v>0</v>
      </c>
      <c r="BL228" s="18" t="s">
        <v>145</v>
      </c>
      <c r="BM228" s="157" t="s">
        <v>373</v>
      </c>
    </row>
    <row r="229" spans="1:65" s="15" customFormat="1" ht="11.25">
      <c r="B229" s="176"/>
      <c r="D229" s="160" t="s">
        <v>154</v>
      </c>
      <c r="E229" s="177" t="s">
        <v>1</v>
      </c>
      <c r="F229" s="178" t="s">
        <v>374</v>
      </c>
      <c r="H229" s="177" t="s">
        <v>1</v>
      </c>
      <c r="I229" s="179"/>
      <c r="L229" s="176"/>
      <c r="M229" s="180"/>
      <c r="N229" s="181"/>
      <c r="O229" s="181"/>
      <c r="P229" s="181"/>
      <c r="Q229" s="181"/>
      <c r="R229" s="181"/>
      <c r="S229" s="181"/>
      <c r="T229" s="182"/>
      <c r="AT229" s="177" t="s">
        <v>154</v>
      </c>
      <c r="AU229" s="177" t="s">
        <v>86</v>
      </c>
      <c r="AV229" s="15" t="s">
        <v>84</v>
      </c>
      <c r="AW229" s="15" t="s">
        <v>32</v>
      </c>
      <c r="AX229" s="15" t="s">
        <v>76</v>
      </c>
      <c r="AY229" s="177" t="s">
        <v>138</v>
      </c>
    </row>
    <row r="230" spans="1:65" s="13" customFormat="1" ht="11.25">
      <c r="B230" s="159"/>
      <c r="D230" s="160" t="s">
        <v>154</v>
      </c>
      <c r="E230" s="161" t="s">
        <v>1</v>
      </c>
      <c r="F230" s="162" t="s">
        <v>375</v>
      </c>
      <c r="H230" s="163">
        <v>5.72</v>
      </c>
      <c r="I230" s="164"/>
      <c r="L230" s="159"/>
      <c r="M230" s="165"/>
      <c r="N230" s="166"/>
      <c r="O230" s="166"/>
      <c r="P230" s="166"/>
      <c r="Q230" s="166"/>
      <c r="R230" s="166"/>
      <c r="S230" s="166"/>
      <c r="T230" s="167"/>
      <c r="AT230" s="161" t="s">
        <v>154</v>
      </c>
      <c r="AU230" s="161" t="s">
        <v>86</v>
      </c>
      <c r="AV230" s="13" t="s">
        <v>86</v>
      </c>
      <c r="AW230" s="13" t="s">
        <v>32</v>
      </c>
      <c r="AX230" s="13" t="s">
        <v>84</v>
      </c>
      <c r="AY230" s="161" t="s">
        <v>138</v>
      </c>
    </row>
    <row r="231" spans="1:65" s="2" customFormat="1" ht="21.75" customHeight="1">
      <c r="A231" s="33"/>
      <c r="B231" s="145"/>
      <c r="C231" s="146" t="s">
        <v>376</v>
      </c>
      <c r="D231" s="146" t="s">
        <v>140</v>
      </c>
      <c r="E231" s="147" t="s">
        <v>377</v>
      </c>
      <c r="F231" s="148" t="s">
        <v>378</v>
      </c>
      <c r="G231" s="149" t="s">
        <v>212</v>
      </c>
      <c r="H231" s="150">
        <v>4.84</v>
      </c>
      <c r="I231" s="151"/>
      <c r="J231" s="152">
        <f>ROUND(I231*H231,2)</f>
        <v>0</v>
      </c>
      <c r="K231" s="148" t="s">
        <v>144</v>
      </c>
      <c r="L231" s="34"/>
      <c r="M231" s="153" t="s">
        <v>1</v>
      </c>
      <c r="N231" s="154" t="s">
        <v>41</v>
      </c>
      <c r="O231" s="59"/>
      <c r="P231" s="155">
        <f>O231*H231</f>
        <v>0</v>
      </c>
      <c r="Q231" s="155">
        <v>0</v>
      </c>
      <c r="R231" s="155">
        <f>Q231*H231</f>
        <v>0</v>
      </c>
      <c r="S231" s="155">
        <v>0</v>
      </c>
      <c r="T231" s="156">
        <f>S231*H231</f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57" t="s">
        <v>145</v>
      </c>
      <c r="AT231" s="157" t="s">
        <v>140</v>
      </c>
      <c r="AU231" s="157" t="s">
        <v>86</v>
      </c>
      <c r="AY231" s="18" t="s">
        <v>138</v>
      </c>
      <c r="BE231" s="158">
        <f>IF(N231="základní",J231,0)</f>
        <v>0</v>
      </c>
      <c r="BF231" s="158">
        <f>IF(N231="snížená",J231,0)</f>
        <v>0</v>
      </c>
      <c r="BG231" s="158">
        <f>IF(N231="zákl. přenesená",J231,0)</f>
        <v>0</v>
      </c>
      <c r="BH231" s="158">
        <f>IF(N231="sníž. přenesená",J231,0)</f>
        <v>0</v>
      </c>
      <c r="BI231" s="158">
        <f>IF(N231="nulová",J231,0)</f>
        <v>0</v>
      </c>
      <c r="BJ231" s="18" t="s">
        <v>84</v>
      </c>
      <c r="BK231" s="158">
        <f>ROUND(I231*H231,2)</f>
        <v>0</v>
      </c>
      <c r="BL231" s="18" t="s">
        <v>145</v>
      </c>
      <c r="BM231" s="157" t="s">
        <v>379</v>
      </c>
    </row>
    <row r="232" spans="1:65" s="13" customFormat="1" ht="11.25">
      <c r="B232" s="159"/>
      <c r="D232" s="160" t="s">
        <v>154</v>
      </c>
      <c r="E232" s="161" t="s">
        <v>101</v>
      </c>
      <c r="F232" s="162" t="s">
        <v>102</v>
      </c>
      <c r="H232" s="163">
        <v>4.84</v>
      </c>
      <c r="I232" s="164"/>
      <c r="L232" s="159"/>
      <c r="M232" s="165"/>
      <c r="N232" s="166"/>
      <c r="O232" s="166"/>
      <c r="P232" s="166"/>
      <c r="Q232" s="166"/>
      <c r="R232" s="166"/>
      <c r="S232" s="166"/>
      <c r="T232" s="167"/>
      <c r="AT232" s="161" t="s">
        <v>154</v>
      </c>
      <c r="AU232" s="161" t="s">
        <v>86</v>
      </c>
      <c r="AV232" s="13" t="s">
        <v>86</v>
      </c>
      <c r="AW232" s="13" t="s">
        <v>32</v>
      </c>
      <c r="AX232" s="13" t="s">
        <v>84</v>
      </c>
      <c r="AY232" s="161" t="s">
        <v>138</v>
      </c>
    </row>
    <row r="233" spans="1:65" s="2" customFormat="1" ht="24.2" customHeight="1">
      <c r="A233" s="33"/>
      <c r="B233" s="145"/>
      <c r="C233" s="146" t="s">
        <v>380</v>
      </c>
      <c r="D233" s="146" t="s">
        <v>140</v>
      </c>
      <c r="E233" s="147" t="s">
        <v>381</v>
      </c>
      <c r="F233" s="148" t="s">
        <v>382</v>
      </c>
      <c r="G233" s="149" t="s">
        <v>212</v>
      </c>
      <c r="H233" s="150">
        <v>91.96</v>
      </c>
      <c r="I233" s="151"/>
      <c r="J233" s="152">
        <f>ROUND(I233*H233,2)</f>
        <v>0</v>
      </c>
      <c r="K233" s="148" t="s">
        <v>144</v>
      </c>
      <c r="L233" s="34"/>
      <c r="M233" s="153" t="s">
        <v>1</v>
      </c>
      <c r="N233" s="154" t="s">
        <v>41</v>
      </c>
      <c r="O233" s="59"/>
      <c r="P233" s="155">
        <f>O233*H233</f>
        <v>0</v>
      </c>
      <c r="Q233" s="155">
        <v>0</v>
      </c>
      <c r="R233" s="155">
        <f>Q233*H233</f>
        <v>0</v>
      </c>
      <c r="S233" s="155">
        <v>0</v>
      </c>
      <c r="T233" s="156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57" t="s">
        <v>145</v>
      </c>
      <c r="AT233" s="157" t="s">
        <v>140</v>
      </c>
      <c r="AU233" s="157" t="s">
        <v>86</v>
      </c>
      <c r="AY233" s="18" t="s">
        <v>138</v>
      </c>
      <c r="BE233" s="158">
        <f>IF(N233="základní",J233,0)</f>
        <v>0</v>
      </c>
      <c r="BF233" s="158">
        <f>IF(N233="snížená",J233,0)</f>
        <v>0</v>
      </c>
      <c r="BG233" s="158">
        <f>IF(N233="zákl. přenesená",J233,0)</f>
        <v>0</v>
      </c>
      <c r="BH233" s="158">
        <f>IF(N233="sníž. přenesená",J233,0)</f>
        <v>0</v>
      </c>
      <c r="BI233" s="158">
        <f>IF(N233="nulová",J233,0)</f>
        <v>0</v>
      </c>
      <c r="BJ233" s="18" t="s">
        <v>84</v>
      </c>
      <c r="BK233" s="158">
        <f>ROUND(I233*H233,2)</f>
        <v>0</v>
      </c>
      <c r="BL233" s="18" t="s">
        <v>145</v>
      </c>
      <c r="BM233" s="157" t="s">
        <v>383</v>
      </c>
    </row>
    <row r="234" spans="1:65" s="13" customFormat="1" ht="11.25">
      <c r="B234" s="159"/>
      <c r="D234" s="160" t="s">
        <v>154</v>
      </c>
      <c r="E234" s="161" t="s">
        <v>1</v>
      </c>
      <c r="F234" s="162" t="s">
        <v>384</v>
      </c>
      <c r="H234" s="163">
        <v>91.96</v>
      </c>
      <c r="I234" s="164"/>
      <c r="L234" s="159"/>
      <c r="M234" s="165"/>
      <c r="N234" s="166"/>
      <c r="O234" s="166"/>
      <c r="P234" s="166"/>
      <c r="Q234" s="166"/>
      <c r="R234" s="166"/>
      <c r="S234" s="166"/>
      <c r="T234" s="167"/>
      <c r="AT234" s="161" t="s">
        <v>154</v>
      </c>
      <c r="AU234" s="161" t="s">
        <v>86</v>
      </c>
      <c r="AV234" s="13" t="s">
        <v>86</v>
      </c>
      <c r="AW234" s="13" t="s">
        <v>32</v>
      </c>
      <c r="AX234" s="13" t="s">
        <v>84</v>
      </c>
      <c r="AY234" s="161" t="s">
        <v>138</v>
      </c>
    </row>
    <row r="235" spans="1:65" s="2" customFormat="1" ht="21.75" customHeight="1">
      <c r="A235" s="33"/>
      <c r="B235" s="145"/>
      <c r="C235" s="146" t="s">
        <v>385</v>
      </c>
      <c r="D235" s="146" t="s">
        <v>140</v>
      </c>
      <c r="E235" s="147" t="s">
        <v>386</v>
      </c>
      <c r="F235" s="148" t="s">
        <v>387</v>
      </c>
      <c r="G235" s="149" t="s">
        <v>212</v>
      </c>
      <c r="H235" s="150">
        <v>0.56399999999999995</v>
      </c>
      <c r="I235" s="151"/>
      <c r="J235" s="152">
        <f>ROUND(I235*H235,2)</f>
        <v>0</v>
      </c>
      <c r="K235" s="148" t="s">
        <v>144</v>
      </c>
      <c r="L235" s="34"/>
      <c r="M235" s="153" t="s">
        <v>1</v>
      </c>
      <c r="N235" s="154" t="s">
        <v>41</v>
      </c>
      <c r="O235" s="59"/>
      <c r="P235" s="155">
        <f>O235*H235</f>
        <v>0</v>
      </c>
      <c r="Q235" s="155">
        <v>0</v>
      </c>
      <c r="R235" s="155">
        <f>Q235*H235</f>
        <v>0</v>
      </c>
      <c r="S235" s="155">
        <v>0</v>
      </c>
      <c r="T235" s="156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57" t="s">
        <v>145</v>
      </c>
      <c r="AT235" s="157" t="s">
        <v>140</v>
      </c>
      <c r="AU235" s="157" t="s">
        <v>86</v>
      </c>
      <c r="AY235" s="18" t="s">
        <v>138</v>
      </c>
      <c r="BE235" s="158">
        <f>IF(N235="základní",J235,0)</f>
        <v>0</v>
      </c>
      <c r="BF235" s="158">
        <f>IF(N235="snížená",J235,0)</f>
        <v>0</v>
      </c>
      <c r="BG235" s="158">
        <f>IF(N235="zákl. přenesená",J235,0)</f>
        <v>0</v>
      </c>
      <c r="BH235" s="158">
        <f>IF(N235="sníž. přenesená",J235,0)</f>
        <v>0</v>
      </c>
      <c r="BI235" s="158">
        <f>IF(N235="nulová",J235,0)</f>
        <v>0</v>
      </c>
      <c r="BJ235" s="18" t="s">
        <v>84</v>
      </c>
      <c r="BK235" s="158">
        <f>ROUND(I235*H235,2)</f>
        <v>0</v>
      </c>
      <c r="BL235" s="18" t="s">
        <v>145</v>
      </c>
      <c r="BM235" s="157" t="s">
        <v>388</v>
      </c>
    </row>
    <row r="236" spans="1:65" s="13" customFormat="1" ht="11.25">
      <c r="B236" s="159"/>
      <c r="D236" s="160" t="s">
        <v>154</v>
      </c>
      <c r="E236" s="161" t="s">
        <v>103</v>
      </c>
      <c r="F236" s="162" t="s">
        <v>389</v>
      </c>
      <c r="H236" s="163">
        <v>0.56399999999999995</v>
      </c>
      <c r="I236" s="164"/>
      <c r="L236" s="159"/>
      <c r="M236" s="165"/>
      <c r="N236" s="166"/>
      <c r="O236" s="166"/>
      <c r="P236" s="166"/>
      <c r="Q236" s="166"/>
      <c r="R236" s="166"/>
      <c r="S236" s="166"/>
      <c r="T236" s="167"/>
      <c r="AT236" s="161" t="s">
        <v>154</v>
      </c>
      <c r="AU236" s="161" t="s">
        <v>86</v>
      </c>
      <c r="AV236" s="13" t="s">
        <v>86</v>
      </c>
      <c r="AW236" s="13" t="s">
        <v>32</v>
      </c>
      <c r="AX236" s="13" t="s">
        <v>84</v>
      </c>
      <c r="AY236" s="161" t="s">
        <v>138</v>
      </c>
    </row>
    <row r="237" spans="1:65" s="2" customFormat="1" ht="24.2" customHeight="1">
      <c r="A237" s="33"/>
      <c r="B237" s="145"/>
      <c r="C237" s="146" t="s">
        <v>390</v>
      </c>
      <c r="D237" s="146" t="s">
        <v>140</v>
      </c>
      <c r="E237" s="147" t="s">
        <v>391</v>
      </c>
      <c r="F237" s="148" t="s">
        <v>392</v>
      </c>
      <c r="G237" s="149" t="s">
        <v>212</v>
      </c>
      <c r="H237" s="150">
        <v>10.715999999999999</v>
      </c>
      <c r="I237" s="151"/>
      <c r="J237" s="152">
        <f>ROUND(I237*H237,2)</f>
        <v>0</v>
      </c>
      <c r="K237" s="148" t="s">
        <v>144</v>
      </c>
      <c r="L237" s="34"/>
      <c r="M237" s="153" t="s">
        <v>1</v>
      </c>
      <c r="N237" s="154" t="s">
        <v>41</v>
      </c>
      <c r="O237" s="59"/>
      <c r="P237" s="155">
        <f>O237*H237</f>
        <v>0</v>
      </c>
      <c r="Q237" s="155">
        <v>0</v>
      </c>
      <c r="R237" s="155">
        <f>Q237*H237</f>
        <v>0</v>
      </c>
      <c r="S237" s="155">
        <v>0</v>
      </c>
      <c r="T237" s="156">
        <f>S237*H237</f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57" t="s">
        <v>145</v>
      </c>
      <c r="AT237" s="157" t="s">
        <v>140</v>
      </c>
      <c r="AU237" s="157" t="s">
        <v>86</v>
      </c>
      <c r="AY237" s="18" t="s">
        <v>138</v>
      </c>
      <c r="BE237" s="158">
        <f>IF(N237="základní",J237,0)</f>
        <v>0</v>
      </c>
      <c r="BF237" s="158">
        <f>IF(N237="snížená",J237,0)</f>
        <v>0</v>
      </c>
      <c r="BG237" s="158">
        <f>IF(N237="zákl. přenesená",J237,0)</f>
        <v>0</v>
      </c>
      <c r="BH237" s="158">
        <f>IF(N237="sníž. přenesená",J237,0)</f>
        <v>0</v>
      </c>
      <c r="BI237" s="158">
        <f>IF(N237="nulová",J237,0)</f>
        <v>0</v>
      </c>
      <c r="BJ237" s="18" t="s">
        <v>84</v>
      </c>
      <c r="BK237" s="158">
        <f>ROUND(I237*H237,2)</f>
        <v>0</v>
      </c>
      <c r="BL237" s="18" t="s">
        <v>145</v>
      </c>
      <c r="BM237" s="157" t="s">
        <v>393</v>
      </c>
    </row>
    <row r="238" spans="1:65" s="13" customFormat="1" ht="11.25">
      <c r="B238" s="159"/>
      <c r="D238" s="160" t="s">
        <v>154</v>
      </c>
      <c r="E238" s="161" t="s">
        <v>1</v>
      </c>
      <c r="F238" s="162" t="s">
        <v>394</v>
      </c>
      <c r="H238" s="163">
        <v>10.715999999999999</v>
      </c>
      <c r="I238" s="164"/>
      <c r="L238" s="159"/>
      <c r="M238" s="165"/>
      <c r="N238" s="166"/>
      <c r="O238" s="166"/>
      <c r="P238" s="166"/>
      <c r="Q238" s="166"/>
      <c r="R238" s="166"/>
      <c r="S238" s="166"/>
      <c r="T238" s="167"/>
      <c r="AT238" s="161" t="s">
        <v>154</v>
      </c>
      <c r="AU238" s="161" t="s">
        <v>86</v>
      </c>
      <c r="AV238" s="13" t="s">
        <v>86</v>
      </c>
      <c r="AW238" s="13" t="s">
        <v>32</v>
      </c>
      <c r="AX238" s="13" t="s">
        <v>84</v>
      </c>
      <c r="AY238" s="161" t="s">
        <v>138</v>
      </c>
    </row>
    <row r="239" spans="1:65" s="2" customFormat="1" ht="24.2" customHeight="1">
      <c r="A239" s="33"/>
      <c r="B239" s="145"/>
      <c r="C239" s="146" t="s">
        <v>395</v>
      </c>
      <c r="D239" s="146" t="s">
        <v>140</v>
      </c>
      <c r="E239" s="147" t="s">
        <v>396</v>
      </c>
      <c r="F239" s="148" t="s">
        <v>397</v>
      </c>
      <c r="G239" s="149" t="s">
        <v>212</v>
      </c>
      <c r="H239" s="150">
        <v>8.2639999999999993</v>
      </c>
      <c r="I239" s="151"/>
      <c r="J239" s="152">
        <f>ROUND(I239*H239,2)</f>
        <v>0</v>
      </c>
      <c r="K239" s="148" t="s">
        <v>144</v>
      </c>
      <c r="L239" s="34"/>
      <c r="M239" s="153" t="s">
        <v>1</v>
      </c>
      <c r="N239" s="154" t="s">
        <v>41</v>
      </c>
      <c r="O239" s="59"/>
      <c r="P239" s="155">
        <f>O239*H239</f>
        <v>0</v>
      </c>
      <c r="Q239" s="155">
        <v>0</v>
      </c>
      <c r="R239" s="155">
        <f>Q239*H239</f>
        <v>0</v>
      </c>
      <c r="S239" s="155">
        <v>0</v>
      </c>
      <c r="T239" s="156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57" t="s">
        <v>145</v>
      </c>
      <c r="AT239" s="157" t="s">
        <v>140</v>
      </c>
      <c r="AU239" s="157" t="s">
        <v>86</v>
      </c>
      <c r="AY239" s="18" t="s">
        <v>138</v>
      </c>
      <c r="BE239" s="158">
        <f>IF(N239="základní",J239,0)</f>
        <v>0</v>
      </c>
      <c r="BF239" s="158">
        <f>IF(N239="snížená",J239,0)</f>
        <v>0</v>
      </c>
      <c r="BG239" s="158">
        <f>IF(N239="zákl. přenesená",J239,0)</f>
        <v>0</v>
      </c>
      <c r="BH239" s="158">
        <f>IF(N239="sníž. přenesená",J239,0)</f>
        <v>0</v>
      </c>
      <c r="BI239" s="158">
        <f>IF(N239="nulová",J239,0)</f>
        <v>0</v>
      </c>
      <c r="BJ239" s="18" t="s">
        <v>84</v>
      </c>
      <c r="BK239" s="158">
        <f>ROUND(I239*H239,2)</f>
        <v>0</v>
      </c>
      <c r="BL239" s="18" t="s">
        <v>145</v>
      </c>
      <c r="BM239" s="157" t="s">
        <v>398</v>
      </c>
    </row>
    <row r="240" spans="1:65" s="2" customFormat="1" ht="33" customHeight="1">
      <c r="A240" s="33"/>
      <c r="B240" s="145"/>
      <c r="C240" s="146" t="s">
        <v>399</v>
      </c>
      <c r="D240" s="146" t="s">
        <v>140</v>
      </c>
      <c r="E240" s="147" t="s">
        <v>400</v>
      </c>
      <c r="F240" s="148" t="s">
        <v>401</v>
      </c>
      <c r="G240" s="149" t="s">
        <v>212</v>
      </c>
      <c r="H240" s="150">
        <v>0.56399999999999995</v>
      </c>
      <c r="I240" s="151"/>
      <c r="J240" s="152">
        <f>ROUND(I240*H240,2)</f>
        <v>0</v>
      </c>
      <c r="K240" s="148" t="s">
        <v>144</v>
      </c>
      <c r="L240" s="34"/>
      <c r="M240" s="153" t="s">
        <v>1</v>
      </c>
      <c r="N240" s="154" t="s">
        <v>41</v>
      </c>
      <c r="O240" s="59"/>
      <c r="P240" s="155">
        <f>O240*H240</f>
        <v>0</v>
      </c>
      <c r="Q240" s="155">
        <v>0</v>
      </c>
      <c r="R240" s="155">
        <f>Q240*H240</f>
        <v>0</v>
      </c>
      <c r="S240" s="155">
        <v>0</v>
      </c>
      <c r="T240" s="156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57" t="s">
        <v>145</v>
      </c>
      <c r="AT240" s="157" t="s">
        <v>140</v>
      </c>
      <c r="AU240" s="157" t="s">
        <v>86</v>
      </c>
      <c r="AY240" s="18" t="s">
        <v>138</v>
      </c>
      <c r="BE240" s="158">
        <f>IF(N240="základní",J240,0)</f>
        <v>0</v>
      </c>
      <c r="BF240" s="158">
        <f>IF(N240="snížená",J240,0)</f>
        <v>0</v>
      </c>
      <c r="BG240" s="158">
        <f>IF(N240="zákl. přenesená",J240,0)</f>
        <v>0</v>
      </c>
      <c r="BH240" s="158">
        <f>IF(N240="sníž. přenesená",J240,0)</f>
        <v>0</v>
      </c>
      <c r="BI240" s="158">
        <f>IF(N240="nulová",J240,0)</f>
        <v>0</v>
      </c>
      <c r="BJ240" s="18" t="s">
        <v>84</v>
      </c>
      <c r="BK240" s="158">
        <f>ROUND(I240*H240,2)</f>
        <v>0</v>
      </c>
      <c r="BL240" s="18" t="s">
        <v>145</v>
      </c>
      <c r="BM240" s="157" t="s">
        <v>402</v>
      </c>
    </row>
    <row r="241" spans="1:65" s="13" customFormat="1" ht="11.25">
      <c r="B241" s="159"/>
      <c r="D241" s="160" t="s">
        <v>154</v>
      </c>
      <c r="E241" s="161" t="s">
        <v>1</v>
      </c>
      <c r="F241" s="162" t="s">
        <v>103</v>
      </c>
      <c r="H241" s="163">
        <v>0.56399999999999995</v>
      </c>
      <c r="I241" s="164"/>
      <c r="L241" s="159"/>
      <c r="M241" s="165"/>
      <c r="N241" s="166"/>
      <c r="O241" s="166"/>
      <c r="P241" s="166"/>
      <c r="Q241" s="166"/>
      <c r="R241" s="166"/>
      <c r="S241" s="166"/>
      <c r="T241" s="167"/>
      <c r="AT241" s="161" t="s">
        <v>154</v>
      </c>
      <c r="AU241" s="161" t="s">
        <v>86</v>
      </c>
      <c r="AV241" s="13" t="s">
        <v>86</v>
      </c>
      <c r="AW241" s="13" t="s">
        <v>32</v>
      </c>
      <c r="AX241" s="13" t="s">
        <v>84</v>
      </c>
      <c r="AY241" s="161" t="s">
        <v>138</v>
      </c>
    </row>
    <row r="242" spans="1:65" s="2" customFormat="1" ht="44.25" customHeight="1">
      <c r="A242" s="33"/>
      <c r="B242" s="145"/>
      <c r="C242" s="146" t="s">
        <v>403</v>
      </c>
      <c r="D242" s="146" t="s">
        <v>140</v>
      </c>
      <c r="E242" s="147" t="s">
        <v>404</v>
      </c>
      <c r="F242" s="148" t="s">
        <v>405</v>
      </c>
      <c r="G242" s="149" t="s">
        <v>212</v>
      </c>
      <c r="H242" s="150">
        <v>4.84</v>
      </c>
      <c r="I242" s="151"/>
      <c r="J242" s="152">
        <f>ROUND(I242*H242,2)</f>
        <v>0</v>
      </c>
      <c r="K242" s="148" t="s">
        <v>144</v>
      </c>
      <c r="L242" s="34"/>
      <c r="M242" s="153" t="s">
        <v>1</v>
      </c>
      <c r="N242" s="154" t="s">
        <v>41</v>
      </c>
      <c r="O242" s="59"/>
      <c r="P242" s="155">
        <f>O242*H242</f>
        <v>0</v>
      </c>
      <c r="Q242" s="155">
        <v>0</v>
      </c>
      <c r="R242" s="155">
        <f>Q242*H242</f>
        <v>0</v>
      </c>
      <c r="S242" s="155">
        <v>0</v>
      </c>
      <c r="T242" s="156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57" t="s">
        <v>145</v>
      </c>
      <c r="AT242" s="157" t="s">
        <v>140</v>
      </c>
      <c r="AU242" s="157" t="s">
        <v>86</v>
      </c>
      <c r="AY242" s="18" t="s">
        <v>138</v>
      </c>
      <c r="BE242" s="158">
        <f>IF(N242="základní",J242,0)</f>
        <v>0</v>
      </c>
      <c r="BF242" s="158">
        <f>IF(N242="snížená",J242,0)</f>
        <v>0</v>
      </c>
      <c r="BG242" s="158">
        <f>IF(N242="zákl. přenesená",J242,0)</f>
        <v>0</v>
      </c>
      <c r="BH242" s="158">
        <f>IF(N242="sníž. přenesená",J242,0)</f>
        <v>0</v>
      </c>
      <c r="BI242" s="158">
        <f>IF(N242="nulová",J242,0)</f>
        <v>0</v>
      </c>
      <c r="BJ242" s="18" t="s">
        <v>84</v>
      </c>
      <c r="BK242" s="158">
        <f>ROUND(I242*H242,2)</f>
        <v>0</v>
      </c>
      <c r="BL242" s="18" t="s">
        <v>145</v>
      </c>
      <c r="BM242" s="157" t="s">
        <v>406</v>
      </c>
    </row>
    <row r="243" spans="1:65" s="12" customFormat="1" ht="22.9" customHeight="1">
      <c r="B243" s="132"/>
      <c r="D243" s="133" t="s">
        <v>75</v>
      </c>
      <c r="E243" s="143" t="s">
        <v>407</v>
      </c>
      <c r="F243" s="143" t="s">
        <v>408</v>
      </c>
      <c r="I243" s="135"/>
      <c r="J243" s="144">
        <f>BK243</f>
        <v>0</v>
      </c>
      <c r="L243" s="132"/>
      <c r="M243" s="137"/>
      <c r="N243" s="138"/>
      <c r="O243" s="138"/>
      <c r="P243" s="139">
        <f>P244</f>
        <v>0</v>
      </c>
      <c r="Q243" s="138"/>
      <c r="R243" s="139">
        <f>R244</f>
        <v>0</v>
      </c>
      <c r="S243" s="138"/>
      <c r="T243" s="140">
        <f>T244</f>
        <v>0</v>
      </c>
      <c r="AR243" s="133" t="s">
        <v>84</v>
      </c>
      <c r="AT243" s="141" t="s">
        <v>75</v>
      </c>
      <c r="AU243" s="141" t="s">
        <v>84</v>
      </c>
      <c r="AY243" s="133" t="s">
        <v>138</v>
      </c>
      <c r="BK243" s="142">
        <f>BK244</f>
        <v>0</v>
      </c>
    </row>
    <row r="244" spans="1:65" s="2" customFormat="1" ht="24.2" customHeight="1">
      <c r="A244" s="33"/>
      <c r="B244" s="145"/>
      <c r="C244" s="146" t="s">
        <v>409</v>
      </c>
      <c r="D244" s="146" t="s">
        <v>140</v>
      </c>
      <c r="E244" s="147" t="s">
        <v>410</v>
      </c>
      <c r="F244" s="148" t="s">
        <v>411</v>
      </c>
      <c r="G244" s="149" t="s">
        <v>212</v>
      </c>
      <c r="H244" s="150">
        <v>38.420999999999999</v>
      </c>
      <c r="I244" s="151"/>
      <c r="J244" s="152">
        <f>ROUND(I244*H244,2)</f>
        <v>0</v>
      </c>
      <c r="K244" s="148" t="s">
        <v>144</v>
      </c>
      <c r="L244" s="34"/>
      <c r="M244" s="153" t="s">
        <v>1</v>
      </c>
      <c r="N244" s="154" t="s">
        <v>41</v>
      </c>
      <c r="O244" s="59"/>
      <c r="P244" s="155">
        <f>O244*H244</f>
        <v>0</v>
      </c>
      <c r="Q244" s="155">
        <v>0</v>
      </c>
      <c r="R244" s="155">
        <f>Q244*H244</f>
        <v>0</v>
      </c>
      <c r="S244" s="155">
        <v>0</v>
      </c>
      <c r="T244" s="156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57" t="s">
        <v>145</v>
      </c>
      <c r="AT244" s="157" t="s">
        <v>140</v>
      </c>
      <c r="AU244" s="157" t="s">
        <v>86</v>
      </c>
      <c r="AY244" s="18" t="s">
        <v>138</v>
      </c>
      <c r="BE244" s="158">
        <f>IF(N244="základní",J244,0)</f>
        <v>0</v>
      </c>
      <c r="BF244" s="158">
        <f>IF(N244="snížená",J244,0)</f>
        <v>0</v>
      </c>
      <c r="BG244" s="158">
        <f>IF(N244="zákl. přenesená",J244,0)</f>
        <v>0</v>
      </c>
      <c r="BH244" s="158">
        <f>IF(N244="sníž. přenesená",J244,0)</f>
        <v>0</v>
      </c>
      <c r="BI244" s="158">
        <f>IF(N244="nulová",J244,0)</f>
        <v>0</v>
      </c>
      <c r="BJ244" s="18" t="s">
        <v>84</v>
      </c>
      <c r="BK244" s="158">
        <f>ROUND(I244*H244,2)</f>
        <v>0</v>
      </c>
      <c r="BL244" s="18" t="s">
        <v>145</v>
      </c>
      <c r="BM244" s="157" t="s">
        <v>412</v>
      </c>
    </row>
    <row r="245" spans="1:65" s="12" customFormat="1" ht="25.9" customHeight="1">
      <c r="B245" s="132"/>
      <c r="D245" s="133" t="s">
        <v>75</v>
      </c>
      <c r="E245" s="134" t="s">
        <v>413</v>
      </c>
      <c r="F245" s="134" t="s">
        <v>414</v>
      </c>
      <c r="I245" s="135"/>
      <c r="J245" s="136">
        <f>BK245</f>
        <v>0</v>
      </c>
      <c r="L245" s="132"/>
      <c r="M245" s="137"/>
      <c r="N245" s="138"/>
      <c r="O245" s="138"/>
      <c r="P245" s="139">
        <f>P246+P250+P252</f>
        <v>0</v>
      </c>
      <c r="Q245" s="138"/>
      <c r="R245" s="139">
        <f>R246+R250+R252</f>
        <v>0</v>
      </c>
      <c r="S245" s="138"/>
      <c r="T245" s="140">
        <f>T246+T250+T252</f>
        <v>0</v>
      </c>
      <c r="AR245" s="133" t="s">
        <v>159</v>
      </c>
      <c r="AT245" s="141" t="s">
        <v>75</v>
      </c>
      <c r="AU245" s="141" t="s">
        <v>76</v>
      </c>
      <c r="AY245" s="133" t="s">
        <v>138</v>
      </c>
      <c r="BK245" s="142">
        <f>BK246+BK250+BK252</f>
        <v>0</v>
      </c>
    </row>
    <row r="246" spans="1:65" s="12" customFormat="1" ht="22.9" customHeight="1">
      <c r="B246" s="132"/>
      <c r="D246" s="133" t="s">
        <v>75</v>
      </c>
      <c r="E246" s="143" t="s">
        <v>415</v>
      </c>
      <c r="F246" s="143" t="s">
        <v>416</v>
      </c>
      <c r="I246" s="135"/>
      <c r="J246" s="144">
        <f>BK246</f>
        <v>0</v>
      </c>
      <c r="L246" s="132"/>
      <c r="M246" s="137"/>
      <c r="N246" s="138"/>
      <c r="O246" s="138"/>
      <c r="P246" s="139">
        <f>SUM(P247:P249)</f>
        <v>0</v>
      </c>
      <c r="Q246" s="138"/>
      <c r="R246" s="139">
        <f>SUM(R247:R249)</f>
        <v>0</v>
      </c>
      <c r="S246" s="138"/>
      <c r="T246" s="140">
        <f>SUM(T247:T249)</f>
        <v>0</v>
      </c>
      <c r="AR246" s="133" t="s">
        <v>159</v>
      </c>
      <c r="AT246" s="141" t="s">
        <v>75</v>
      </c>
      <c r="AU246" s="141" t="s">
        <v>84</v>
      </c>
      <c r="AY246" s="133" t="s">
        <v>138</v>
      </c>
      <c r="BK246" s="142">
        <f>SUM(BK247:BK249)</f>
        <v>0</v>
      </c>
    </row>
    <row r="247" spans="1:65" s="2" customFormat="1" ht="16.5" customHeight="1">
      <c r="A247" s="33"/>
      <c r="B247" s="145"/>
      <c r="C247" s="146" t="s">
        <v>417</v>
      </c>
      <c r="D247" s="146" t="s">
        <v>140</v>
      </c>
      <c r="E247" s="147" t="s">
        <v>418</v>
      </c>
      <c r="F247" s="148" t="s">
        <v>419</v>
      </c>
      <c r="G247" s="149" t="s">
        <v>420</v>
      </c>
      <c r="H247" s="150">
        <v>1</v>
      </c>
      <c r="I247" s="151"/>
      <c r="J247" s="152">
        <f>ROUND(I247*H247,2)</f>
        <v>0</v>
      </c>
      <c r="K247" s="148" t="s">
        <v>144</v>
      </c>
      <c r="L247" s="34"/>
      <c r="M247" s="153" t="s">
        <v>1</v>
      </c>
      <c r="N247" s="154" t="s">
        <v>41</v>
      </c>
      <c r="O247" s="59"/>
      <c r="P247" s="155">
        <f>O247*H247</f>
        <v>0</v>
      </c>
      <c r="Q247" s="155">
        <v>0</v>
      </c>
      <c r="R247" s="155">
        <f>Q247*H247</f>
        <v>0</v>
      </c>
      <c r="S247" s="155">
        <v>0</v>
      </c>
      <c r="T247" s="156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57" t="s">
        <v>421</v>
      </c>
      <c r="AT247" s="157" t="s">
        <v>140</v>
      </c>
      <c r="AU247" s="157" t="s">
        <v>86</v>
      </c>
      <c r="AY247" s="18" t="s">
        <v>138</v>
      </c>
      <c r="BE247" s="158">
        <f>IF(N247="základní",J247,0)</f>
        <v>0</v>
      </c>
      <c r="BF247" s="158">
        <f>IF(N247="snížená",J247,0)</f>
        <v>0</v>
      </c>
      <c r="BG247" s="158">
        <f>IF(N247="zákl. přenesená",J247,0)</f>
        <v>0</v>
      </c>
      <c r="BH247" s="158">
        <f>IF(N247="sníž. přenesená",J247,0)</f>
        <v>0</v>
      </c>
      <c r="BI247" s="158">
        <f>IF(N247="nulová",J247,0)</f>
        <v>0</v>
      </c>
      <c r="BJ247" s="18" t="s">
        <v>84</v>
      </c>
      <c r="BK247" s="158">
        <f>ROUND(I247*H247,2)</f>
        <v>0</v>
      </c>
      <c r="BL247" s="18" t="s">
        <v>421</v>
      </c>
      <c r="BM247" s="157" t="s">
        <v>422</v>
      </c>
    </row>
    <row r="248" spans="1:65" s="2" customFormat="1" ht="16.5" customHeight="1">
      <c r="A248" s="33"/>
      <c r="B248" s="145"/>
      <c r="C248" s="146" t="s">
        <v>423</v>
      </c>
      <c r="D248" s="146" t="s">
        <v>140</v>
      </c>
      <c r="E248" s="147" t="s">
        <v>424</v>
      </c>
      <c r="F248" s="148" t="s">
        <v>425</v>
      </c>
      <c r="G248" s="149" t="s">
        <v>420</v>
      </c>
      <c r="H248" s="150">
        <v>1</v>
      </c>
      <c r="I248" s="151"/>
      <c r="J248" s="152">
        <f>ROUND(I248*H248,2)</f>
        <v>0</v>
      </c>
      <c r="K248" s="148" t="s">
        <v>144</v>
      </c>
      <c r="L248" s="34"/>
      <c r="M248" s="153" t="s">
        <v>1</v>
      </c>
      <c r="N248" s="154" t="s">
        <v>41</v>
      </c>
      <c r="O248" s="59"/>
      <c r="P248" s="155">
        <f>O248*H248</f>
        <v>0</v>
      </c>
      <c r="Q248" s="155">
        <v>0</v>
      </c>
      <c r="R248" s="155">
        <f>Q248*H248</f>
        <v>0</v>
      </c>
      <c r="S248" s="155">
        <v>0</v>
      </c>
      <c r="T248" s="156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57" t="s">
        <v>421</v>
      </c>
      <c r="AT248" s="157" t="s">
        <v>140</v>
      </c>
      <c r="AU248" s="157" t="s">
        <v>86</v>
      </c>
      <c r="AY248" s="18" t="s">
        <v>138</v>
      </c>
      <c r="BE248" s="158">
        <f>IF(N248="základní",J248,0)</f>
        <v>0</v>
      </c>
      <c r="BF248" s="158">
        <f>IF(N248="snížená",J248,0)</f>
        <v>0</v>
      </c>
      <c r="BG248" s="158">
        <f>IF(N248="zákl. přenesená",J248,0)</f>
        <v>0</v>
      </c>
      <c r="BH248" s="158">
        <f>IF(N248="sníž. přenesená",J248,0)</f>
        <v>0</v>
      </c>
      <c r="BI248" s="158">
        <f>IF(N248="nulová",J248,0)</f>
        <v>0</v>
      </c>
      <c r="BJ248" s="18" t="s">
        <v>84</v>
      </c>
      <c r="BK248" s="158">
        <f>ROUND(I248*H248,2)</f>
        <v>0</v>
      </c>
      <c r="BL248" s="18" t="s">
        <v>421</v>
      </c>
      <c r="BM248" s="157" t="s">
        <v>426</v>
      </c>
    </row>
    <row r="249" spans="1:65" s="2" customFormat="1" ht="16.5" customHeight="1">
      <c r="A249" s="33"/>
      <c r="B249" s="145"/>
      <c r="C249" s="146" t="s">
        <v>427</v>
      </c>
      <c r="D249" s="146" t="s">
        <v>140</v>
      </c>
      <c r="E249" s="147" t="s">
        <v>428</v>
      </c>
      <c r="F249" s="148" t="s">
        <v>429</v>
      </c>
      <c r="G249" s="149" t="s">
        <v>420</v>
      </c>
      <c r="H249" s="150">
        <v>1</v>
      </c>
      <c r="I249" s="151"/>
      <c r="J249" s="152">
        <f>ROUND(I249*H249,2)</f>
        <v>0</v>
      </c>
      <c r="K249" s="148" t="s">
        <v>144</v>
      </c>
      <c r="L249" s="34"/>
      <c r="M249" s="153" t="s">
        <v>1</v>
      </c>
      <c r="N249" s="154" t="s">
        <v>41</v>
      </c>
      <c r="O249" s="59"/>
      <c r="P249" s="155">
        <f>O249*H249</f>
        <v>0</v>
      </c>
      <c r="Q249" s="155">
        <v>0</v>
      </c>
      <c r="R249" s="155">
        <f>Q249*H249</f>
        <v>0</v>
      </c>
      <c r="S249" s="155">
        <v>0</v>
      </c>
      <c r="T249" s="156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57" t="s">
        <v>421</v>
      </c>
      <c r="AT249" s="157" t="s">
        <v>140</v>
      </c>
      <c r="AU249" s="157" t="s">
        <v>86</v>
      </c>
      <c r="AY249" s="18" t="s">
        <v>138</v>
      </c>
      <c r="BE249" s="158">
        <f>IF(N249="základní",J249,0)</f>
        <v>0</v>
      </c>
      <c r="BF249" s="158">
        <f>IF(N249="snížená",J249,0)</f>
        <v>0</v>
      </c>
      <c r="BG249" s="158">
        <f>IF(N249="zákl. přenesená",J249,0)</f>
        <v>0</v>
      </c>
      <c r="BH249" s="158">
        <f>IF(N249="sníž. přenesená",J249,0)</f>
        <v>0</v>
      </c>
      <c r="BI249" s="158">
        <f>IF(N249="nulová",J249,0)</f>
        <v>0</v>
      </c>
      <c r="BJ249" s="18" t="s">
        <v>84</v>
      </c>
      <c r="BK249" s="158">
        <f>ROUND(I249*H249,2)</f>
        <v>0</v>
      </c>
      <c r="BL249" s="18" t="s">
        <v>421</v>
      </c>
      <c r="BM249" s="157" t="s">
        <v>430</v>
      </c>
    </row>
    <row r="250" spans="1:65" s="12" customFormat="1" ht="22.9" customHeight="1">
      <c r="B250" s="132"/>
      <c r="D250" s="133" t="s">
        <v>75</v>
      </c>
      <c r="E250" s="143" t="s">
        <v>431</v>
      </c>
      <c r="F250" s="143" t="s">
        <v>432</v>
      </c>
      <c r="I250" s="135"/>
      <c r="J250" s="144">
        <f>BK250</f>
        <v>0</v>
      </c>
      <c r="L250" s="132"/>
      <c r="M250" s="137"/>
      <c r="N250" s="138"/>
      <c r="O250" s="138"/>
      <c r="P250" s="139">
        <f>P251</f>
        <v>0</v>
      </c>
      <c r="Q250" s="138"/>
      <c r="R250" s="139">
        <f>R251</f>
        <v>0</v>
      </c>
      <c r="S250" s="138"/>
      <c r="T250" s="140">
        <f>T251</f>
        <v>0</v>
      </c>
      <c r="AR250" s="133" t="s">
        <v>159</v>
      </c>
      <c r="AT250" s="141" t="s">
        <v>75</v>
      </c>
      <c r="AU250" s="141" t="s">
        <v>84</v>
      </c>
      <c r="AY250" s="133" t="s">
        <v>138</v>
      </c>
      <c r="BK250" s="142">
        <f>BK251</f>
        <v>0</v>
      </c>
    </row>
    <row r="251" spans="1:65" s="2" customFormat="1" ht="16.5" customHeight="1">
      <c r="A251" s="33"/>
      <c r="B251" s="145"/>
      <c r="C251" s="146" t="s">
        <v>433</v>
      </c>
      <c r="D251" s="146" t="s">
        <v>140</v>
      </c>
      <c r="E251" s="147" t="s">
        <v>434</v>
      </c>
      <c r="F251" s="148" t="s">
        <v>432</v>
      </c>
      <c r="G251" s="149" t="s">
        <v>420</v>
      </c>
      <c r="H251" s="150">
        <v>1</v>
      </c>
      <c r="I251" s="151"/>
      <c r="J251" s="152">
        <f>ROUND(I251*H251,2)</f>
        <v>0</v>
      </c>
      <c r="K251" s="148" t="s">
        <v>144</v>
      </c>
      <c r="L251" s="34"/>
      <c r="M251" s="153" t="s">
        <v>1</v>
      </c>
      <c r="N251" s="154" t="s">
        <v>41</v>
      </c>
      <c r="O251" s="59"/>
      <c r="P251" s="155">
        <f>O251*H251</f>
        <v>0</v>
      </c>
      <c r="Q251" s="155">
        <v>0</v>
      </c>
      <c r="R251" s="155">
        <f>Q251*H251</f>
        <v>0</v>
      </c>
      <c r="S251" s="155">
        <v>0</v>
      </c>
      <c r="T251" s="156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57" t="s">
        <v>421</v>
      </c>
      <c r="AT251" s="157" t="s">
        <v>140</v>
      </c>
      <c r="AU251" s="157" t="s">
        <v>86</v>
      </c>
      <c r="AY251" s="18" t="s">
        <v>138</v>
      </c>
      <c r="BE251" s="158">
        <f>IF(N251="základní",J251,0)</f>
        <v>0</v>
      </c>
      <c r="BF251" s="158">
        <f>IF(N251="snížená",J251,0)</f>
        <v>0</v>
      </c>
      <c r="BG251" s="158">
        <f>IF(N251="zákl. přenesená",J251,0)</f>
        <v>0</v>
      </c>
      <c r="BH251" s="158">
        <f>IF(N251="sníž. přenesená",J251,0)</f>
        <v>0</v>
      </c>
      <c r="BI251" s="158">
        <f>IF(N251="nulová",J251,0)</f>
        <v>0</v>
      </c>
      <c r="BJ251" s="18" t="s">
        <v>84</v>
      </c>
      <c r="BK251" s="158">
        <f>ROUND(I251*H251,2)</f>
        <v>0</v>
      </c>
      <c r="BL251" s="18" t="s">
        <v>421</v>
      </c>
      <c r="BM251" s="157" t="s">
        <v>435</v>
      </c>
    </row>
    <row r="252" spans="1:65" s="12" customFormat="1" ht="22.9" customHeight="1">
      <c r="B252" s="132"/>
      <c r="D252" s="133" t="s">
        <v>75</v>
      </c>
      <c r="E252" s="143" t="s">
        <v>436</v>
      </c>
      <c r="F252" s="143" t="s">
        <v>437</v>
      </c>
      <c r="I252" s="135"/>
      <c r="J252" s="144">
        <f>BK252</f>
        <v>0</v>
      </c>
      <c r="L252" s="132"/>
      <c r="M252" s="137"/>
      <c r="N252" s="138"/>
      <c r="O252" s="138"/>
      <c r="P252" s="139">
        <f>P253</f>
        <v>0</v>
      </c>
      <c r="Q252" s="138"/>
      <c r="R252" s="139">
        <f>R253</f>
        <v>0</v>
      </c>
      <c r="S252" s="138"/>
      <c r="T252" s="140">
        <f>T253</f>
        <v>0</v>
      </c>
      <c r="AR252" s="133" t="s">
        <v>159</v>
      </c>
      <c r="AT252" s="141" t="s">
        <v>75</v>
      </c>
      <c r="AU252" s="141" t="s">
        <v>84</v>
      </c>
      <c r="AY252" s="133" t="s">
        <v>138</v>
      </c>
      <c r="BK252" s="142">
        <f>BK253</f>
        <v>0</v>
      </c>
    </row>
    <row r="253" spans="1:65" s="2" customFormat="1" ht="16.5" customHeight="1">
      <c r="A253" s="33"/>
      <c r="B253" s="145"/>
      <c r="C253" s="146" t="s">
        <v>438</v>
      </c>
      <c r="D253" s="146" t="s">
        <v>140</v>
      </c>
      <c r="E253" s="147" t="s">
        <v>439</v>
      </c>
      <c r="F253" s="148" t="s">
        <v>440</v>
      </c>
      <c r="G253" s="149" t="s">
        <v>420</v>
      </c>
      <c r="H253" s="150">
        <v>1</v>
      </c>
      <c r="I253" s="151"/>
      <c r="J253" s="152">
        <f>ROUND(I253*H253,2)</f>
        <v>0</v>
      </c>
      <c r="K253" s="148" t="s">
        <v>144</v>
      </c>
      <c r="L253" s="34"/>
      <c r="M253" s="201" t="s">
        <v>1</v>
      </c>
      <c r="N253" s="202" t="s">
        <v>41</v>
      </c>
      <c r="O253" s="203"/>
      <c r="P253" s="204">
        <f>O253*H253</f>
        <v>0</v>
      </c>
      <c r="Q253" s="204">
        <v>0</v>
      </c>
      <c r="R253" s="204">
        <f>Q253*H253</f>
        <v>0</v>
      </c>
      <c r="S253" s="204">
        <v>0</v>
      </c>
      <c r="T253" s="205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57" t="s">
        <v>421</v>
      </c>
      <c r="AT253" s="157" t="s">
        <v>140</v>
      </c>
      <c r="AU253" s="157" t="s">
        <v>86</v>
      </c>
      <c r="AY253" s="18" t="s">
        <v>138</v>
      </c>
      <c r="BE253" s="158">
        <f>IF(N253="základní",J253,0)</f>
        <v>0</v>
      </c>
      <c r="BF253" s="158">
        <f>IF(N253="snížená",J253,0)</f>
        <v>0</v>
      </c>
      <c r="BG253" s="158">
        <f>IF(N253="zákl. přenesená",J253,0)</f>
        <v>0</v>
      </c>
      <c r="BH253" s="158">
        <f>IF(N253="sníž. přenesená",J253,0)</f>
        <v>0</v>
      </c>
      <c r="BI253" s="158">
        <f>IF(N253="nulová",J253,0)</f>
        <v>0</v>
      </c>
      <c r="BJ253" s="18" t="s">
        <v>84</v>
      </c>
      <c r="BK253" s="158">
        <f>ROUND(I253*H253,2)</f>
        <v>0</v>
      </c>
      <c r="BL253" s="18" t="s">
        <v>421</v>
      </c>
      <c r="BM253" s="157" t="s">
        <v>441</v>
      </c>
    </row>
    <row r="254" spans="1:65" s="2" customFormat="1" ht="6.95" customHeight="1">
      <c r="A254" s="33"/>
      <c r="B254" s="48"/>
      <c r="C254" s="49"/>
      <c r="D254" s="49"/>
      <c r="E254" s="49"/>
      <c r="F254" s="49"/>
      <c r="G254" s="49"/>
      <c r="H254" s="49"/>
      <c r="I254" s="49"/>
      <c r="J254" s="49"/>
      <c r="K254" s="49"/>
      <c r="L254" s="34"/>
      <c r="M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</row>
  </sheetData>
  <autoFilter ref="C126:K253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7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53" t="s">
        <v>5</v>
      </c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8" t="s">
        <v>89</v>
      </c>
      <c r="AZ2" s="94" t="s">
        <v>93</v>
      </c>
      <c r="BA2" s="94" t="s">
        <v>1</v>
      </c>
      <c r="BB2" s="94" t="s">
        <v>1</v>
      </c>
      <c r="BC2" s="94" t="s">
        <v>442</v>
      </c>
      <c r="BD2" s="94" t="s">
        <v>86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86</v>
      </c>
      <c r="AZ3" s="94" t="s">
        <v>95</v>
      </c>
      <c r="BA3" s="94" t="s">
        <v>1</v>
      </c>
      <c r="BB3" s="94" t="s">
        <v>1</v>
      </c>
      <c r="BC3" s="94" t="s">
        <v>443</v>
      </c>
      <c r="BD3" s="94" t="s">
        <v>86</v>
      </c>
    </row>
    <row r="4" spans="1:56" s="1" customFormat="1" ht="24.95" customHeight="1">
      <c r="B4" s="21"/>
      <c r="D4" s="22" t="s">
        <v>97</v>
      </c>
      <c r="L4" s="21"/>
      <c r="M4" s="95" t="s">
        <v>10</v>
      </c>
      <c r="AT4" s="18" t="s">
        <v>3</v>
      </c>
      <c r="AZ4" s="94" t="s">
        <v>444</v>
      </c>
      <c r="BA4" s="94" t="s">
        <v>1</v>
      </c>
      <c r="BB4" s="94" t="s">
        <v>1</v>
      </c>
      <c r="BC4" s="94" t="s">
        <v>445</v>
      </c>
      <c r="BD4" s="94" t="s">
        <v>86</v>
      </c>
    </row>
    <row r="5" spans="1:56" s="1" customFormat="1" ht="6.95" customHeight="1">
      <c r="B5" s="21"/>
      <c r="L5" s="21"/>
      <c r="AZ5" s="94" t="s">
        <v>98</v>
      </c>
      <c r="BA5" s="94" t="s">
        <v>1</v>
      </c>
      <c r="BB5" s="94" t="s">
        <v>1</v>
      </c>
      <c r="BC5" s="94" t="s">
        <v>446</v>
      </c>
      <c r="BD5" s="94" t="s">
        <v>86</v>
      </c>
    </row>
    <row r="6" spans="1:56" s="1" customFormat="1" ht="12" customHeight="1">
      <c r="B6" s="21"/>
      <c r="D6" s="28" t="s">
        <v>16</v>
      </c>
      <c r="L6" s="21"/>
      <c r="AZ6" s="94" t="s">
        <v>447</v>
      </c>
      <c r="BA6" s="94" t="s">
        <v>1</v>
      </c>
      <c r="BB6" s="94" t="s">
        <v>1</v>
      </c>
      <c r="BC6" s="94" t="s">
        <v>448</v>
      </c>
      <c r="BD6" s="94" t="s">
        <v>86</v>
      </c>
    </row>
    <row r="7" spans="1:56" s="1" customFormat="1" ht="16.5" customHeight="1">
      <c r="B7" s="21"/>
      <c r="E7" s="254" t="str">
        <f>'Rekapitulace stavby'!K6</f>
        <v>Kontejnerové stanoviště na ulici U Nemocnice,Valašské Meziříčí</v>
      </c>
      <c r="F7" s="255"/>
      <c r="G7" s="255"/>
      <c r="H7" s="255"/>
      <c r="L7" s="21"/>
      <c r="AZ7" s="94" t="s">
        <v>100</v>
      </c>
      <c r="BA7" s="94" t="s">
        <v>1</v>
      </c>
      <c r="BB7" s="94" t="s">
        <v>1</v>
      </c>
      <c r="BC7" s="94" t="s">
        <v>449</v>
      </c>
      <c r="BD7" s="94" t="s">
        <v>86</v>
      </c>
    </row>
    <row r="8" spans="1:56" s="2" customFormat="1" ht="12" customHeight="1">
      <c r="A8" s="33"/>
      <c r="B8" s="34"/>
      <c r="C8" s="33"/>
      <c r="D8" s="28" t="s">
        <v>105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Z8" s="94" t="s">
        <v>101</v>
      </c>
      <c r="BA8" s="94" t="s">
        <v>1</v>
      </c>
      <c r="BB8" s="94" t="s">
        <v>1</v>
      </c>
      <c r="BC8" s="94" t="s">
        <v>450</v>
      </c>
      <c r="BD8" s="94" t="s">
        <v>86</v>
      </c>
    </row>
    <row r="9" spans="1:56" s="2" customFormat="1" ht="16.5" customHeight="1">
      <c r="A9" s="33"/>
      <c r="B9" s="34"/>
      <c r="C9" s="33"/>
      <c r="D9" s="33"/>
      <c r="E9" s="234" t="s">
        <v>451</v>
      </c>
      <c r="F9" s="256"/>
      <c r="G9" s="256"/>
      <c r="H9" s="256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Z9" s="94" t="s">
        <v>103</v>
      </c>
      <c r="BA9" s="94" t="s">
        <v>1</v>
      </c>
      <c r="BB9" s="94" t="s">
        <v>1</v>
      </c>
      <c r="BC9" s="94" t="s">
        <v>452</v>
      </c>
      <c r="BD9" s="94" t="s">
        <v>86</v>
      </c>
    </row>
    <row r="10" spans="1:5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Z10" s="94" t="s">
        <v>47</v>
      </c>
      <c r="BA10" s="94" t="s">
        <v>1</v>
      </c>
      <c r="BB10" s="94" t="s">
        <v>1</v>
      </c>
      <c r="BC10" s="94" t="s">
        <v>453</v>
      </c>
      <c r="BD10" s="94" t="s">
        <v>86</v>
      </c>
    </row>
    <row r="11" spans="1:56" s="2" customFormat="1" ht="12" customHeight="1">
      <c r="A11" s="33"/>
      <c r="B11" s="34"/>
      <c r="C11" s="33"/>
      <c r="D11" s="28" t="s">
        <v>18</v>
      </c>
      <c r="E11" s="33"/>
      <c r="F11" s="26" t="s">
        <v>1</v>
      </c>
      <c r="G11" s="33"/>
      <c r="H11" s="33"/>
      <c r="I11" s="28" t="s">
        <v>19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Z11" s="94" t="s">
        <v>454</v>
      </c>
      <c r="BA11" s="94" t="s">
        <v>1</v>
      </c>
      <c r="BB11" s="94" t="s">
        <v>1</v>
      </c>
      <c r="BC11" s="94" t="s">
        <v>455</v>
      </c>
      <c r="BD11" s="94" t="s">
        <v>86</v>
      </c>
    </row>
    <row r="12" spans="1:5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28" t="s">
        <v>22</v>
      </c>
      <c r="J12" s="56" t="str">
        <f>'Rekapitulace stavby'!AN8</f>
        <v>17. 10. 2024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Z12" s="94" t="s">
        <v>456</v>
      </c>
      <c r="BA12" s="94" t="s">
        <v>1</v>
      </c>
      <c r="BB12" s="94" t="s">
        <v>1</v>
      </c>
      <c r="BC12" s="94" t="s">
        <v>457</v>
      </c>
      <c r="BD12" s="94" t="s">
        <v>86</v>
      </c>
    </row>
    <row r="13" spans="1:5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Z13" s="94" t="s">
        <v>458</v>
      </c>
      <c r="BA13" s="94" t="s">
        <v>1</v>
      </c>
      <c r="BB13" s="94" t="s">
        <v>1</v>
      </c>
      <c r="BC13" s="94" t="s">
        <v>459</v>
      </c>
      <c r="BD13" s="94" t="s">
        <v>86</v>
      </c>
    </row>
    <row r="14" spans="1:56" s="2" customFormat="1" ht="12" customHeight="1">
      <c r="A14" s="33"/>
      <c r="B14" s="34"/>
      <c r="C14" s="33"/>
      <c r="D14" s="28" t="s">
        <v>24</v>
      </c>
      <c r="E14" s="33"/>
      <c r="F14" s="33"/>
      <c r="G14" s="33"/>
      <c r="H14" s="33"/>
      <c r="I14" s="28" t="s">
        <v>25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Z14" s="94" t="s">
        <v>460</v>
      </c>
      <c r="BA14" s="94" t="s">
        <v>1</v>
      </c>
      <c r="BB14" s="94" t="s">
        <v>1</v>
      </c>
      <c r="BC14" s="94" t="s">
        <v>461</v>
      </c>
      <c r="BD14" s="94" t="s">
        <v>86</v>
      </c>
    </row>
    <row r="15" spans="1:56" s="2" customFormat="1" ht="18" customHeight="1">
      <c r="A15" s="33"/>
      <c r="B15" s="34"/>
      <c r="C15" s="33"/>
      <c r="D15" s="33"/>
      <c r="E15" s="26" t="s">
        <v>26</v>
      </c>
      <c r="F15" s="33"/>
      <c r="G15" s="33"/>
      <c r="H15" s="33"/>
      <c r="I15" s="28" t="s">
        <v>27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Z15" s="94" t="s">
        <v>462</v>
      </c>
      <c r="BA15" s="94" t="s">
        <v>1</v>
      </c>
      <c r="BB15" s="94" t="s">
        <v>1</v>
      </c>
      <c r="BC15" s="94" t="s">
        <v>463</v>
      </c>
      <c r="BD15" s="94" t="s">
        <v>86</v>
      </c>
    </row>
    <row r="16" spans="1:5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Z16" s="94" t="s">
        <v>464</v>
      </c>
      <c r="BA16" s="94" t="s">
        <v>1</v>
      </c>
      <c r="BB16" s="94" t="s">
        <v>1</v>
      </c>
      <c r="BC16" s="94" t="s">
        <v>465</v>
      </c>
      <c r="BD16" s="94" t="s">
        <v>86</v>
      </c>
    </row>
    <row r="17" spans="1:56" s="2" customFormat="1" ht="12" customHeight="1">
      <c r="A17" s="33"/>
      <c r="B17" s="34"/>
      <c r="C17" s="33"/>
      <c r="D17" s="28" t="s">
        <v>28</v>
      </c>
      <c r="E17" s="33"/>
      <c r="F17" s="33"/>
      <c r="G17" s="33"/>
      <c r="H17" s="33"/>
      <c r="I17" s="28" t="s">
        <v>25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Z17" s="94" t="s">
        <v>466</v>
      </c>
      <c r="BA17" s="94" t="s">
        <v>1</v>
      </c>
      <c r="BB17" s="94" t="s">
        <v>1</v>
      </c>
      <c r="BC17" s="94" t="s">
        <v>467</v>
      </c>
      <c r="BD17" s="94" t="s">
        <v>86</v>
      </c>
    </row>
    <row r="18" spans="1:56" s="2" customFormat="1" ht="18" customHeight="1">
      <c r="A18" s="33"/>
      <c r="B18" s="34"/>
      <c r="C18" s="33"/>
      <c r="D18" s="33"/>
      <c r="E18" s="257" t="str">
        <f>'Rekapitulace stavby'!E14</f>
        <v>Vyplň údaj</v>
      </c>
      <c r="F18" s="218"/>
      <c r="G18" s="218"/>
      <c r="H18" s="218"/>
      <c r="I18" s="28" t="s">
        <v>27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56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56" s="2" customFormat="1" ht="12" customHeight="1">
      <c r="A20" s="33"/>
      <c r="B20" s="34"/>
      <c r="C20" s="33"/>
      <c r="D20" s="28" t="s">
        <v>30</v>
      </c>
      <c r="E20" s="33"/>
      <c r="F20" s="33"/>
      <c r="G20" s="33"/>
      <c r="H20" s="33"/>
      <c r="I20" s="28" t="s">
        <v>25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56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27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56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56" s="2" customFormat="1" ht="12" customHeight="1">
      <c r="A23" s="33"/>
      <c r="B23" s="34"/>
      <c r="C23" s="33"/>
      <c r="D23" s="28" t="s">
        <v>33</v>
      </c>
      <c r="E23" s="33"/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56" s="2" customFormat="1" ht="18" customHeight="1">
      <c r="A24" s="33"/>
      <c r="B24" s="34"/>
      <c r="C24" s="33"/>
      <c r="D24" s="33"/>
      <c r="E24" s="26" t="s">
        <v>34</v>
      </c>
      <c r="F24" s="33"/>
      <c r="G24" s="33"/>
      <c r="H24" s="33"/>
      <c r="I24" s="28" t="s">
        <v>27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56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56" s="2" customFormat="1" ht="12" customHeight="1">
      <c r="A26" s="33"/>
      <c r="B26" s="34"/>
      <c r="C26" s="33"/>
      <c r="D26" s="28" t="s">
        <v>35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56" s="8" customFormat="1" ht="16.5" customHeight="1">
      <c r="A27" s="96"/>
      <c r="B27" s="97"/>
      <c r="C27" s="96"/>
      <c r="D27" s="96"/>
      <c r="E27" s="223" t="s">
        <v>1</v>
      </c>
      <c r="F27" s="223"/>
      <c r="G27" s="223"/>
      <c r="H27" s="223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56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56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56" s="2" customFormat="1" ht="25.35" customHeight="1">
      <c r="A30" s="33"/>
      <c r="B30" s="34"/>
      <c r="C30" s="33"/>
      <c r="D30" s="99" t="s">
        <v>36</v>
      </c>
      <c r="E30" s="33"/>
      <c r="F30" s="33"/>
      <c r="G30" s="33"/>
      <c r="H30" s="33"/>
      <c r="I30" s="33"/>
      <c r="J30" s="72">
        <f>ROUND(J140,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56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56" s="2" customFormat="1" ht="14.45" customHeight="1">
      <c r="A32" s="33"/>
      <c r="B32" s="34"/>
      <c r="C32" s="33"/>
      <c r="D32" s="33"/>
      <c r="E32" s="33"/>
      <c r="F32" s="37" t="s">
        <v>38</v>
      </c>
      <c r="G32" s="33"/>
      <c r="H32" s="33"/>
      <c r="I32" s="37" t="s">
        <v>37</v>
      </c>
      <c r="J32" s="37" t="s">
        <v>39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0" t="s">
        <v>40</v>
      </c>
      <c r="E33" s="28" t="s">
        <v>41</v>
      </c>
      <c r="F33" s="101">
        <f>ROUND((SUM(BE140:BE470)),  2)</f>
        <v>0</v>
      </c>
      <c r="G33" s="33"/>
      <c r="H33" s="33"/>
      <c r="I33" s="102">
        <v>0.21</v>
      </c>
      <c r="J33" s="101">
        <f>ROUND(((SUM(BE140:BE470))*I33),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42</v>
      </c>
      <c r="F34" s="101">
        <f>ROUND((SUM(BF140:BF470)),  2)</f>
        <v>0</v>
      </c>
      <c r="G34" s="33"/>
      <c r="H34" s="33"/>
      <c r="I34" s="102">
        <v>0.12</v>
      </c>
      <c r="J34" s="101">
        <f>ROUND(((SUM(BF140:BF470))*I34),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43</v>
      </c>
      <c r="F35" s="101">
        <f>ROUND((SUM(BG140:BG470)),  2)</f>
        <v>0</v>
      </c>
      <c r="G35" s="33"/>
      <c r="H35" s="33"/>
      <c r="I35" s="102">
        <v>0.21</v>
      </c>
      <c r="J35" s="101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44</v>
      </c>
      <c r="F36" s="101">
        <f>ROUND((SUM(BH140:BH470)),  2)</f>
        <v>0</v>
      </c>
      <c r="G36" s="33"/>
      <c r="H36" s="33"/>
      <c r="I36" s="102">
        <v>0.12</v>
      </c>
      <c r="J36" s="101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45</v>
      </c>
      <c r="F37" s="101">
        <f>ROUND((SUM(BI140:BI470)),  2)</f>
        <v>0</v>
      </c>
      <c r="G37" s="33"/>
      <c r="H37" s="33"/>
      <c r="I37" s="102">
        <v>0</v>
      </c>
      <c r="J37" s="101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3"/>
      <c r="D39" s="104" t="s">
        <v>46</v>
      </c>
      <c r="E39" s="61"/>
      <c r="F39" s="61"/>
      <c r="G39" s="105" t="s">
        <v>47</v>
      </c>
      <c r="H39" s="106" t="s">
        <v>48</v>
      </c>
      <c r="I39" s="61"/>
      <c r="J39" s="107">
        <f>SUM(J30:J37)</f>
        <v>0</v>
      </c>
      <c r="K39" s="108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09" t="s">
        <v>52</v>
      </c>
      <c r="G61" s="46" t="s">
        <v>51</v>
      </c>
      <c r="H61" s="36"/>
      <c r="I61" s="36"/>
      <c r="J61" s="110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09" t="s">
        <v>52</v>
      </c>
      <c r="G76" s="46" t="s">
        <v>51</v>
      </c>
      <c r="H76" s="36"/>
      <c r="I76" s="36"/>
      <c r="J76" s="110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107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4" t="str">
        <f>E7</f>
        <v>Kontejnerové stanoviště na ulici U Nemocnice,Valašské Meziříčí</v>
      </c>
      <c r="F85" s="255"/>
      <c r="G85" s="255"/>
      <c r="H85" s="255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105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34" t="str">
        <f>E9</f>
        <v>02 - Kontejnerové stanoviště 2</v>
      </c>
      <c r="F87" s="256"/>
      <c r="G87" s="256"/>
      <c r="H87" s="256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Valašské Meziříčí</v>
      </c>
      <c r="G89" s="33"/>
      <c r="H89" s="33"/>
      <c r="I89" s="28" t="s">
        <v>22</v>
      </c>
      <c r="J89" s="56" t="str">
        <f>IF(J12="","",J12)</f>
        <v>17. 10. 2024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24</v>
      </c>
      <c r="D91" s="33"/>
      <c r="E91" s="33"/>
      <c r="F91" s="26" t="str">
        <f>E15</f>
        <v>Město Valašské Meziříčí</v>
      </c>
      <c r="G91" s="33"/>
      <c r="H91" s="33"/>
      <c r="I91" s="28" t="s">
        <v>30</v>
      </c>
      <c r="J91" s="31" t="str">
        <f>E21</f>
        <v>LZ-PROJEKT plus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28</v>
      </c>
      <c r="D92" s="33"/>
      <c r="E92" s="33"/>
      <c r="F92" s="26" t="str">
        <f>IF(E18="","",E18)</f>
        <v>Vyplň údaj</v>
      </c>
      <c r="G92" s="33"/>
      <c r="H92" s="33"/>
      <c r="I92" s="28" t="s">
        <v>33</v>
      </c>
      <c r="J92" s="31" t="str">
        <f>E24</f>
        <v>Fajfrová Irena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1" t="s">
        <v>108</v>
      </c>
      <c r="D94" s="103"/>
      <c r="E94" s="103"/>
      <c r="F94" s="103"/>
      <c r="G94" s="103"/>
      <c r="H94" s="103"/>
      <c r="I94" s="103"/>
      <c r="J94" s="112" t="s">
        <v>109</v>
      </c>
      <c r="K94" s="10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3" t="s">
        <v>110</v>
      </c>
      <c r="D96" s="33"/>
      <c r="E96" s="33"/>
      <c r="F96" s="33"/>
      <c r="G96" s="33"/>
      <c r="H96" s="33"/>
      <c r="I96" s="33"/>
      <c r="J96" s="72">
        <f>J140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111</v>
      </c>
    </row>
    <row r="97" spans="2:12" s="9" customFormat="1" ht="24.95" customHeight="1">
      <c r="B97" s="114"/>
      <c r="D97" s="115" t="s">
        <v>112</v>
      </c>
      <c r="E97" s="116"/>
      <c r="F97" s="116"/>
      <c r="G97" s="116"/>
      <c r="H97" s="116"/>
      <c r="I97" s="116"/>
      <c r="J97" s="117">
        <f>J141</f>
        <v>0</v>
      </c>
      <c r="L97" s="114"/>
    </row>
    <row r="98" spans="2:12" s="10" customFormat="1" ht="19.899999999999999" customHeight="1">
      <c r="B98" s="118"/>
      <c r="D98" s="119" t="s">
        <v>113</v>
      </c>
      <c r="E98" s="120"/>
      <c r="F98" s="120"/>
      <c r="G98" s="120"/>
      <c r="H98" s="120"/>
      <c r="I98" s="120"/>
      <c r="J98" s="121">
        <f>J142</f>
        <v>0</v>
      </c>
      <c r="L98" s="118"/>
    </row>
    <row r="99" spans="2:12" s="10" customFormat="1" ht="19.899999999999999" customHeight="1">
      <c r="B99" s="118"/>
      <c r="D99" s="119" t="s">
        <v>114</v>
      </c>
      <c r="E99" s="120"/>
      <c r="F99" s="120"/>
      <c r="G99" s="120"/>
      <c r="H99" s="120"/>
      <c r="I99" s="120"/>
      <c r="J99" s="121">
        <f>J239</f>
        <v>0</v>
      </c>
      <c r="L99" s="118"/>
    </row>
    <row r="100" spans="2:12" s="10" customFormat="1" ht="19.899999999999999" customHeight="1">
      <c r="B100" s="118"/>
      <c r="D100" s="119" t="s">
        <v>468</v>
      </c>
      <c r="E100" s="120"/>
      <c r="F100" s="120"/>
      <c r="G100" s="120"/>
      <c r="H100" s="120"/>
      <c r="I100" s="120"/>
      <c r="J100" s="121">
        <f>J258</f>
        <v>0</v>
      </c>
      <c r="L100" s="118"/>
    </row>
    <row r="101" spans="2:12" s="10" customFormat="1" ht="19.899999999999999" customHeight="1">
      <c r="B101" s="118"/>
      <c r="D101" s="119" t="s">
        <v>469</v>
      </c>
      <c r="E101" s="120"/>
      <c r="F101" s="120"/>
      <c r="G101" s="120"/>
      <c r="H101" s="120"/>
      <c r="I101" s="120"/>
      <c r="J101" s="121">
        <f>J279</f>
        <v>0</v>
      </c>
      <c r="L101" s="118"/>
    </row>
    <row r="102" spans="2:12" s="10" customFormat="1" ht="19.899999999999999" customHeight="1">
      <c r="B102" s="118"/>
      <c r="D102" s="119" t="s">
        <v>115</v>
      </c>
      <c r="E102" s="120"/>
      <c r="F102" s="120"/>
      <c r="G102" s="120"/>
      <c r="H102" s="120"/>
      <c r="I102" s="120"/>
      <c r="J102" s="121">
        <f>J288</f>
        <v>0</v>
      </c>
      <c r="L102" s="118"/>
    </row>
    <row r="103" spans="2:12" s="10" customFormat="1" ht="19.899999999999999" customHeight="1">
      <c r="B103" s="118"/>
      <c r="D103" s="119" t="s">
        <v>470</v>
      </c>
      <c r="E103" s="120"/>
      <c r="F103" s="120"/>
      <c r="G103" s="120"/>
      <c r="H103" s="120"/>
      <c r="I103" s="120"/>
      <c r="J103" s="121">
        <f>J317</f>
        <v>0</v>
      </c>
      <c r="L103" s="118"/>
    </row>
    <row r="104" spans="2:12" s="10" customFormat="1" ht="19.899999999999999" customHeight="1">
      <c r="B104" s="118"/>
      <c r="D104" s="119" t="s">
        <v>471</v>
      </c>
      <c r="E104" s="120"/>
      <c r="F104" s="120"/>
      <c r="G104" s="120"/>
      <c r="H104" s="120"/>
      <c r="I104" s="120"/>
      <c r="J104" s="121">
        <f>J319</f>
        <v>0</v>
      </c>
      <c r="L104" s="118"/>
    </row>
    <row r="105" spans="2:12" s="10" customFormat="1" ht="19.899999999999999" customHeight="1">
      <c r="B105" s="118"/>
      <c r="D105" s="119" t="s">
        <v>116</v>
      </c>
      <c r="E105" s="120"/>
      <c r="F105" s="120"/>
      <c r="G105" s="120"/>
      <c r="H105" s="120"/>
      <c r="I105" s="120"/>
      <c r="J105" s="121">
        <f>J347</f>
        <v>0</v>
      </c>
      <c r="L105" s="118"/>
    </row>
    <row r="106" spans="2:12" s="10" customFormat="1" ht="19.899999999999999" customHeight="1">
      <c r="B106" s="118"/>
      <c r="D106" s="119" t="s">
        <v>117</v>
      </c>
      <c r="E106" s="120"/>
      <c r="F106" s="120"/>
      <c r="G106" s="120"/>
      <c r="H106" s="120"/>
      <c r="I106" s="120"/>
      <c r="J106" s="121">
        <f>J382</f>
        <v>0</v>
      </c>
      <c r="L106" s="118"/>
    </row>
    <row r="107" spans="2:12" s="10" customFormat="1" ht="19.899999999999999" customHeight="1">
      <c r="B107" s="118"/>
      <c r="D107" s="119" t="s">
        <v>118</v>
      </c>
      <c r="E107" s="120"/>
      <c r="F107" s="120"/>
      <c r="G107" s="120"/>
      <c r="H107" s="120"/>
      <c r="I107" s="120"/>
      <c r="J107" s="121">
        <f>J399</f>
        <v>0</v>
      </c>
      <c r="L107" s="118"/>
    </row>
    <row r="108" spans="2:12" s="9" customFormat="1" ht="24.95" customHeight="1">
      <c r="B108" s="114"/>
      <c r="D108" s="115" t="s">
        <v>472</v>
      </c>
      <c r="E108" s="116"/>
      <c r="F108" s="116"/>
      <c r="G108" s="116"/>
      <c r="H108" s="116"/>
      <c r="I108" s="116"/>
      <c r="J108" s="117">
        <f>J401</f>
        <v>0</v>
      </c>
      <c r="L108" s="114"/>
    </row>
    <row r="109" spans="2:12" s="10" customFormat="1" ht="19.899999999999999" customHeight="1">
      <c r="B109" s="118"/>
      <c r="D109" s="119" t="s">
        <v>473</v>
      </c>
      <c r="E109" s="120"/>
      <c r="F109" s="120"/>
      <c r="G109" s="120"/>
      <c r="H109" s="120"/>
      <c r="I109" s="120"/>
      <c r="J109" s="121">
        <f>J402</f>
        <v>0</v>
      </c>
      <c r="L109" s="118"/>
    </row>
    <row r="110" spans="2:12" s="10" customFormat="1" ht="19.899999999999999" customHeight="1">
      <c r="B110" s="118"/>
      <c r="D110" s="119" t="s">
        <v>474</v>
      </c>
      <c r="E110" s="120"/>
      <c r="F110" s="120"/>
      <c r="G110" s="120"/>
      <c r="H110" s="120"/>
      <c r="I110" s="120"/>
      <c r="J110" s="121">
        <f>J414</f>
        <v>0</v>
      </c>
      <c r="L110" s="118"/>
    </row>
    <row r="111" spans="2:12" s="10" customFormat="1" ht="19.899999999999999" customHeight="1">
      <c r="B111" s="118"/>
      <c r="D111" s="119" t="s">
        <v>475</v>
      </c>
      <c r="E111" s="120"/>
      <c r="F111" s="120"/>
      <c r="G111" s="120"/>
      <c r="H111" s="120"/>
      <c r="I111" s="120"/>
      <c r="J111" s="121">
        <f>J416</f>
        <v>0</v>
      </c>
      <c r="L111" s="118"/>
    </row>
    <row r="112" spans="2:12" s="10" customFormat="1" ht="19.899999999999999" customHeight="1">
      <c r="B112" s="118"/>
      <c r="D112" s="119" t="s">
        <v>476</v>
      </c>
      <c r="E112" s="120"/>
      <c r="F112" s="120"/>
      <c r="G112" s="120"/>
      <c r="H112" s="120"/>
      <c r="I112" s="120"/>
      <c r="J112" s="121">
        <f>J420</f>
        <v>0</v>
      </c>
      <c r="L112" s="118"/>
    </row>
    <row r="113" spans="1:31" s="10" customFormat="1" ht="19.899999999999999" customHeight="1">
      <c r="B113" s="118"/>
      <c r="D113" s="119" t="s">
        <v>477</v>
      </c>
      <c r="E113" s="120"/>
      <c r="F113" s="120"/>
      <c r="G113" s="120"/>
      <c r="H113" s="120"/>
      <c r="I113" s="120"/>
      <c r="J113" s="121">
        <f>J422</f>
        <v>0</v>
      </c>
      <c r="L113" s="118"/>
    </row>
    <row r="114" spans="1:31" s="10" customFormat="1" ht="19.899999999999999" customHeight="1">
      <c r="B114" s="118"/>
      <c r="D114" s="119" t="s">
        <v>478</v>
      </c>
      <c r="E114" s="120"/>
      <c r="F114" s="120"/>
      <c r="G114" s="120"/>
      <c r="H114" s="120"/>
      <c r="I114" s="120"/>
      <c r="J114" s="121">
        <f>J424</f>
        <v>0</v>
      </c>
      <c r="L114" s="118"/>
    </row>
    <row r="115" spans="1:31" s="9" customFormat="1" ht="24.95" customHeight="1">
      <c r="B115" s="114"/>
      <c r="D115" s="115" t="s">
        <v>479</v>
      </c>
      <c r="E115" s="116"/>
      <c r="F115" s="116"/>
      <c r="G115" s="116"/>
      <c r="H115" s="116"/>
      <c r="I115" s="116"/>
      <c r="J115" s="117">
        <f>J427</f>
        <v>0</v>
      </c>
      <c r="L115" s="114"/>
    </row>
    <row r="116" spans="1:31" s="10" customFormat="1" ht="19.899999999999999" customHeight="1">
      <c r="B116" s="118"/>
      <c r="D116" s="119" t="s">
        <v>480</v>
      </c>
      <c r="E116" s="120"/>
      <c r="F116" s="120"/>
      <c r="G116" s="120"/>
      <c r="H116" s="120"/>
      <c r="I116" s="120"/>
      <c r="J116" s="121">
        <f>J428</f>
        <v>0</v>
      </c>
      <c r="L116" s="118"/>
    </row>
    <row r="117" spans="1:31" s="9" customFormat="1" ht="24.95" customHeight="1">
      <c r="B117" s="114"/>
      <c r="D117" s="115" t="s">
        <v>119</v>
      </c>
      <c r="E117" s="116"/>
      <c r="F117" s="116"/>
      <c r="G117" s="116"/>
      <c r="H117" s="116"/>
      <c r="I117" s="116"/>
      <c r="J117" s="117">
        <f>J462</f>
        <v>0</v>
      </c>
      <c r="L117" s="114"/>
    </row>
    <row r="118" spans="1:31" s="10" customFormat="1" ht="19.899999999999999" customHeight="1">
      <c r="B118" s="118"/>
      <c r="D118" s="119" t="s">
        <v>120</v>
      </c>
      <c r="E118" s="120"/>
      <c r="F118" s="120"/>
      <c r="G118" s="120"/>
      <c r="H118" s="120"/>
      <c r="I118" s="120"/>
      <c r="J118" s="121">
        <f>J463</f>
        <v>0</v>
      </c>
      <c r="L118" s="118"/>
    </row>
    <row r="119" spans="1:31" s="10" customFormat="1" ht="19.899999999999999" customHeight="1">
      <c r="B119" s="118"/>
      <c r="D119" s="119" t="s">
        <v>121</v>
      </c>
      <c r="E119" s="120"/>
      <c r="F119" s="120"/>
      <c r="G119" s="120"/>
      <c r="H119" s="120"/>
      <c r="I119" s="120"/>
      <c r="J119" s="121">
        <f>J467</f>
        <v>0</v>
      </c>
      <c r="L119" s="118"/>
    </row>
    <row r="120" spans="1:31" s="10" customFormat="1" ht="19.899999999999999" customHeight="1">
      <c r="B120" s="118"/>
      <c r="D120" s="119" t="s">
        <v>122</v>
      </c>
      <c r="E120" s="120"/>
      <c r="F120" s="120"/>
      <c r="G120" s="120"/>
      <c r="H120" s="120"/>
      <c r="I120" s="120"/>
      <c r="J120" s="121">
        <f>J469</f>
        <v>0</v>
      </c>
      <c r="L120" s="118"/>
    </row>
    <row r="121" spans="1:31" s="2" customFormat="1" ht="21.7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6" spans="1:31" s="2" customFormat="1" ht="6.95" customHeight="1">
      <c r="A126" s="33"/>
      <c r="B126" s="50"/>
      <c r="C126" s="51"/>
      <c r="D126" s="51"/>
      <c r="E126" s="51"/>
      <c r="F126" s="51"/>
      <c r="G126" s="51"/>
      <c r="H126" s="51"/>
      <c r="I126" s="51"/>
      <c r="J126" s="51"/>
      <c r="K126" s="51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24.95" customHeight="1">
      <c r="A127" s="33"/>
      <c r="B127" s="34"/>
      <c r="C127" s="22" t="s">
        <v>123</v>
      </c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6.95" customHeight="1">
      <c r="A128" s="33"/>
      <c r="B128" s="34"/>
      <c r="C128" s="33"/>
      <c r="D128" s="33"/>
      <c r="E128" s="33"/>
      <c r="F128" s="33"/>
      <c r="G128" s="33"/>
      <c r="H128" s="33"/>
      <c r="I128" s="3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2" customHeight="1">
      <c r="A129" s="33"/>
      <c r="B129" s="34"/>
      <c r="C129" s="28" t="s">
        <v>16</v>
      </c>
      <c r="D129" s="33"/>
      <c r="E129" s="33"/>
      <c r="F129" s="33"/>
      <c r="G129" s="33"/>
      <c r="H129" s="33"/>
      <c r="I129" s="33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6.5" customHeight="1">
      <c r="A130" s="33"/>
      <c r="B130" s="34"/>
      <c r="C130" s="33"/>
      <c r="D130" s="33"/>
      <c r="E130" s="254" t="str">
        <f>E7</f>
        <v>Kontejnerové stanoviště na ulici U Nemocnice,Valašské Meziříčí</v>
      </c>
      <c r="F130" s="255"/>
      <c r="G130" s="255"/>
      <c r="H130" s="255"/>
      <c r="I130" s="33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2" customHeight="1">
      <c r="A131" s="33"/>
      <c r="B131" s="34"/>
      <c r="C131" s="28" t="s">
        <v>105</v>
      </c>
      <c r="D131" s="33"/>
      <c r="E131" s="33"/>
      <c r="F131" s="33"/>
      <c r="G131" s="33"/>
      <c r="H131" s="33"/>
      <c r="I131" s="33"/>
      <c r="J131" s="33"/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6.5" customHeight="1">
      <c r="A132" s="33"/>
      <c r="B132" s="34"/>
      <c r="C132" s="33"/>
      <c r="D132" s="33"/>
      <c r="E132" s="234" t="str">
        <f>E9</f>
        <v>02 - Kontejnerové stanoviště 2</v>
      </c>
      <c r="F132" s="256"/>
      <c r="G132" s="256"/>
      <c r="H132" s="256"/>
      <c r="I132" s="33"/>
      <c r="J132" s="33"/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6.95" customHeight="1">
      <c r="A133" s="33"/>
      <c r="B133" s="34"/>
      <c r="C133" s="33"/>
      <c r="D133" s="33"/>
      <c r="E133" s="33"/>
      <c r="F133" s="33"/>
      <c r="G133" s="33"/>
      <c r="H133" s="33"/>
      <c r="I133" s="33"/>
      <c r="J133" s="33"/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12" customHeight="1">
      <c r="A134" s="33"/>
      <c r="B134" s="34"/>
      <c r="C134" s="28" t="s">
        <v>20</v>
      </c>
      <c r="D134" s="33"/>
      <c r="E134" s="33"/>
      <c r="F134" s="26" t="str">
        <f>F12</f>
        <v>Valašské Meziříčí</v>
      </c>
      <c r="G134" s="33"/>
      <c r="H134" s="33"/>
      <c r="I134" s="28" t="s">
        <v>22</v>
      </c>
      <c r="J134" s="56" t="str">
        <f>IF(J12="","",J12)</f>
        <v>17. 10. 2024</v>
      </c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2" customFormat="1" ht="6.95" customHeight="1">
      <c r="A135" s="33"/>
      <c r="B135" s="34"/>
      <c r="C135" s="33"/>
      <c r="D135" s="33"/>
      <c r="E135" s="33"/>
      <c r="F135" s="33"/>
      <c r="G135" s="33"/>
      <c r="H135" s="33"/>
      <c r="I135" s="33"/>
      <c r="J135" s="33"/>
      <c r="K135" s="33"/>
      <c r="L135" s="4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5" s="2" customFormat="1" ht="25.7" customHeight="1">
      <c r="A136" s="33"/>
      <c r="B136" s="34"/>
      <c r="C136" s="28" t="s">
        <v>24</v>
      </c>
      <c r="D136" s="33"/>
      <c r="E136" s="33"/>
      <c r="F136" s="26" t="str">
        <f>E15</f>
        <v>Město Valašské Meziříčí</v>
      </c>
      <c r="G136" s="33"/>
      <c r="H136" s="33"/>
      <c r="I136" s="28" t="s">
        <v>30</v>
      </c>
      <c r="J136" s="31" t="str">
        <f>E21</f>
        <v>LZ-PROJEKT plus s.r.o.</v>
      </c>
      <c r="K136" s="33"/>
      <c r="L136" s="4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65" s="2" customFormat="1" ht="15.2" customHeight="1">
      <c r="A137" s="33"/>
      <c r="B137" s="34"/>
      <c r="C137" s="28" t="s">
        <v>28</v>
      </c>
      <c r="D137" s="33"/>
      <c r="E137" s="33"/>
      <c r="F137" s="26" t="str">
        <f>IF(E18="","",E18)</f>
        <v>Vyplň údaj</v>
      </c>
      <c r="G137" s="33"/>
      <c r="H137" s="33"/>
      <c r="I137" s="28" t="s">
        <v>33</v>
      </c>
      <c r="J137" s="31" t="str">
        <f>E24</f>
        <v>Fajfrová Irena</v>
      </c>
      <c r="K137" s="33"/>
      <c r="L137" s="4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pans="1:65" s="2" customFormat="1" ht="10.35" customHeight="1">
      <c r="A138" s="33"/>
      <c r="B138" s="34"/>
      <c r="C138" s="33"/>
      <c r="D138" s="33"/>
      <c r="E138" s="33"/>
      <c r="F138" s="33"/>
      <c r="G138" s="33"/>
      <c r="H138" s="33"/>
      <c r="I138" s="33"/>
      <c r="J138" s="33"/>
      <c r="K138" s="33"/>
      <c r="L138" s="4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  <row r="139" spans="1:65" s="11" customFormat="1" ht="29.25" customHeight="1">
      <c r="A139" s="122"/>
      <c r="B139" s="123"/>
      <c r="C139" s="124" t="s">
        <v>124</v>
      </c>
      <c r="D139" s="125" t="s">
        <v>61</v>
      </c>
      <c r="E139" s="125" t="s">
        <v>57</v>
      </c>
      <c r="F139" s="125" t="s">
        <v>58</v>
      </c>
      <c r="G139" s="125" t="s">
        <v>125</v>
      </c>
      <c r="H139" s="125" t="s">
        <v>126</v>
      </c>
      <c r="I139" s="125" t="s">
        <v>127</v>
      </c>
      <c r="J139" s="125" t="s">
        <v>109</v>
      </c>
      <c r="K139" s="126" t="s">
        <v>128</v>
      </c>
      <c r="L139" s="127"/>
      <c r="M139" s="63" t="s">
        <v>1</v>
      </c>
      <c r="N139" s="64" t="s">
        <v>40</v>
      </c>
      <c r="O139" s="64" t="s">
        <v>129</v>
      </c>
      <c r="P139" s="64" t="s">
        <v>130</v>
      </c>
      <c r="Q139" s="64" t="s">
        <v>131</v>
      </c>
      <c r="R139" s="64" t="s">
        <v>132</v>
      </c>
      <c r="S139" s="64" t="s">
        <v>133</v>
      </c>
      <c r="T139" s="65" t="s">
        <v>134</v>
      </c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</row>
    <row r="140" spans="1:65" s="2" customFormat="1" ht="22.9" customHeight="1">
      <c r="A140" s="33"/>
      <c r="B140" s="34"/>
      <c r="C140" s="70" t="s">
        <v>135</v>
      </c>
      <c r="D140" s="33"/>
      <c r="E140" s="33"/>
      <c r="F140" s="33"/>
      <c r="G140" s="33"/>
      <c r="H140" s="33"/>
      <c r="I140" s="33"/>
      <c r="J140" s="128">
        <f>BK140</f>
        <v>0</v>
      </c>
      <c r="K140" s="33"/>
      <c r="L140" s="34"/>
      <c r="M140" s="66"/>
      <c r="N140" s="57"/>
      <c r="O140" s="67"/>
      <c r="P140" s="129">
        <f>P141+P401+P427+P462</f>
        <v>0</v>
      </c>
      <c r="Q140" s="67"/>
      <c r="R140" s="129">
        <f>R141+R401+R427+R462</f>
        <v>481.23878710000008</v>
      </c>
      <c r="S140" s="67"/>
      <c r="T140" s="130">
        <f>T141+T401+T427+T462</f>
        <v>152.82399999999998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T140" s="18" t="s">
        <v>75</v>
      </c>
      <c r="AU140" s="18" t="s">
        <v>111</v>
      </c>
      <c r="BK140" s="131">
        <f>BK141+BK401+BK427+BK462</f>
        <v>0</v>
      </c>
    </row>
    <row r="141" spans="1:65" s="12" customFormat="1" ht="25.9" customHeight="1">
      <c r="B141" s="132"/>
      <c r="D141" s="133" t="s">
        <v>75</v>
      </c>
      <c r="E141" s="134" t="s">
        <v>136</v>
      </c>
      <c r="F141" s="134" t="s">
        <v>137</v>
      </c>
      <c r="I141" s="135"/>
      <c r="J141" s="136">
        <f>BK141</f>
        <v>0</v>
      </c>
      <c r="L141" s="132"/>
      <c r="M141" s="137"/>
      <c r="N141" s="138"/>
      <c r="O141" s="138"/>
      <c r="P141" s="139">
        <f>P142+P239+P258+P279+P288+P317+P319+P347+P382+P399</f>
        <v>0</v>
      </c>
      <c r="Q141" s="138"/>
      <c r="R141" s="139">
        <f>R142+R239+R258+R279+R288+R317+R319+R347+R382+R399</f>
        <v>469.32295460000006</v>
      </c>
      <c r="S141" s="138"/>
      <c r="T141" s="140">
        <f>T142+T239+T258+T279+T288+T317+T319+T347+T382+T399</f>
        <v>152.82399999999998</v>
      </c>
      <c r="AR141" s="133" t="s">
        <v>84</v>
      </c>
      <c r="AT141" s="141" t="s">
        <v>75</v>
      </c>
      <c r="AU141" s="141" t="s">
        <v>76</v>
      </c>
      <c r="AY141" s="133" t="s">
        <v>138</v>
      </c>
      <c r="BK141" s="142">
        <f>BK142+BK239+BK258+BK279+BK288+BK317+BK319+BK347+BK382+BK399</f>
        <v>0</v>
      </c>
    </row>
    <row r="142" spans="1:65" s="12" customFormat="1" ht="22.9" customHeight="1">
      <c r="B142" s="132"/>
      <c r="D142" s="133" t="s">
        <v>75</v>
      </c>
      <c r="E142" s="143" t="s">
        <v>84</v>
      </c>
      <c r="F142" s="143" t="s">
        <v>139</v>
      </c>
      <c r="I142" s="135"/>
      <c r="J142" s="144">
        <f>BK142</f>
        <v>0</v>
      </c>
      <c r="L142" s="132"/>
      <c r="M142" s="137"/>
      <c r="N142" s="138"/>
      <c r="O142" s="138"/>
      <c r="P142" s="139">
        <f>SUM(P143:P238)</f>
        <v>0</v>
      </c>
      <c r="Q142" s="138"/>
      <c r="R142" s="139">
        <f>SUM(R143:R238)</f>
        <v>70.256302000000005</v>
      </c>
      <c r="S142" s="138"/>
      <c r="T142" s="140">
        <f>SUM(T143:T238)</f>
        <v>149.94</v>
      </c>
      <c r="AR142" s="133" t="s">
        <v>84</v>
      </c>
      <c r="AT142" s="141" t="s">
        <v>75</v>
      </c>
      <c r="AU142" s="141" t="s">
        <v>84</v>
      </c>
      <c r="AY142" s="133" t="s">
        <v>138</v>
      </c>
      <c r="BK142" s="142">
        <f>SUM(BK143:BK238)</f>
        <v>0</v>
      </c>
    </row>
    <row r="143" spans="1:65" s="2" customFormat="1" ht="16.5" customHeight="1">
      <c r="A143" s="33"/>
      <c r="B143" s="145"/>
      <c r="C143" s="146" t="s">
        <v>84</v>
      </c>
      <c r="D143" s="146" t="s">
        <v>140</v>
      </c>
      <c r="E143" s="147" t="s">
        <v>141</v>
      </c>
      <c r="F143" s="148" t="s">
        <v>142</v>
      </c>
      <c r="G143" s="149" t="s">
        <v>143</v>
      </c>
      <c r="H143" s="150">
        <v>11</v>
      </c>
      <c r="I143" s="151"/>
      <c r="J143" s="152">
        <f>ROUND(I143*H143,2)</f>
        <v>0</v>
      </c>
      <c r="K143" s="148" t="s">
        <v>144</v>
      </c>
      <c r="L143" s="34"/>
      <c r="M143" s="153" t="s">
        <v>1</v>
      </c>
      <c r="N143" s="154" t="s">
        <v>41</v>
      </c>
      <c r="O143" s="59"/>
      <c r="P143" s="155">
        <f>O143*H143</f>
        <v>0</v>
      </c>
      <c r="Q143" s="155">
        <v>3.0000000000000001E-5</v>
      </c>
      <c r="R143" s="155">
        <f>Q143*H143</f>
        <v>3.3E-4</v>
      </c>
      <c r="S143" s="155">
        <v>0</v>
      </c>
      <c r="T143" s="156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57" t="s">
        <v>145</v>
      </c>
      <c r="AT143" s="157" t="s">
        <v>140</v>
      </c>
      <c r="AU143" s="157" t="s">
        <v>86</v>
      </c>
      <c r="AY143" s="18" t="s">
        <v>138</v>
      </c>
      <c r="BE143" s="158">
        <f>IF(N143="základní",J143,0)</f>
        <v>0</v>
      </c>
      <c r="BF143" s="158">
        <f>IF(N143="snížená",J143,0)</f>
        <v>0</v>
      </c>
      <c r="BG143" s="158">
        <f>IF(N143="zákl. přenesená",J143,0)</f>
        <v>0</v>
      </c>
      <c r="BH143" s="158">
        <f>IF(N143="sníž. přenesená",J143,0)</f>
        <v>0</v>
      </c>
      <c r="BI143" s="158">
        <f>IF(N143="nulová",J143,0)</f>
        <v>0</v>
      </c>
      <c r="BJ143" s="18" t="s">
        <v>84</v>
      </c>
      <c r="BK143" s="158">
        <f>ROUND(I143*H143,2)</f>
        <v>0</v>
      </c>
      <c r="BL143" s="18" t="s">
        <v>145</v>
      </c>
      <c r="BM143" s="157" t="s">
        <v>481</v>
      </c>
    </row>
    <row r="144" spans="1:65" s="2" customFormat="1" ht="37.9" customHeight="1">
      <c r="A144" s="33"/>
      <c r="B144" s="145"/>
      <c r="C144" s="146" t="s">
        <v>86</v>
      </c>
      <c r="D144" s="146" t="s">
        <v>140</v>
      </c>
      <c r="E144" s="147" t="s">
        <v>147</v>
      </c>
      <c r="F144" s="148" t="s">
        <v>148</v>
      </c>
      <c r="G144" s="149" t="s">
        <v>143</v>
      </c>
      <c r="H144" s="150">
        <v>11</v>
      </c>
      <c r="I144" s="151"/>
      <c r="J144" s="152">
        <f>ROUND(I144*H144,2)</f>
        <v>0</v>
      </c>
      <c r="K144" s="148" t="s">
        <v>144</v>
      </c>
      <c r="L144" s="34"/>
      <c r="M144" s="153" t="s">
        <v>1</v>
      </c>
      <c r="N144" s="154" t="s">
        <v>41</v>
      </c>
      <c r="O144" s="59"/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57" t="s">
        <v>145</v>
      </c>
      <c r="AT144" s="157" t="s">
        <v>140</v>
      </c>
      <c r="AU144" s="157" t="s">
        <v>86</v>
      </c>
      <c r="AY144" s="18" t="s">
        <v>138</v>
      </c>
      <c r="BE144" s="158">
        <f>IF(N144="základní",J144,0)</f>
        <v>0</v>
      </c>
      <c r="BF144" s="158">
        <f>IF(N144="snížená",J144,0)</f>
        <v>0</v>
      </c>
      <c r="BG144" s="158">
        <f>IF(N144="zákl. přenesená",J144,0)</f>
        <v>0</v>
      </c>
      <c r="BH144" s="158">
        <f>IF(N144="sníž. přenesená",J144,0)</f>
        <v>0</v>
      </c>
      <c r="BI144" s="158">
        <f>IF(N144="nulová",J144,0)</f>
        <v>0</v>
      </c>
      <c r="BJ144" s="18" t="s">
        <v>84</v>
      </c>
      <c r="BK144" s="158">
        <f>ROUND(I144*H144,2)</f>
        <v>0</v>
      </c>
      <c r="BL144" s="18" t="s">
        <v>145</v>
      </c>
      <c r="BM144" s="157" t="s">
        <v>482</v>
      </c>
    </row>
    <row r="145" spans="1:65" s="2" customFormat="1" ht="24.2" customHeight="1">
      <c r="A145" s="33"/>
      <c r="B145" s="145"/>
      <c r="C145" s="146" t="s">
        <v>150</v>
      </c>
      <c r="D145" s="146" t="s">
        <v>140</v>
      </c>
      <c r="E145" s="147" t="s">
        <v>151</v>
      </c>
      <c r="F145" s="148" t="s">
        <v>152</v>
      </c>
      <c r="G145" s="149" t="s">
        <v>143</v>
      </c>
      <c r="H145" s="150">
        <v>3</v>
      </c>
      <c r="I145" s="151"/>
      <c r="J145" s="152">
        <f>ROUND(I145*H145,2)</f>
        <v>0</v>
      </c>
      <c r="K145" s="148" t="s">
        <v>144</v>
      </c>
      <c r="L145" s="34"/>
      <c r="M145" s="153" t="s">
        <v>1</v>
      </c>
      <c r="N145" s="154" t="s">
        <v>41</v>
      </c>
      <c r="O145" s="59"/>
      <c r="P145" s="155">
        <f>O145*H145</f>
        <v>0</v>
      </c>
      <c r="Q145" s="155">
        <v>0</v>
      </c>
      <c r="R145" s="155">
        <f>Q145*H145</f>
        <v>0</v>
      </c>
      <c r="S145" s="155">
        <v>0.26</v>
      </c>
      <c r="T145" s="156">
        <f>S145*H145</f>
        <v>0.78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57" t="s">
        <v>145</v>
      </c>
      <c r="AT145" s="157" t="s">
        <v>140</v>
      </c>
      <c r="AU145" s="157" t="s">
        <v>86</v>
      </c>
      <c r="AY145" s="18" t="s">
        <v>138</v>
      </c>
      <c r="BE145" s="158">
        <f>IF(N145="základní",J145,0)</f>
        <v>0</v>
      </c>
      <c r="BF145" s="158">
        <f>IF(N145="snížená",J145,0)</f>
        <v>0</v>
      </c>
      <c r="BG145" s="158">
        <f>IF(N145="zákl. přenesená",J145,0)</f>
        <v>0</v>
      </c>
      <c r="BH145" s="158">
        <f>IF(N145="sníž. přenesená",J145,0)</f>
        <v>0</v>
      </c>
      <c r="BI145" s="158">
        <f>IF(N145="nulová",J145,0)</f>
        <v>0</v>
      </c>
      <c r="BJ145" s="18" t="s">
        <v>84</v>
      </c>
      <c r="BK145" s="158">
        <f>ROUND(I145*H145,2)</f>
        <v>0</v>
      </c>
      <c r="BL145" s="18" t="s">
        <v>145</v>
      </c>
      <c r="BM145" s="157" t="s">
        <v>483</v>
      </c>
    </row>
    <row r="146" spans="1:65" s="13" customFormat="1" ht="11.25">
      <c r="B146" s="159"/>
      <c r="D146" s="160" t="s">
        <v>154</v>
      </c>
      <c r="E146" s="161" t="s">
        <v>1</v>
      </c>
      <c r="F146" s="162" t="s">
        <v>484</v>
      </c>
      <c r="H146" s="163">
        <v>3</v>
      </c>
      <c r="I146" s="164"/>
      <c r="L146" s="159"/>
      <c r="M146" s="165"/>
      <c r="N146" s="166"/>
      <c r="O146" s="166"/>
      <c r="P146" s="166"/>
      <c r="Q146" s="166"/>
      <c r="R146" s="166"/>
      <c r="S146" s="166"/>
      <c r="T146" s="167"/>
      <c r="AT146" s="161" t="s">
        <v>154</v>
      </c>
      <c r="AU146" s="161" t="s">
        <v>86</v>
      </c>
      <c r="AV146" s="13" t="s">
        <v>86</v>
      </c>
      <c r="AW146" s="13" t="s">
        <v>32</v>
      </c>
      <c r="AX146" s="13" t="s">
        <v>84</v>
      </c>
      <c r="AY146" s="161" t="s">
        <v>138</v>
      </c>
    </row>
    <row r="147" spans="1:65" s="2" customFormat="1" ht="24.2" customHeight="1">
      <c r="A147" s="33"/>
      <c r="B147" s="145"/>
      <c r="C147" s="146" t="s">
        <v>145</v>
      </c>
      <c r="D147" s="146" t="s">
        <v>140</v>
      </c>
      <c r="E147" s="147" t="s">
        <v>156</v>
      </c>
      <c r="F147" s="148" t="s">
        <v>157</v>
      </c>
      <c r="G147" s="149" t="s">
        <v>143</v>
      </c>
      <c r="H147" s="150">
        <v>3</v>
      </c>
      <c r="I147" s="151"/>
      <c r="J147" s="152">
        <f t="shared" ref="J147:J152" si="0">ROUND(I147*H147,2)</f>
        <v>0</v>
      </c>
      <c r="K147" s="148" t="s">
        <v>144</v>
      </c>
      <c r="L147" s="34"/>
      <c r="M147" s="153" t="s">
        <v>1</v>
      </c>
      <c r="N147" s="154" t="s">
        <v>41</v>
      </c>
      <c r="O147" s="59"/>
      <c r="P147" s="155">
        <f t="shared" ref="P147:P152" si="1">O147*H147</f>
        <v>0</v>
      </c>
      <c r="Q147" s="155">
        <v>0</v>
      </c>
      <c r="R147" s="155">
        <f t="shared" ref="R147:R152" si="2">Q147*H147</f>
        <v>0</v>
      </c>
      <c r="S147" s="155">
        <v>0.44</v>
      </c>
      <c r="T147" s="156">
        <f t="shared" ref="T147:T152" si="3">S147*H147</f>
        <v>1.32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57" t="s">
        <v>145</v>
      </c>
      <c r="AT147" s="157" t="s">
        <v>140</v>
      </c>
      <c r="AU147" s="157" t="s">
        <v>86</v>
      </c>
      <c r="AY147" s="18" t="s">
        <v>138</v>
      </c>
      <c r="BE147" s="158">
        <f t="shared" ref="BE147:BE152" si="4">IF(N147="základní",J147,0)</f>
        <v>0</v>
      </c>
      <c r="BF147" s="158">
        <f t="shared" ref="BF147:BF152" si="5">IF(N147="snížená",J147,0)</f>
        <v>0</v>
      </c>
      <c r="BG147" s="158">
        <f t="shared" ref="BG147:BG152" si="6">IF(N147="zákl. přenesená",J147,0)</f>
        <v>0</v>
      </c>
      <c r="BH147" s="158">
        <f t="shared" ref="BH147:BH152" si="7">IF(N147="sníž. přenesená",J147,0)</f>
        <v>0</v>
      </c>
      <c r="BI147" s="158">
        <f t="shared" ref="BI147:BI152" si="8">IF(N147="nulová",J147,0)</f>
        <v>0</v>
      </c>
      <c r="BJ147" s="18" t="s">
        <v>84</v>
      </c>
      <c r="BK147" s="158">
        <f t="shared" ref="BK147:BK152" si="9">ROUND(I147*H147,2)</f>
        <v>0</v>
      </c>
      <c r="BL147" s="18" t="s">
        <v>145</v>
      </c>
      <c r="BM147" s="157" t="s">
        <v>485</v>
      </c>
    </row>
    <row r="148" spans="1:65" s="2" customFormat="1" ht="33" customHeight="1">
      <c r="A148" s="33"/>
      <c r="B148" s="145"/>
      <c r="C148" s="146" t="s">
        <v>159</v>
      </c>
      <c r="D148" s="146" t="s">
        <v>140</v>
      </c>
      <c r="E148" s="147" t="s">
        <v>486</v>
      </c>
      <c r="F148" s="148" t="s">
        <v>487</v>
      </c>
      <c r="G148" s="149" t="s">
        <v>143</v>
      </c>
      <c r="H148" s="150">
        <v>165</v>
      </c>
      <c r="I148" s="151"/>
      <c r="J148" s="152">
        <f t="shared" si="0"/>
        <v>0</v>
      </c>
      <c r="K148" s="148" t="s">
        <v>144</v>
      </c>
      <c r="L148" s="34"/>
      <c r="M148" s="153" t="s">
        <v>1</v>
      </c>
      <c r="N148" s="154" t="s">
        <v>41</v>
      </c>
      <c r="O148" s="59"/>
      <c r="P148" s="155">
        <f t="shared" si="1"/>
        <v>0</v>
      </c>
      <c r="Q148" s="155">
        <v>0</v>
      </c>
      <c r="R148" s="155">
        <f t="shared" si="2"/>
        <v>0</v>
      </c>
      <c r="S148" s="155">
        <v>0.57999999999999996</v>
      </c>
      <c r="T148" s="156">
        <f t="shared" si="3"/>
        <v>95.699999999999989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57" t="s">
        <v>145</v>
      </c>
      <c r="AT148" s="157" t="s">
        <v>140</v>
      </c>
      <c r="AU148" s="157" t="s">
        <v>86</v>
      </c>
      <c r="AY148" s="18" t="s">
        <v>138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8" t="s">
        <v>84</v>
      </c>
      <c r="BK148" s="158">
        <f t="shared" si="9"/>
        <v>0</v>
      </c>
      <c r="BL148" s="18" t="s">
        <v>145</v>
      </c>
      <c r="BM148" s="157" t="s">
        <v>488</v>
      </c>
    </row>
    <row r="149" spans="1:65" s="2" customFormat="1" ht="24.2" customHeight="1">
      <c r="A149" s="33"/>
      <c r="B149" s="145"/>
      <c r="C149" s="146" t="s">
        <v>165</v>
      </c>
      <c r="D149" s="146" t="s">
        <v>140</v>
      </c>
      <c r="E149" s="147" t="s">
        <v>489</v>
      </c>
      <c r="F149" s="148" t="s">
        <v>490</v>
      </c>
      <c r="G149" s="149" t="s">
        <v>143</v>
      </c>
      <c r="H149" s="150">
        <v>165</v>
      </c>
      <c r="I149" s="151"/>
      <c r="J149" s="152">
        <f t="shared" si="0"/>
        <v>0</v>
      </c>
      <c r="K149" s="148" t="s">
        <v>144</v>
      </c>
      <c r="L149" s="34"/>
      <c r="M149" s="153" t="s">
        <v>1</v>
      </c>
      <c r="N149" s="154" t="s">
        <v>41</v>
      </c>
      <c r="O149" s="59"/>
      <c r="P149" s="155">
        <f t="shared" si="1"/>
        <v>0</v>
      </c>
      <c r="Q149" s="155">
        <v>0</v>
      </c>
      <c r="R149" s="155">
        <f t="shared" si="2"/>
        <v>0</v>
      </c>
      <c r="S149" s="155">
        <v>0.316</v>
      </c>
      <c r="T149" s="156">
        <f t="shared" si="3"/>
        <v>52.14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57" t="s">
        <v>145</v>
      </c>
      <c r="AT149" s="157" t="s">
        <v>140</v>
      </c>
      <c r="AU149" s="157" t="s">
        <v>86</v>
      </c>
      <c r="AY149" s="18" t="s">
        <v>138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8" t="s">
        <v>84</v>
      </c>
      <c r="BK149" s="158">
        <f t="shared" si="9"/>
        <v>0</v>
      </c>
      <c r="BL149" s="18" t="s">
        <v>145</v>
      </c>
      <c r="BM149" s="157" t="s">
        <v>491</v>
      </c>
    </row>
    <row r="150" spans="1:65" s="2" customFormat="1" ht="24.2" customHeight="1">
      <c r="A150" s="33"/>
      <c r="B150" s="145"/>
      <c r="C150" s="146" t="s">
        <v>169</v>
      </c>
      <c r="D150" s="146" t="s">
        <v>140</v>
      </c>
      <c r="E150" s="147" t="s">
        <v>160</v>
      </c>
      <c r="F150" s="148" t="s">
        <v>161</v>
      </c>
      <c r="G150" s="149" t="s">
        <v>162</v>
      </c>
      <c r="H150" s="150">
        <v>80</v>
      </c>
      <c r="I150" s="151"/>
      <c r="J150" s="152">
        <f t="shared" si="0"/>
        <v>0</v>
      </c>
      <c r="K150" s="148" t="s">
        <v>144</v>
      </c>
      <c r="L150" s="34"/>
      <c r="M150" s="153" t="s">
        <v>1</v>
      </c>
      <c r="N150" s="154" t="s">
        <v>41</v>
      </c>
      <c r="O150" s="59"/>
      <c r="P150" s="155">
        <f t="shared" si="1"/>
        <v>0</v>
      </c>
      <c r="Q150" s="155">
        <v>1.3999999999999999E-4</v>
      </c>
      <c r="R150" s="155">
        <f t="shared" si="2"/>
        <v>1.1199999999999998E-2</v>
      </c>
      <c r="S150" s="155">
        <v>0</v>
      </c>
      <c r="T150" s="156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57" t="s">
        <v>145</v>
      </c>
      <c r="AT150" s="157" t="s">
        <v>140</v>
      </c>
      <c r="AU150" s="157" t="s">
        <v>86</v>
      </c>
      <c r="AY150" s="18" t="s">
        <v>138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8" t="s">
        <v>84</v>
      </c>
      <c r="BK150" s="158">
        <f t="shared" si="9"/>
        <v>0</v>
      </c>
      <c r="BL150" s="18" t="s">
        <v>145</v>
      </c>
      <c r="BM150" s="157" t="s">
        <v>492</v>
      </c>
    </row>
    <row r="151" spans="1:65" s="2" customFormat="1" ht="24.2" customHeight="1">
      <c r="A151" s="33"/>
      <c r="B151" s="145"/>
      <c r="C151" s="146" t="s">
        <v>96</v>
      </c>
      <c r="D151" s="146" t="s">
        <v>140</v>
      </c>
      <c r="E151" s="147" t="s">
        <v>166</v>
      </c>
      <c r="F151" s="148" t="s">
        <v>167</v>
      </c>
      <c r="G151" s="149" t="s">
        <v>162</v>
      </c>
      <c r="H151" s="150">
        <v>80</v>
      </c>
      <c r="I151" s="151"/>
      <c r="J151" s="152">
        <f t="shared" si="0"/>
        <v>0</v>
      </c>
      <c r="K151" s="148" t="s">
        <v>144</v>
      </c>
      <c r="L151" s="34"/>
      <c r="M151" s="153" t="s">
        <v>1</v>
      </c>
      <c r="N151" s="154" t="s">
        <v>41</v>
      </c>
      <c r="O151" s="59"/>
      <c r="P151" s="155">
        <f t="shared" si="1"/>
        <v>0</v>
      </c>
      <c r="Q151" s="155">
        <v>0</v>
      </c>
      <c r="R151" s="155">
        <f t="shared" si="2"/>
        <v>0</v>
      </c>
      <c r="S151" s="155">
        <v>0</v>
      </c>
      <c r="T151" s="156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7" t="s">
        <v>145</v>
      </c>
      <c r="AT151" s="157" t="s">
        <v>140</v>
      </c>
      <c r="AU151" s="157" t="s">
        <v>86</v>
      </c>
      <c r="AY151" s="18" t="s">
        <v>138</v>
      </c>
      <c r="BE151" s="158">
        <f t="shared" si="4"/>
        <v>0</v>
      </c>
      <c r="BF151" s="158">
        <f t="shared" si="5"/>
        <v>0</v>
      </c>
      <c r="BG151" s="158">
        <f t="shared" si="6"/>
        <v>0</v>
      </c>
      <c r="BH151" s="158">
        <f t="shared" si="7"/>
        <v>0</v>
      </c>
      <c r="BI151" s="158">
        <f t="shared" si="8"/>
        <v>0</v>
      </c>
      <c r="BJ151" s="18" t="s">
        <v>84</v>
      </c>
      <c r="BK151" s="158">
        <f t="shared" si="9"/>
        <v>0</v>
      </c>
      <c r="BL151" s="18" t="s">
        <v>145</v>
      </c>
      <c r="BM151" s="157" t="s">
        <v>493</v>
      </c>
    </row>
    <row r="152" spans="1:65" s="2" customFormat="1" ht="24.2" customHeight="1">
      <c r="A152" s="33"/>
      <c r="B152" s="145"/>
      <c r="C152" s="146" t="s">
        <v>180</v>
      </c>
      <c r="D152" s="146" t="s">
        <v>140</v>
      </c>
      <c r="E152" s="147" t="s">
        <v>494</v>
      </c>
      <c r="F152" s="148" t="s">
        <v>495</v>
      </c>
      <c r="G152" s="149" t="s">
        <v>143</v>
      </c>
      <c r="H152" s="150">
        <v>120</v>
      </c>
      <c r="I152" s="151"/>
      <c r="J152" s="152">
        <f t="shared" si="0"/>
        <v>0</v>
      </c>
      <c r="K152" s="148" t="s">
        <v>144</v>
      </c>
      <c r="L152" s="34"/>
      <c r="M152" s="153" t="s">
        <v>1</v>
      </c>
      <c r="N152" s="154" t="s">
        <v>41</v>
      </c>
      <c r="O152" s="59"/>
      <c r="P152" s="155">
        <f t="shared" si="1"/>
        <v>0</v>
      </c>
      <c r="Q152" s="155">
        <v>0</v>
      </c>
      <c r="R152" s="155">
        <f t="shared" si="2"/>
        <v>0</v>
      </c>
      <c r="S152" s="155">
        <v>0</v>
      </c>
      <c r="T152" s="156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57" t="s">
        <v>145</v>
      </c>
      <c r="AT152" s="157" t="s">
        <v>140</v>
      </c>
      <c r="AU152" s="157" t="s">
        <v>86</v>
      </c>
      <c r="AY152" s="18" t="s">
        <v>138</v>
      </c>
      <c r="BE152" s="158">
        <f t="shared" si="4"/>
        <v>0</v>
      </c>
      <c r="BF152" s="158">
        <f t="shared" si="5"/>
        <v>0</v>
      </c>
      <c r="BG152" s="158">
        <f t="shared" si="6"/>
        <v>0</v>
      </c>
      <c r="BH152" s="158">
        <f t="shared" si="7"/>
        <v>0</v>
      </c>
      <c r="BI152" s="158">
        <f t="shared" si="8"/>
        <v>0</v>
      </c>
      <c r="BJ152" s="18" t="s">
        <v>84</v>
      </c>
      <c r="BK152" s="158">
        <f t="shared" si="9"/>
        <v>0</v>
      </c>
      <c r="BL152" s="18" t="s">
        <v>145</v>
      </c>
      <c r="BM152" s="157" t="s">
        <v>496</v>
      </c>
    </row>
    <row r="153" spans="1:65" s="13" customFormat="1" ht="11.25">
      <c r="B153" s="159"/>
      <c r="D153" s="160" t="s">
        <v>154</v>
      </c>
      <c r="E153" s="161" t="s">
        <v>93</v>
      </c>
      <c r="F153" s="162" t="s">
        <v>497</v>
      </c>
      <c r="H153" s="163">
        <v>120</v>
      </c>
      <c r="I153" s="164"/>
      <c r="L153" s="159"/>
      <c r="M153" s="165"/>
      <c r="N153" s="166"/>
      <c r="O153" s="166"/>
      <c r="P153" s="166"/>
      <c r="Q153" s="166"/>
      <c r="R153" s="166"/>
      <c r="S153" s="166"/>
      <c r="T153" s="167"/>
      <c r="AT153" s="161" t="s">
        <v>154</v>
      </c>
      <c r="AU153" s="161" t="s">
        <v>86</v>
      </c>
      <c r="AV153" s="13" t="s">
        <v>86</v>
      </c>
      <c r="AW153" s="13" t="s">
        <v>32</v>
      </c>
      <c r="AX153" s="13" t="s">
        <v>84</v>
      </c>
      <c r="AY153" s="161" t="s">
        <v>138</v>
      </c>
    </row>
    <row r="154" spans="1:65" s="2" customFormat="1" ht="33" customHeight="1">
      <c r="A154" s="33"/>
      <c r="B154" s="145"/>
      <c r="C154" s="146" t="s">
        <v>99</v>
      </c>
      <c r="D154" s="146" t="s">
        <v>140</v>
      </c>
      <c r="E154" s="147" t="s">
        <v>498</v>
      </c>
      <c r="F154" s="148" t="s">
        <v>499</v>
      </c>
      <c r="G154" s="149" t="s">
        <v>176</v>
      </c>
      <c r="H154" s="150">
        <v>130</v>
      </c>
      <c r="I154" s="151"/>
      <c r="J154" s="152">
        <f>ROUND(I154*H154,2)</f>
        <v>0</v>
      </c>
      <c r="K154" s="148" t="s">
        <v>144</v>
      </c>
      <c r="L154" s="34"/>
      <c r="M154" s="153" t="s">
        <v>1</v>
      </c>
      <c r="N154" s="154" t="s">
        <v>41</v>
      </c>
      <c r="O154" s="59"/>
      <c r="P154" s="155">
        <f>O154*H154</f>
        <v>0</v>
      </c>
      <c r="Q154" s="155">
        <v>0</v>
      </c>
      <c r="R154" s="155">
        <f>Q154*H154</f>
        <v>0</v>
      </c>
      <c r="S154" s="155">
        <v>0</v>
      </c>
      <c r="T154" s="156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57" t="s">
        <v>145</v>
      </c>
      <c r="AT154" s="157" t="s">
        <v>140</v>
      </c>
      <c r="AU154" s="157" t="s">
        <v>86</v>
      </c>
      <c r="AY154" s="18" t="s">
        <v>138</v>
      </c>
      <c r="BE154" s="158">
        <f>IF(N154="základní",J154,0)</f>
        <v>0</v>
      </c>
      <c r="BF154" s="158">
        <f>IF(N154="snížená",J154,0)</f>
        <v>0</v>
      </c>
      <c r="BG154" s="158">
        <f>IF(N154="zákl. přenesená",J154,0)</f>
        <v>0</v>
      </c>
      <c r="BH154" s="158">
        <f>IF(N154="sníž. přenesená",J154,0)</f>
        <v>0</v>
      </c>
      <c r="BI154" s="158">
        <f>IF(N154="nulová",J154,0)</f>
        <v>0</v>
      </c>
      <c r="BJ154" s="18" t="s">
        <v>84</v>
      </c>
      <c r="BK154" s="158">
        <f>ROUND(I154*H154,2)</f>
        <v>0</v>
      </c>
      <c r="BL154" s="18" t="s">
        <v>145</v>
      </c>
      <c r="BM154" s="157" t="s">
        <v>500</v>
      </c>
    </row>
    <row r="155" spans="1:65" s="13" customFormat="1" ht="11.25">
      <c r="B155" s="159"/>
      <c r="D155" s="160" t="s">
        <v>154</v>
      </c>
      <c r="E155" s="161" t="s">
        <v>1</v>
      </c>
      <c r="F155" s="162" t="s">
        <v>501</v>
      </c>
      <c r="H155" s="163">
        <v>130</v>
      </c>
      <c r="I155" s="164"/>
      <c r="L155" s="159"/>
      <c r="M155" s="165"/>
      <c r="N155" s="166"/>
      <c r="O155" s="166"/>
      <c r="P155" s="166"/>
      <c r="Q155" s="166"/>
      <c r="R155" s="166"/>
      <c r="S155" s="166"/>
      <c r="T155" s="167"/>
      <c r="AT155" s="161" t="s">
        <v>154</v>
      </c>
      <c r="AU155" s="161" t="s">
        <v>86</v>
      </c>
      <c r="AV155" s="13" t="s">
        <v>86</v>
      </c>
      <c r="AW155" s="13" t="s">
        <v>32</v>
      </c>
      <c r="AX155" s="13" t="s">
        <v>76</v>
      </c>
      <c r="AY155" s="161" t="s">
        <v>138</v>
      </c>
    </row>
    <row r="156" spans="1:65" s="14" customFormat="1" ht="11.25">
      <c r="B156" s="168"/>
      <c r="D156" s="160" t="s">
        <v>154</v>
      </c>
      <c r="E156" s="169" t="s">
        <v>95</v>
      </c>
      <c r="F156" s="170" t="s">
        <v>179</v>
      </c>
      <c r="H156" s="171">
        <v>130</v>
      </c>
      <c r="I156" s="172"/>
      <c r="L156" s="168"/>
      <c r="M156" s="173"/>
      <c r="N156" s="174"/>
      <c r="O156" s="174"/>
      <c r="P156" s="174"/>
      <c r="Q156" s="174"/>
      <c r="R156" s="174"/>
      <c r="S156" s="174"/>
      <c r="T156" s="175"/>
      <c r="AT156" s="169" t="s">
        <v>154</v>
      </c>
      <c r="AU156" s="169" t="s">
        <v>86</v>
      </c>
      <c r="AV156" s="14" t="s">
        <v>145</v>
      </c>
      <c r="AW156" s="14" t="s">
        <v>32</v>
      </c>
      <c r="AX156" s="14" t="s">
        <v>84</v>
      </c>
      <c r="AY156" s="169" t="s">
        <v>138</v>
      </c>
    </row>
    <row r="157" spans="1:65" s="2" customFormat="1" ht="33" customHeight="1">
      <c r="A157" s="33"/>
      <c r="B157" s="145"/>
      <c r="C157" s="146" t="s">
        <v>189</v>
      </c>
      <c r="D157" s="146" t="s">
        <v>140</v>
      </c>
      <c r="E157" s="147" t="s">
        <v>502</v>
      </c>
      <c r="F157" s="148" t="s">
        <v>503</v>
      </c>
      <c r="G157" s="149" t="s">
        <v>176</v>
      </c>
      <c r="H157" s="150">
        <v>26.571999999999999</v>
      </c>
      <c r="I157" s="151"/>
      <c r="J157" s="152">
        <f>ROUND(I157*H157,2)</f>
        <v>0</v>
      </c>
      <c r="K157" s="148" t="s">
        <v>144</v>
      </c>
      <c r="L157" s="34"/>
      <c r="M157" s="153" t="s">
        <v>1</v>
      </c>
      <c r="N157" s="154" t="s">
        <v>41</v>
      </c>
      <c r="O157" s="59"/>
      <c r="P157" s="155">
        <f>O157*H157</f>
        <v>0</v>
      </c>
      <c r="Q157" s="155">
        <v>0</v>
      </c>
      <c r="R157" s="155">
        <f>Q157*H157</f>
        <v>0</v>
      </c>
      <c r="S157" s="155">
        <v>0</v>
      </c>
      <c r="T157" s="156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57" t="s">
        <v>145</v>
      </c>
      <c r="AT157" s="157" t="s">
        <v>140</v>
      </c>
      <c r="AU157" s="157" t="s">
        <v>86</v>
      </c>
      <c r="AY157" s="18" t="s">
        <v>138</v>
      </c>
      <c r="BE157" s="158">
        <f>IF(N157="základní",J157,0)</f>
        <v>0</v>
      </c>
      <c r="BF157" s="158">
        <f>IF(N157="snížená",J157,0)</f>
        <v>0</v>
      </c>
      <c r="BG157" s="158">
        <f>IF(N157="zákl. přenesená",J157,0)</f>
        <v>0</v>
      </c>
      <c r="BH157" s="158">
        <f>IF(N157="sníž. přenesená",J157,0)</f>
        <v>0</v>
      </c>
      <c r="BI157" s="158">
        <f>IF(N157="nulová",J157,0)</f>
        <v>0</v>
      </c>
      <c r="BJ157" s="18" t="s">
        <v>84</v>
      </c>
      <c r="BK157" s="158">
        <f>ROUND(I157*H157,2)</f>
        <v>0</v>
      </c>
      <c r="BL157" s="18" t="s">
        <v>145</v>
      </c>
      <c r="BM157" s="157" t="s">
        <v>504</v>
      </c>
    </row>
    <row r="158" spans="1:65" s="15" customFormat="1" ht="11.25">
      <c r="B158" s="176"/>
      <c r="D158" s="160" t="s">
        <v>154</v>
      </c>
      <c r="E158" s="177" t="s">
        <v>1</v>
      </c>
      <c r="F158" s="178" t="s">
        <v>505</v>
      </c>
      <c r="H158" s="177" t="s">
        <v>1</v>
      </c>
      <c r="I158" s="179"/>
      <c r="L158" s="176"/>
      <c r="M158" s="180"/>
      <c r="N158" s="181"/>
      <c r="O158" s="181"/>
      <c r="P158" s="181"/>
      <c r="Q158" s="181"/>
      <c r="R158" s="181"/>
      <c r="S158" s="181"/>
      <c r="T158" s="182"/>
      <c r="AT158" s="177" t="s">
        <v>154</v>
      </c>
      <c r="AU158" s="177" t="s">
        <v>86</v>
      </c>
      <c r="AV158" s="15" t="s">
        <v>84</v>
      </c>
      <c r="AW158" s="15" t="s">
        <v>32</v>
      </c>
      <c r="AX158" s="15" t="s">
        <v>76</v>
      </c>
      <c r="AY158" s="177" t="s">
        <v>138</v>
      </c>
    </row>
    <row r="159" spans="1:65" s="13" customFormat="1" ht="11.25">
      <c r="B159" s="159"/>
      <c r="D159" s="160" t="s">
        <v>154</v>
      </c>
      <c r="E159" s="161" t="s">
        <v>1</v>
      </c>
      <c r="F159" s="162" t="s">
        <v>506</v>
      </c>
      <c r="H159" s="163">
        <v>17.472000000000001</v>
      </c>
      <c r="I159" s="164"/>
      <c r="L159" s="159"/>
      <c r="M159" s="165"/>
      <c r="N159" s="166"/>
      <c r="O159" s="166"/>
      <c r="P159" s="166"/>
      <c r="Q159" s="166"/>
      <c r="R159" s="166"/>
      <c r="S159" s="166"/>
      <c r="T159" s="167"/>
      <c r="AT159" s="161" t="s">
        <v>154</v>
      </c>
      <c r="AU159" s="161" t="s">
        <v>86</v>
      </c>
      <c r="AV159" s="13" t="s">
        <v>86</v>
      </c>
      <c r="AW159" s="13" t="s">
        <v>32</v>
      </c>
      <c r="AX159" s="13" t="s">
        <v>76</v>
      </c>
      <c r="AY159" s="161" t="s">
        <v>138</v>
      </c>
    </row>
    <row r="160" spans="1:65" s="13" customFormat="1" ht="11.25">
      <c r="B160" s="159"/>
      <c r="D160" s="160" t="s">
        <v>154</v>
      </c>
      <c r="E160" s="161" t="s">
        <v>1</v>
      </c>
      <c r="F160" s="162" t="s">
        <v>507</v>
      </c>
      <c r="H160" s="163">
        <v>9.1</v>
      </c>
      <c r="I160" s="164"/>
      <c r="L160" s="159"/>
      <c r="M160" s="165"/>
      <c r="N160" s="166"/>
      <c r="O160" s="166"/>
      <c r="P160" s="166"/>
      <c r="Q160" s="166"/>
      <c r="R160" s="166"/>
      <c r="S160" s="166"/>
      <c r="T160" s="167"/>
      <c r="AT160" s="161" t="s">
        <v>154</v>
      </c>
      <c r="AU160" s="161" t="s">
        <v>86</v>
      </c>
      <c r="AV160" s="13" t="s">
        <v>86</v>
      </c>
      <c r="AW160" s="13" t="s">
        <v>32</v>
      </c>
      <c r="AX160" s="13" t="s">
        <v>76</v>
      </c>
      <c r="AY160" s="161" t="s">
        <v>138</v>
      </c>
    </row>
    <row r="161" spans="1:65" s="14" customFormat="1" ht="11.25">
      <c r="B161" s="168"/>
      <c r="D161" s="160" t="s">
        <v>154</v>
      </c>
      <c r="E161" s="169" t="s">
        <v>444</v>
      </c>
      <c r="F161" s="170" t="s">
        <v>179</v>
      </c>
      <c r="H161" s="171">
        <v>26.571999999999999</v>
      </c>
      <c r="I161" s="172"/>
      <c r="L161" s="168"/>
      <c r="M161" s="173"/>
      <c r="N161" s="174"/>
      <c r="O161" s="174"/>
      <c r="P161" s="174"/>
      <c r="Q161" s="174"/>
      <c r="R161" s="174"/>
      <c r="S161" s="174"/>
      <c r="T161" s="175"/>
      <c r="AT161" s="169" t="s">
        <v>154</v>
      </c>
      <c r="AU161" s="169" t="s">
        <v>86</v>
      </c>
      <c r="AV161" s="14" t="s">
        <v>145</v>
      </c>
      <c r="AW161" s="14" t="s">
        <v>32</v>
      </c>
      <c r="AX161" s="14" t="s">
        <v>84</v>
      </c>
      <c r="AY161" s="169" t="s">
        <v>138</v>
      </c>
    </row>
    <row r="162" spans="1:65" s="2" customFormat="1" ht="33" customHeight="1">
      <c r="A162" s="33"/>
      <c r="B162" s="145"/>
      <c r="C162" s="146" t="s">
        <v>8</v>
      </c>
      <c r="D162" s="146" t="s">
        <v>140</v>
      </c>
      <c r="E162" s="147" t="s">
        <v>508</v>
      </c>
      <c r="F162" s="148" t="s">
        <v>509</v>
      </c>
      <c r="G162" s="149" t="s">
        <v>176</v>
      </c>
      <c r="H162" s="150">
        <v>8.6999999999999993</v>
      </c>
      <c r="I162" s="151"/>
      <c r="J162" s="152">
        <f>ROUND(I162*H162,2)</f>
        <v>0</v>
      </c>
      <c r="K162" s="148" t="s">
        <v>144</v>
      </c>
      <c r="L162" s="34"/>
      <c r="M162" s="153" t="s">
        <v>1</v>
      </c>
      <c r="N162" s="154" t="s">
        <v>41</v>
      </c>
      <c r="O162" s="59"/>
      <c r="P162" s="155">
        <f>O162*H162</f>
        <v>0</v>
      </c>
      <c r="Q162" s="155">
        <v>0</v>
      </c>
      <c r="R162" s="155">
        <f>Q162*H162</f>
        <v>0</v>
      </c>
      <c r="S162" s="155">
        <v>0</v>
      </c>
      <c r="T162" s="156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57" t="s">
        <v>145</v>
      </c>
      <c r="AT162" s="157" t="s">
        <v>140</v>
      </c>
      <c r="AU162" s="157" t="s">
        <v>86</v>
      </c>
      <c r="AY162" s="18" t="s">
        <v>138</v>
      </c>
      <c r="BE162" s="158">
        <f>IF(N162="základní",J162,0)</f>
        <v>0</v>
      </c>
      <c r="BF162" s="158">
        <f>IF(N162="snížená",J162,0)</f>
        <v>0</v>
      </c>
      <c r="BG162" s="158">
        <f>IF(N162="zákl. přenesená",J162,0)</f>
        <v>0</v>
      </c>
      <c r="BH162" s="158">
        <f>IF(N162="sníž. přenesená",J162,0)</f>
        <v>0</v>
      </c>
      <c r="BI162" s="158">
        <f>IF(N162="nulová",J162,0)</f>
        <v>0</v>
      </c>
      <c r="BJ162" s="18" t="s">
        <v>84</v>
      </c>
      <c r="BK162" s="158">
        <f>ROUND(I162*H162,2)</f>
        <v>0</v>
      </c>
      <c r="BL162" s="18" t="s">
        <v>145</v>
      </c>
      <c r="BM162" s="157" t="s">
        <v>510</v>
      </c>
    </row>
    <row r="163" spans="1:65" s="15" customFormat="1" ht="11.25">
      <c r="B163" s="176"/>
      <c r="D163" s="160" t="s">
        <v>154</v>
      </c>
      <c r="E163" s="177" t="s">
        <v>1</v>
      </c>
      <c r="F163" s="178" t="s">
        <v>511</v>
      </c>
      <c r="H163" s="177" t="s">
        <v>1</v>
      </c>
      <c r="I163" s="179"/>
      <c r="L163" s="176"/>
      <c r="M163" s="180"/>
      <c r="N163" s="181"/>
      <c r="O163" s="181"/>
      <c r="P163" s="181"/>
      <c r="Q163" s="181"/>
      <c r="R163" s="181"/>
      <c r="S163" s="181"/>
      <c r="T163" s="182"/>
      <c r="AT163" s="177" t="s">
        <v>154</v>
      </c>
      <c r="AU163" s="177" t="s">
        <v>86</v>
      </c>
      <c r="AV163" s="15" t="s">
        <v>84</v>
      </c>
      <c r="AW163" s="15" t="s">
        <v>32</v>
      </c>
      <c r="AX163" s="15" t="s">
        <v>76</v>
      </c>
      <c r="AY163" s="177" t="s">
        <v>138</v>
      </c>
    </row>
    <row r="164" spans="1:65" s="13" customFormat="1" ht="11.25">
      <c r="B164" s="159"/>
      <c r="D164" s="160" t="s">
        <v>154</v>
      </c>
      <c r="E164" s="161" t="s">
        <v>1</v>
      </c>
      <c r="F164" s="162" t="s">
        <v>512</v>
      </c>
      <c r="H164" s="163">
        <v>3.198</v>
      </c>
      <c r="I164" s="164"/>
      <c r="L164" s="159"/>
      <c r="M164" s="165"/>
      <c r="N164" s="166"/>
      <c r="O164" s="166"/>
      <c r="P164" s="166"/>
      <c r="Q164" s="166"/>
      <c r="R164" s="166"/>
      <c r="S164" s="166"/>
      <c r="T164" s="167"/>
      <c r="AT164" s="161" t="s">
        <v>154</v>
      </c>
      <c r="AU164" s="161" t="s">
        <v>86</v>
      </c>
      <c r="AV164" s="13" t="s">
        <v>86</v>
      </c>
      <c r="AW164" s="13" t="s">
        <v>32</v>
      </c>
      <c r="AX164" s="13" t="s">
        <v>76</v>
      </c>
      <c r="AY164" s="161" t="s">
        <v>138</v>
      </c>
    </row>
    <row r="165" spans="1:65" s="13" customFormat="1" ht="11.25">
      <c r="B165" s="159"/>
      <c r="D165" s="160" t="s">
        <v>154</v>
      </c>
      <c r="E165" s="161" t="s">
        <v>1</v>
      </c>
      <c r="F165" s="162" t="s">
        <v>513</v>
      </c>
      <c r="H165" s="163">
        <v>5.5019999999999998</v>
      </c>
      <c r="I165" s="164"/>
      <c r="L165" s="159"/>
      <c r="M165" s="165"/>
      <c r="N165" s="166"/>
      <c r="O165" s="166"/>
      <c r="P165" s="166"/>
      <c r="Q165" s="166"/>
      <c r="R165" s="166"/>
      <c r="S165" s="166"/>
      <c r="T165" s="167"/>
      <c r="AT165" s="161" t="s">
        <v>154</v>
      </c>
      <c r="AU165" s="161" t="s">
        <v>86</v>
      </c>
      <c r="AV165" s="13" t="s">
        <v>86</v>
      </c>
      <c r="AW165" s="13" t="s">
        <v>32</v>
      </c>
      <c r="AX165" s="13" t="s">
        <v>76</v>
      </c>
      <c r="AY165" s="161" t="s">
        <v>138</v>
      </c>
    </row>
    <row r="166" spans="1:65" s="14" customFormat="1" ht="11.25">
      <c r="B166" s="168"/>
      <c r="D166" s="160" t="s">
        <v>154</v>
      </c>
      <c r="E166" s="169" t="s">
        <v>460</v>
      </c>
      <c r="F166" s="170" t="s">
        <v>179</v>
      </c>
      <c r="H166" s="171">
        <v>8.6999999999999993</v>
      </c>
      <c r="I166" s="172"/>
      <c r="L166" s="168"/>
      <c r="M166" s="173"/>
      <c r="N166" s="174"/>
      <c r="O166" s="174"/>
      <c r="P166" s="174"/>
      <c r="Q166" s="174"/>
      <c r="R166" s="174"/>
      <c r="S166" s="174"/>
      <c r="T166" s="175"/>
      <c r="AT166" s="169" t="s">
        <v>154</v>
      </c>
      <c r="AU166" s="169" t="s">
        <v>86</v>
      </c>
      <c r="AV166" s="14" t="s">
        <v>145</v>
      </c>
      <c r="AW166" s="14" t="s">
        <v>32</v>
      </c>
      <c r="AX166" s="14" t="s">
        <v>84</v>
      </c>
      <c r="AY166" s="169" t="s">
        <v>138</v>
      </c>
    </row>
    <row r="167" spans="1:65" s="2" customFormat="1" ht="24.2" customHeight="1">
      <c r="A167" s="33"/>
      <c r="B167" s="145"/>
      <c r="C167" s="146" t="s">
        <v>198</v>
      </c>
      <c r="D167" s="146" t="s">
        <v>140</v>
      </c>
      <c r="E167" s="147" t="s">
        <v>514</v>
      </c>
      <c r="F167" s="148" t="s">
        <v>515</v>
      </c>
      <c r="G167" s="149" t="s">
        <v>176</v>
      </c>
      <c r="H167" s="150">
        <v>3.77</v>
      </c>
      <c r="I167" s="151"/>
      <c r="J167" s="152">
        <f>ROUND(I167*H167,2)</f>
        <v>0</v>
      </c>
      <c r="K167" s="148" t="s">
        <v>144</v>
      </c>
      <c r="L167" s="34"/>
      <c r="M167" s="153" t="s">
        <v>1</v>
      </c>
      <c r="N167" s="154" t="s">
        <v>41</v>
      </c>
      <c r="O167" s="59"/>
      <c r="P167" s="155">
        <f>O167*H167</f>
        <v>0</v>
      </c>
      <c r="Q167" s="155">
        <v>0</v>
      </c>
      <c r="R167" s="155">
        <f>Q167*H167</f>
        <v>0</v>
      </c>
      <c r="S167" s="155">
        <v>0</v>
      </c>
      <c r="T167" s="156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57" t="s">
        <v>145</v>
      </c>
      <c r="AT167" s="157" t="s">
        <v>140</v>
      </c>
      <c r="AU167" s="157" t="s">
        <v>86</v>
      </c>
      <c r="AY167" s="18" t="s">
        <v>138</v>
      </c>
      <c r="BE167" s="158">
        <f>IF(N167="základní",J167,0)</f>
        <v>0</v>
      </c>
      <c r="BF167" s="158">
        <f>IF(N167="snížená",J167,0)</f>
        <v>0</v>
      </c>
      <c r="BG167" s="158">
        <f>IF(N167="zákl. přenesená",J167,0)</f>
        <v>0</v>
      </c>
      <c r="BH167" s="158">
        <f>IF(N167="sníž. přenesená",J167,0)</f>
        <v>0</v>
      </c>
      <c r="BI167" s="158">
        <f>IF(N167="nulová",J167,0)</f>
        <v>0</v>
      </c>
      <c r="BJ167" s="18" t="s">
        <v>84</v>
      </c>
      <c r="BK167" s="158">
        <f>ROUND(I167*H167,2)</f>
        <v>0</v>
      </c>
      <c r="BL167" s="18" t="s">
        <v>145</v>
      </c>
      <c r="BM167" s="157" t="s">
        <v>516</v>
      </c>
    </row>
    <row r="168" spans="1:65" s="15" customFormat="1" ht="11.25">
      <c r="B168" s="176"/>
      <c r="D168" s="160" t="s">
        <v>154</v>
      </c>
      <c r="E168" s="177" t="s">
        <v>1</v>
      </c>
      <c r="F168" s="178" t="s">
        <v>517</v>
      </c>
      <c r="H168" s="177" t="s">
        <v>1</v>
      </c>
      <c r="I168" s="179"/>
      <c r="L168" s="176"/>
      <c r="M168" s="180"/>
      <c r="N168" s="181"/>
      <c r="O168" s="181"/>
      <c r="P168" s="181"/>
      <c r="Q168" s="181"/>
      <c r="R168" s="181"/>
      <c r="S168" s="181"/>
      <c r="T168" s="182"/>
      <c r="AT168" s="177" t="s">
        <v>154</v>
      </c>
      <c r="AU168" s="177" t="s">
        <v>86</v>
      </c>
      <c r="AV168" s="15" t="s">
        <v>84</v>
      </c>
      <c r="AW168" s="15" t="s">
        <v>32</v>
      </c>
      <c r="AX168" s="15" t="s">
        <v>76</v>
      </c>
      <c r="AY168" s="177" t="s">
        <v>138</v>
      </c>
    </row>
    <row r="169" spans="1:65" s="13" customFormat="1" ht="11.25">
      <c r="B169" s="159"/>
      <c r="D169" s="160" t="s">
        <v>154</v>
      </c>
      <c r="E169" s="161" t="s">
        <v>1</v>
      </c>
      <c r="F169" s="162" t="s">
        <v>518</v>
      </c>
      <c r="H169" s="163">
        <v>3.77</v>
      </c>
      <c r="I169" s="164"/>
      <c r="L169" s="159"/>
      <c r="M169" s="165"/>
      <c r="N169" s="166"/>
      <c r="O169" s="166"/>
      <c r="P169" s="166"/>
      <c r="Q169" s="166"/>
      <c r="R169" s="166"/>
      <c r="S169" s="166"/>
      <c r="T169" s="167"/>
      <c r="AT169" s="161" t="s">
        <v>154</v>
      </c>
      <c r="AU169" s="161" t="s">
        <v>86</v>
      </c>
      <c r="AV169" s="13" t="s">
        <v>86</v>
      </c>
      <c r="AW169" s="13" t="s">
        <v>32</v>
      </c>
      <c r="AX169" s="13" t="s">
        <v>76</v>
      </c>
      <c r="AY169" s="161" t="s">
        <v>138</v>
      </c>
    </row>
    <row r="170" spans="1:65" s="14" customFormat="1" ht="11.25">
      <c r="B170" s="168"/>
      <c r="D170" s="160" t="s">
        <v>154</v>
      </c>
      <c r="E170" s="169" t="s">
        <v>462</v>
      </c>
      <c r="F170" s="170" t="s">
        <v>179</v>
      </c>
      <c r="H170" s="171">
        <v>3.77</v>
      </c>
      <c r="I170" s="172"/>
      <c r="L170" s="168"/>
      <c r="M170" s="173"/>
      <c r="N170" s="174"/>
      <c r="O170" s="174"/>
      <c r="P170" s="174"/>
      <c r="Q170" s="174"/>
      <c r="R170" s="174"/>
      <c r="S170" s="174"/>
      <c r="T170" s="175"/>
      <c r="AT170" s="169" t="s">
        <v>154</v>
      </c>
      <c r="AU170" s="169" t="s">
        <v>86</v>
      </c>
      <c r="AV170" s="14" t="s">
        <v>145</v>
      </c>
      <c r="AW170" s="14" t="s">
        <v>32</v>
      </c>
      <c r="AX170" s="14" t="s">
        <v>84</v>
      </c>
      <c r="AY170" s="169" t="s">
        <v>138</v>
      </c>
    </row>
    <row r="171" spans="1:65" s="2" customFormat="1" ht="21.75" customHeight="1">
      <c r="A171" s="33"/>
      <c r="B171" s="145"/>
      <c r="C171" s="146" t="s">
        <v>203</v>
      </c>
      <c r="D171" s="146" t="s">
        <v>140</v>
      </c>
      <c r="E171" s="147" t="s">
        <v>519</v>
      </c>
      <c r="F171" s="148" t="s">
        <v>520</v>
      </c>
      <c r="G171" s="149" t="s">
        <v>143</v>
      </c>
      <c r="H171" s="150">
        <v>17.399999999999999</v>
      </c>
      <c r="I171" s="151"/>
      <c r="J171" s="152">
        <f>ROUND(I171*H171,2)</f>
        <v>0</v>
      </c>
      <c r="K171" s="148" t="s">
        <v>144</v>
      </c>
      <c r="L171" s="34"/>
      <c r="M171" s="153" t="s">
        <v>1</v>
      </c>
      <c r="N171" s="154" t="s">
        <v>41</v>
      </c>
      <c r="O171" s="59"/>
      <c r="P171" s="155">
        <f>O171*H171</f>
        <v>0</v>
      </c>
      <c r="Q171" s="155">
        <v>8.4000000000000003E-4</v>
      </c>
      <c r="R171" s="155">
        <f>Q171*H171</f>
        <v>1.4615999999999999E-2</v>
      </c>
      <c r="S171" s="155">
        <v>0</v>
      </c>
      <c r="T171" s="156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57" t="s">
        <v>145</v>
      </c>
      <c r="AT171" s="157" t="s">
        <v>140</v>
      </c>
      <c r="AU171" s="157" t="s">
        <v>86</v>
      </c>
      <c r="AY171" s="18" t="s">
        <v>138</v>
      </c>
      <c r="BE171" s="158">
        <f>IF(N171="základní",J171,0)</f>
        <v>0</v>
      </c>
      <c r="BF171" s="158">
        <f>IF(N171="snížená",J171,0)</f>
        <v>0</v>
      </c>
      <c r="BG171" s="158">
        <f>IF(N171="zákl. přenesená",J171,0)</f>
        <v>0</v>
      </c>
      <c r="BH171" s="158">
        <f>IF(N171="sníž. přenesená",J171,0)</f>
        <v>0</v>
      </c>
      <c r="BI171" s="158">
        <f>IF(N171="nulová",J171,0)</f>
        <v>0</v>
      </c>
      <c r="BJ171" s="18" t="s">
        <v>84</v>
      </c>
      <c r="BK171" s="158">
        <f>ROUND(I171*H171,2)</f>
        <v>0</v>
      </c>
      <c r="BL171" s="18" t="s">
        <v>145</v>
      </c>
      <c r="BM171" s="157" t="s">
        <v>521</v>
      </c>
    </row>
    <row r="172" spans="1:65" s="13" customFormat="1" ht="11.25">
      <c r="B172" s="159"/>
      <c r="D172" s="160" t="s">
        <v>154</v>
      </c>
      <c r="E172" s="161" t="s">
        <v>1</v>
      </c>
      <c r="F172" s="162" t="s">
        <v>522</v>
      </c>
      <c r="H172" s="163">
        <v>17.399999999999999</v>
      </c>
      <c r="I172" s="164"/>
      <c r="L172" s="159"/>
      <c r="M172" s="165"/>
      <c r="N172" s="166"/>
      <c r="O172" s="166"/>
      <c r="P172" s="166"/>
      <c r="Q172" s="166"/>
      <c r="R172" s="166"/>
      <c r="S172" s="166"/>
      <c r="T172" s="167"/>
      <c r="AT172" s="161" t="s">
        <v>154</v>
      </c>
      <c r="AU172" s="161" t="s">
        <v>86</v>
      </c>
      <c r="AV172" s="13" t="s">
        <v>86</v>
      </c>
      <c r="AW172" s="13" t="s">
        <v>32</v>
      </c>
      <c r="AX172" s="13" t="s">
        <v>84</v>
      </c>
      <c r="AY172" s="161" t="s">
        <v>138</v>
      </c>
    </row>
    <row r="173" spans="1:65" s="2" customFormat="1" ht="24.2" customHeight="1">
      <c r="A173" s="33"/>
      <c r="B173" s="145"/>
      <c r="C173" s="146" t="s">
        <v>209</v>
      </c>
      <c r="D173" s="146" t="s">
        <v>140</v>
      </c>
      <c r="E173" s="147" t="s">
        <v>523</v>
      </c>
      <c r="F173" s="148" t="s">
        <v>524</v>
      </c>
      <c r="G173" s="149" t="s">
        <v>143</v>
      </c>
      <c r="H173" s="150">
        <v>17.399999999999999</v>
      </c>
      <c r="I173" s="151"/>
      <c r="J173" s="152">
        <f>ROUND(I173*H173,2)</f>
        <v>0</v>
      </c>
      <c r="K173" s="148" t="s">
        <v>144</v>
      </c>
      <c r="L173" s="34"/>
      <c r="M173" s="153" t="s">
        <v>1</v>
      </c>
      <c r="N173" s="154" t="s">
        <v>41</v>
      </c>
      <c r="O173" s="59"/>
      <c r="P173" s="155">
        <f>O173*H173</f>
        <v>0</v>
      </c>
      <c r="Q173" s="155">
        <v>0</v>
      </c>
      <c r="R173" s="155">
        <f>Q173*H173</f>
        <v>0</v>
      </c>
      <c r="S173" s="155">
        <v>0</v>
      </c>
      <c r="T173" s="156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57" t="s">
        <v>145</v>
      </c>
      <c r="AT173" s="157" t="s">
        <v>140</v>
      </c>
      <c r="AU173" s="157" t="s">
        <v>86</v>
      </c>
      <c r="AY173" s="18" t="s">
        <v>138</v>
      </c>
      <c r="BE173" s="158">
        <f>IF(N173="základní",J173,0)</f>
        <v>0</v>
      </c>
      <c r="BF173" s="158">
        <f>IF(N173="snížená",J173,0)</f>
        <v>0</v>
      </c>
      <c r="BG173" s="158">
        <f>IF(N173="zákl. přenesená",J173,0)</f>
        <v>0</v>
      </c>
      <c r="BH173" s="158">
        <f>IF(N173="sníž. přenesená",J173,0)</f>
        <v>0</v>
      </c>
      <c r="BI173" s="158">
        <f>IF(N173="nulová",J173,0)</f>
        <v>0</v>
      </c>
      <c r="BJ173" s="18" t="s">
        <v>84</v>
      </c>
      <c r="BK173" s="158">
        <f>ROUND(I173*H173,2)</f>
        <v>0</v>
      </c>
      <c r="BL173" s="18" t="s">
        <v>145</v>
      </c>
      <c r="BM173" s="157" t="s">
        <v>525</v>
      </c>
    </row>
    <row r="174" spans="1:65" s="2" customFormat="1" ht="21.75" customHeight="1">
      <c r="A174" s="33"/>
      <c r="B174" s="145"/>
      <c r="C174" s="146" t="s">
        <v>215</v>
      </c>
      <c r="D174" s="146" t="s">
        <v>140</v>
      </c>
      <c r="E174" s="147" t="s">
        <v>526</v>
      </c>
      <c r="F174" s="148" t="s">
        <v>527</v>
      </c>
      <c r="G174" s="149" t="s">
        <v>143</v>
      </c>
      <c r="H174" s="150">
        <v>15.08</v>
      </c>
      <c r="I174" s="151"/>
      <c r="J174" s="152">
        <f>ROUND(I174*H174,2)</f>
        <v>0</v>
      </c>
      <c r="K174" s="148" t="s">
        <v>144</v>
      </c>
      <c r="L174" s="34"/>
      <c r="M174" s="153" t="s">
        <v>1</v>
      </c>
      <c r="N174" s="154" t="s">
        <v>41</v>
      </c>
      <c r="O174" s="59"/>
      <c r="P174" s="155">
        <f>O174*H174</f>
        <v>0</v>
      </c>
      <c r="Q174" s="155">
        <v>6.9999999999999999E-4</v>
      </c>
      <c r="R174" s="155">
        <f>Q174*H174</f>
        <v>1.0555999999999999E-2</v>
      </c>
      <c r="S174" s="155">
        <v>0</v>
      </c>
      <c r="T174" s="156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57" t="s">
        <v>145</v>
      </c>
      <c r="AT174" s="157" t="s">
        <v>140</v>
      </c>
      <c r="AU174" s="157" t="s">
        <v>86</v>
      </c>
      <c r="AY174" s="18" t="s">
        <v>138</v>
      </c>
      <c r="BE174" s="158">
        <f>IF(N174="základní",J174,0)</f>
        <v>0</v>
      </c>
      <c r="BF174" s="158">
        <f>IF(N174="snížená",J174,0)</f>
        <v>0</v>
      </c>
      <c r="BG174" s="158">
        <f>IF(N174="zákl. přenesená",J174,0)</f>
        <v>0</v>
      </c>
      <c r="BH174" s="158">
        <f>IF(N174="sníž. přenesená",J174,0)</f>
        <v>0</v>
      </c>
      <c r="BI174" s="158">
        <f>IF(N174="nulová",J174,0)</f>
        <v>0</v>
      </c>
      <c r="BJ174" s="18" t="s">
        <v>84</v>
      </c>
      <c r="BK174" s="158">
        <f>ROUND(I174*H174,2)</f>
        <v>0</v>
      </c>
      <c r="BL174" s="18" t="s">
        <v>145</v>
      </c>
      <c r="BM174" s="157" t="s">
        <v>528</v>
      </c>
    </row>
    <row r="175" spans="1:65" s="15" customFormat="1" ht="11.25">
      <c r="B175" s="176"/>
      <c r="D175" s="160" t="s">
        <v>154</v>
      </c>
      <c r="E175" s="177" t="s">
        <v>1</v>
      </c>
      <c r="F175" s="178" t="s">
        <v>517</v>
      </c>
      <c r="H175" s="177" t="s">
        <v>1</v>
      </c>
      <c r="I175" s="179"/>
      <c r="L175" s="176"/>
      <c r="M175" s="180"/>
      <c r="N175" s="181"/>
      <c r="O175" s="181"/>
      <c r="P175" s="181"/>
      <c r="Q175" s="181"/>
      <c r="R175" s="181"/>
      <c r="S175" s="181"/>
      <c r="T175" s="182"/>
      <c r="AT175" s="177" t="s">
        <v>154</v>
      </c>
      <c r="AU175" s="177" t="s">
        <v>86</v>
      </c>
      <c r="AV175" s="15" t="s">
        <v>84</v>
      </c>
      <c r="AW175" s="15" t="s">
        <v>32</v>
      </c>
      <c r="AX175" s="15" t="s">
        <v>76</v>
      </c>
      <c r="AY175" s="177" t="s">
        <v>138</v>
      </c>
    </row>
    <row r="176" spans="1:65" s="13" customFormat="1" ht="11.25">
      <c r="B176" s="159"/>
      <c r="D176" s="160" t="s">
        <v>154</v>
      </c>
      <c r="E176" s="161" t="s">
        <v>1</v>
      </c>
      <c r="F176" s="162" t="s">
        <v>529</v>
      </c>
      <c r="H176" s="163">
        <v>15.08</v>
      </c>
      <c r="I176" s="164"/>
      <c r="L176" s="159"/>
      <c r="M176" s="165"/>
      <c r="N176" s="166"/>
      <c r="O176" s="166"/>
      <c r="P176" s="166"/>
      <c r="Q176" s="166"/>
      <c r="R176" s="166"/>
      <c r="S176" s="166"/>
      <c r="T176" s="167"/>
      <c r="AT176" s="161" t="s">
        <v>154</v>
      </c>
      <c r="AU176" s="161" t="s">
        <v>86</v>
      </c>
      <c r="AV176" s="13" t="s">
        <v>86</v>
      </c>
      <c r="AW176" s="13" t="s">
        <v>32</v>
      </c>
      <c r="AX176" s="13" t="s">
        <v>84</v>
      </c>
      <c r="AY176" s="161" t="s">
        <v>138</v>
      </c>
    </row>
    <row r="177" spans="1:65" s="2" customFormat="1" ht="16.5" customHeight="1">
      <c r="A177" s="33"/>
      <c r="B177" s="145"/>
      <c r="C177" s="146" t="s">
        <v>219</v>
      </c>
      <c r="D177" s="146" t="s">
        <v>140</v>
      </c>
      <c r="E177" s="147" t="s">
        <v>530</v>
      </c>
      <c r="F177" s="148" t="s">
        <v>531</v>
      </c>
      <c r="G177" s="149" t="s">
        <v>143</v>
      </c>
      <c r="H177" s="150">
        <v>15.08</v>
      </c>
      <c r="I177" s="151"/>
      <c r="J177" s="152">
        <f>ROUND(I177*H177,2)</f>
        <v>0</v>
      </c>
      <c r="K177" s="148" t="s">
        <v>144</v>
      </c>
      <c r="L177" s="34"/>
      <c r="M177" s="153" t="s">
        <v>1</v>
      </c>
      <c r="N177" s="154" t="s">
        <v>41</v>
      </c>
      <c r="O177" s="59"/>
      <c r="P177" s="155">
        <f>O177*H177</f>
        <v>0</v>
      </c>
      <c r="Q177" s="155">
        <v>0</v>
      </c>
      <c r="R177" s="155">
        <f>Q177*H177</f>
        <v>0</v>
      </c>
      <c r="S177" s="155">
        <v>0</v>
      </c>
      <c r="T177" s="156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57" t="s">
        <v>145</v>
      </c>
      <c r="AT177" s="157" t="s">
        <v>140</v>
      </c>
      <c r="AU177" s="157" t="s">
        <v>86</v>
      </c>
      <c r="AY177" s="18" t="s">
        <v>138</v>
      </c>
      <c r="BE177" s="158">
        <f>IF(N177="základní",J177,0)</f>
        <v>0</v>
      </c>
      <c r="BF177" s="158">
        <f>IF(N177="snížená",J177,0)</f>
        <v>0</v>
      </c>
      <c r="BG177" s="158">
        <f>IF(N177="zákl. přenesená",J177,0)</f>
        <v>0</v>
      </c>
      <c r="BH177" s="158">
        <f>IF(N177="sníž. přenesená",J177,0)</f>
        <v>0</v>
      </c>
      <c r="BI177" s="158">
        <f>IF(N177="nulová",J177,0)</f>
        <v>0</v>
      </c>
      <c r="BJ177" s="18" t="s">
        <v>84</v>
      </c>
      <c r="BK177" s="158">
        <f>ROUND(I177*H177,2)</f>
        <v>0</v>
      </c>
      <c r="BL177" s="18" t="s">
        <v>145</v>
      </c>
      <c r="BM177" s="157" t="s">
        <v>532</v>
      </c>
    </row>
    <row r="178" spans="1:65" s="2" customFormat="1" ht="24.2" customHeight="1">
      <c r="A178" s="33"/>
      <c r="B178" s="145"/>
      <c r="C178" s="146" t="s">
        <v>225</v>
      </c>
      <c r="D178" s="146" t="s">
        <v>140</v>
      </c>
      <c r="E178" s="147" t="s">
        <v>181</v>
      </c>
      <c r="F178" s="148" t="s">
        <v>182</v>
      </c>
      <c r="G178" s="149" t="s">
        <v>143</v>
      </c>
      <c r="H178" s="150">
        <v>11</v>
      </c>
      <c r="I178" s="151"/>
      <c r="J178" s="152">
        <f>ROUND(I178*H178,2)</f>
        <v>0</v>
      </c>
      <c r="K178" s="148" t="s">
        <v>144</v>
      </c>
      <c r="L178" s="34"/>
      <c r="M178" s="153" t="s">
        <v>1</v>
      </c>
      <c r="N178" s="154" t="s">
        <v>41</v>
      </c>
      <c r="O178" s="59"/>
      <c r="P178" s="155">
        <f>O178*H178</f>
        <v>0</v>
      </c>
      <c r="Q178" s="155">
        <v>0</v>
      </c>
      <c r="R178" s="155">
        <f>Q178*H178</f>
        <v>0</v>
      </c>
      <c r="S178" s="155">
        <v>0</v>
      </c>
      <c r="T178" s="156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57" t="s">
        <v>145</v>
      </c>
      <c r="AT178" s="157" t="s">
        <v>140</v>
      </c>
      <c r="AU178" s="157" t="s">
        <v>86</v>
      </c>
      <c r="AY178" s="18" t="s">
        <v>138</v>
      </c>
      <c r="BE178" s="158">
        <f>IF(N178="základní",J178,0)</f>
        <v>0</v>
      </c>
      <c r="BF178" s="158">
        <f>IF(N178="snížená",J178,0)</f>
        <v>0</v>
      </c>
      <c r="BG178" s="158">
        <f>IF(N178="zákl. přenesená",J178,0)</f>
        <v>0</v>
      </c>
      <c r="BH178" s="158">
        <f>IF(N178="sníž. přenesená",J178,0)</f>
        <v>0</v>
      </c>
      <c r="BI178" s="158">
        <f>IF(N178="nulová",J178,0)</f>
        <v>0</v>
      </c>
      <c r="BJ178" s="18" t="s">
        <v>84</v>
      </c>
      <c r="BK178" s="158">
        <f>ROUND(I178*H178,2)</f>
        <v>0</v>
      </c>
      <c r="BL178" s="18" t="s">
        <v>145</v>
      </c>
      <c r="BM178" s="157" t="s">
        <v>533</v>
      </c>
    </row>
    <row r="179" spans="1:65" s="2" customFormat="1" ht="37.9" customHeight="1">
      <c r="A179" s="33"/>
      <c r="B179" s="145"/>
      <c r="C179" s="146" t="s">
        <v>231</v>
      </c>
      <c r="D179" s="146" t="s">
        <v>140</v>
      </c>
      <c r="E179" s="147" t="s">
        <v>184</v>
      </c>
      <c r="F179" s="148" t="s">
        <v>185</v>
      </c>
      <c r="G179" s="149" t="s">
        <v>176</v>
      </c>
      <c r="H179" s="150">
        <v>81.268000000000001</v>
      </c>
      <c r="I179" s="151"/>
      <c r="J179" s="152">
        <f>ROUND(I179*H179,2)</f>
        <v>0</v>
      </c>
      <c r="K179" s="148" t="s">
        <v>144</v>
      </c>
      <c r="L179" s="34"/>
      <c r="M179" s="153" t="s">
        <v>1</v>
      </c>
      <c r="N179" s="154" t="s">
        <v>41</v>
      </c>
      <c r="O179" s="59"/>
      <c r="P179" s="155">
        <f>O179*H179</f>
        <v>0</v>
      </c>
      <c r="Q179" s="155">
        <v>0</v>
      </c>
      <c r="R179" s="155">
        <f>Q179*H179</f>
        <v>0</v>
      </c>
      <c r="S179" s="155">
        <v>0</v>
      </c>
      <c r="T179" s="156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57" t="s">
        <v>145</v>
      </c>
      <c r="AT179" s="157" t="s">
        <v>140</v>
      </c>
      <c r="AU179" s="157" t="s">
        <v>86</v>
      </c>
      <c r="AY179" s="18" t="s">
        <v>138</v>
      </c>
      <c r="BE179" s="158">
        <f>IF(N179="základní",J179,0)</f>
        <v>0</v>
      </c>
      <c r="BF179" s="158">
        <f>IF(N179="snížená",J179,0)</f>
        <v>0</v>
      </c>
      <c r="BG179" s="158">
        <f>IF(N179="zákl. přenesená",J179,0)</f>
        <v>0</v>
      </c>
      <c r="BH179" s="158">
        <f>IF(N179="sníž. přenesená",J179,0)</f>
        <v>0</v>
      </c>
      <c r="BI179" s="158">
        <f>IF(N179="nulová",J179,0)</f>
        <v>0</v>
      </c>
      <c r="BJ179" s="18" t="s">
        <v>84</v>
      </c>
      <c r="BK179" s="158">
        <f>ROUND(I179*H179,2)</f>
        <v>0</v>
      </c>
      <c r="BL179" s="18" t="s">
        <v>145</v>
      </c>
      <c r="BM179" s="157" t="s">
        <v>534</v>
      </c>
    </row>
    <row r="180" spans="1:65" s="15" customFormat="1" ht="11.25">
      <c r="B180" s="176"/>
      <c r="D180" s="160" t="s">
        <v>154</v>
      </c>
      <c r="E180" s="177" t="s">
        <v>1</v>
      </c>
      <c r="F180" s="178" t="s">
        <v>187</v>
      </c>
      <c r="H180" s="177" t="s">
        <v>1</v>
      </c>
      <c r="I180" s="179"/>
      <c r="L180" s="176"/>
      <c r="M180" s="180"/>
      <c r="N180" s="181"/>
      <c r="O180" s="181"/>
      <c r="P180" s="181"/>
      <c r="Q180" s="181"/>
      <c r="R180" s="181"/>
      <c r="S180" s="181"/>
      <c r="T180" s="182"/>
      <c r="AT180" s="177" t="s">
        <v>154</v>
      </c>
      <c r="AU180" s="177" t="s">
        <v>86</v>
      </c>
      <c r="AV180" s="15" t="s">
        <v>84</v>
      </c>
      <c r="AW180" s="15" t="s">
        <v>32</v>
      </c>
      <c r="AX180" s="15" t="s">
        <v>76</v>
      </c>
      <c r="AY180" s="177" t="s">
        <v>138</v>
      </c>
    </row>
    <row r="181" spans="1:65" s="13" customFormat="1" ht="11.25">
      <c r="B181" s="159"/>
      <c r="D181" s="160" t="s">
        <v>154</v>
      </c>
      <c r="E181" s="161" t="s">
        <v>1</v>
      </c>
      <c r="F181" s="162" t="s">
        <v>188</v>
      </c>
      <c r="H181" s="163">
        <v>24</v>
      </c>
      <c r="I181" s="164"/>
      <c r="L181" s="159"/>
      <c r="M181" s="165"/>
      <c r="N181" s="166"/>
      <c r="O181" s="166"/>
      <c r="P181" s="166"/>
      <c r="Q181" s="166"/>
      <c r="R181" s="166"/>
      <c r="S181" s="166"/>
      <c r="T181" s="167"/>
      <c r="AT181" s="161" t="s">
        <v>154</v>
      </c>
      <c r="AU181" s="161" t="s">
        <v>86</v>
      </c>
      <c r="AV181" s="13" t="s">
        <v>86</v>
      </c>
      <c r="AW181" s="13" t="s">
        <v>32</v>
      </c>
      <c r="AX181" s="13" t="s">
        <v>76</v>
      </c>
      <c r="AY181" s="161" t="s">
        <v>138</v>
      </c>
    </row>
    <row r="182" spans="1:65" s="15" customFormat="1" ht="11.25">
      <c r="B182" s="176"/>
      <c r="D182" s="160" t="s">
        <v>154</v>
      </c>
      <c r="E182" s="177" t="s">
        <v>1</v>
      </c>
      <c r="F182" s="178" t="s">
        <v>535</v>
      </c>
      <c r="H182" s="177" t="s">
        <v>1</v>
      </c>
      <c r="I182" s="179"/>
      <c r="L182" s="176"/>
      <c r="M182" s="180"/>
      <c r="N182" s="181"/>
      <c r="O182" s="181"/>
      <c r="P182" s="181"/>
      <c r="Q182" s="181"/>
      <c r="R182" s="181"/>
      <c r="S182" s="181"/>
      <c r="T182" s="182"/>
      <c r="AT182" s="177" t="s">
        <v>154</v>
      </c>
      <c r="AU182" s="177" t="s">
        <v>86</v>
      </c>
      <c r="AV182" s="15" t="s">
        <v>84</v>
      </c>
      <c r="AW182" s="15" t="s">
        <v>32</v>
      </c>
      <c r="AX182" s="15" t="s">
        <v>76</v>
      </c>
      <c r="AY182" s="177" t="s">
        <v>138</v>
      </c>
    </row>
    <row r="183" spans="1:65" s="13" customFormat="1" ht="11.25">
      <c r="B183" s="159"/>
      <c r="D183" s="160" t="s">
        <v>154</v>
      </c>
      <c r="E183" s="161" t="s">
        <v>1</v>
      </c>
      <c r="F183" s="162" t="s">
        <v>536</v>
      </c>
      <c r="H183" s="163">
        <v>57.268000000000001</v>
      </c>
      <c r="I183" s="164"/>
      <c r="L183" s="159"/>
      <c r="M183" s="165"/>
      <c r="N183" s="166"/>
      <c r="O183" s="166"/>
      <c r="P183" s="166"/>
      <c r="Q183" s="166"/>
      <c r="R183" s="166"/>
      <c r="S183" s="166"/>
      <c r="T183" s="167"/>
      <c r="AT183" s="161" t="s">
        <v>154</v>
      </c>
      <c r="AU183" s="161" t="s">
        <v>86</v>
      </c>
      <c r="AV183" s="13" t="s">
        <v>86</v>
      </c>
      <c r="AW183" s="13" t="s">
        <v>32</v>
      </c>
      <c r="AX183" s="13" t="s">
        <v>76</v>
      </c>
      <c r="AY183" s="161" t="s">
        <v>138</v>
      </c>
    </row>
    <row r="184" spans="1:65" s="14" customFormat="1" ht="11.25">
      <c r="B184" s="168"/>
      <c r="D184" s="160" t="s">
        <v>154</v>
      </c>
      <c r="E184" s="169" t="s">
        <v>1</v>
      </c>
      <c r="F184" s="170" t="s">
        <v>179</v>
      </c>
      <c r="H184" s="171">
        <v>81.268000000000001</v>
      </c>
      <c r="I184" s="172"/>
      <c r="L184" s="168"/>
      <c r="M184" s="173"/>
      <c r="N184" s="174"/>
      <c r="O184" s="174"/>
      <c r="P184" s="174"/>
      <c r="Q184" s="174"/>
      <c r="R184" s="174"/>
      <c r="S184" s="174"/>
      <c r="T184" s="175"/>
      <c r="AT184" s="169" t="s">
        <v>154</v>
      </c>
      <c r="AU184" s="169" t="s">
        <v>86</v>
      </c>
      <c r="AV184" s="14" t="s">
        <v>145</v>
      </c>
      <c r="AW184" s="14" t="s">
        <v>32</v>
      </c>
      <c r="AX184" s="14" t="s">
        <v>84</v>
      </c>
      <c r="AY184" s="169" t="s">
        <v>138</v>
      </c>
    </row>
    <row r="185" spans="1:65" s="2" customFormat="1" ht="37.9" customHeight="1">
      <c r="A185" s="33"/>
      <c r="B185" s="145"/>
      <c r="C185" s="146" t="s">
        <v>235</v>
      </c>
      <c r="D185" s="146" t="s">
        <v>140</v>
      </c>
      <c r="E185" s="147" t="s">
        <v>190</v>
      </c>
      <c r="F185" s="148" t="s">
        <v>191</v>
      </c>
      <c r="G185" s="149" t="s">
        <v>176</v>
      </c>
      <c r="H185" s="150">
        <v>140.40799999999999</v>
      </c>
      <c r="I185" s="151"/>
      <c r="J185" s="152">
        <f>ROUND(I185*H185,2)</f>
        <v>0</v>
      </c>
      <c r="K185" s="148" t="s">
        <v>144</v>
      </c>
      <c r="L185" s="34"/>
      <c r="M185" s="153" t="s">
        <v>1</v>
      </c>
      <c r="N185" s="154" t="s">
        <v>41</v>
      </c>
      <c r="O185" s="59"/>
      <c r="P185" s="155">
        <f>O185*H185</f>
        <v>0</v>
      </c>
      <c r="Q185" s="155">
        <v>0</v>
      </c>
      <c r="R185" s="155">
        <f>Q185*H185</f>
        <v>0</v>
      </c>
      <c r="S185" s="155">
        <v>0</v>
      </c>
      <c r="T185" s="156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57" t="s">
        <v>145</v>
      </c>
      <c r="AT185" s="157" t="s">
        <v>140</v>
      </c>
      <c r="AU185" s="157" t="s">
        <v>86</v>
      </c>
      <c r="AY185" s="18" t="s">
        <v>138</v>
      </c>
      <c r="BE185" s="158">
        <f>IF(N185="základní",J185,0)</f>
        <v>0</v>
      </c>
      <c r="BF185" s="158">
        <f>IF(N185="snížená",J185,0)</f>
        <v>0</v>
      </c>
      <c r="BG185" s="158">
        <f>IF(N185="zákl. přenesená",J185,0)</f>
        <v>0</v>
      </c>
      <c r="BH185" s="158">
        <f>IF(N185="sníž. přenesená",J185,0)</f>
        <v>0</v>
      </c>
      <c r="BI185" s="158">
        <f>IF(N185="nulová",J185,0)</f>
        <v>0</v>
      </c>
      <c r="BJ185" s="18" t="s">
        <v>84</v>
      </c>
      <c r="BK185" s="158">
        <f>ROUND(I185*H185,2)</f>
        <v>0</v>
      </c>
      <c r="BL185" s="18" t="s">
        <v>145</v>
      </c>
      <c r="BM185" s="157" t="s">
        <v>537</v>
      </c>
    </row>
    <row r="186" spans="1:65" s="15" customFormat="1" ht="11.25">
      <c r="B186" s="176"/>
      <c r="D186" s="160" t="s">
        <v>154</v>
      </c>
      <c r="E186" s="177" t="s">
        <v>1</v>
      </c>
      <c r="F186" s="178" t="s">
        <v>193</v>
      </c>
      <c r="H186" s="177" t="s">
        <v>1</v>
      </c>
      <c r="I186" s="179"/>
      <c r="L186" s="176"/>
      <c r="M186" s="180"/>
      <c r="N186" s="181"/>
      <c r="O186" s="181"/>
      <c r="P186" s="181"/>
      <c r="Q186" s="181"/>
      <c r="R186" s="181"/>
      <c r="S186" s="181"/>
      <c r="T186" s="182"/>
      <c r="AT186" s="177" t="s">
        <v>154</v>
      </c>
      <c r="AU186" s="177" t="s">
        <v>86</v>
      </c>
      <c r="AV186" s="15" t="s">
        <v>84</v>
      </c>
      <c r="AW186" s="15" t="s">
        <v>32</v>
      </c>
      <c r="AX186" s="15" t="s">
        <v>76</v>
      </c>
      <c r="AY186" s="177" t="s">
        <v>138</v>
      </c>
    </row>
    <row r="187" spans="1:65" s="13" customFormat="1" ht="11.25">
      <c r="B187" s="159"/>
      <c r="D187" s="160" t="s">
        <v>154</v>
      </c>
      <c r="E187" s="161" t="s">
        <v>1</v>
      </c>
      <c r="F187" s="162" t="s">
        <v>538</v>
      </c>
      <c r="H187" s="163">
        <v>140.40799999999999</v>
      </c>
      <c r="I187" s="164"/>
      <c r="L187" s="159"/>
      <c r="M187" s="165"/>
      <c r="N187" s="166"/>
      <c r="O187" s="166"/>
      <c r="P187" s="166"/>
      <c r="Q187" s="166"/>
      <c r="R187" s="166"/>
      <c r="S187" s="166"/>
      <c r="T187" s="167"/>
      <c r="AT187" s="161" t="s">
        <v>154</v>
      </c>
      <c r="AU187" s="161" t="s">
        <v>86</v>
      </c>
      <c r="AV187" s="13" t="s">
        <v>86</v>
      </c>
      <c r="AW187" s="13" t="s">
        <v>32</v>
      </c>
      <c r="AX187" s="13" t="s">
        <v>76</v>
      </c>
      <c r="AY187" s="161" t="s">
        <v>138</v>
      </c>
    </row>
    <row r="188" spans="1:65" s="14" customFormat="1" ht="11.25">
      <c r="B188" s="168"/>
      <c r="D188" s="160" t="s">
        <v>154</v>
      </c>
      <c r="E188" s="169" t="s">
        <v>100</v>
      </c>
      <c r="F188" s="170" t="s">
        <v>179</v>
      </c>
      <c r="H188" s="171">
        <v>140.40799999999999</v>
      </c>
      <c r="I188" s="172"/>
      <c r="L188" s="168"/>
      <c r="M188" s="173"/>
      <c r="N188" s="174"/>
      <c r="O188" s="174"/>
      <c r="P188" s="174"/>
      <c r="Q188" s="174"/>
      <c r="R188" s="174"/>
      <c r="S188" s="174"/>
      <c r="T188" s="175"/>
      <c r="AT188" s="169" t="s">
        <v>154</v>
      </c>
      <c r="AU188" s="169" t="s">
        <v>86</v>
      </c>
      <c r="AV188" s="14" t="s">
        <v>145</v>
      </c>
      <c r="AW188" s="14" t="s">
        <v>32</v>
      </c>
      <c r="AX188" s="14" t="s">
        <v>84</v>
      </c>
      <c r="AY188" s="169" t="s">
        <v>138</v>
      </c>
    </row>
    <row r="189" spans="1:65" s="2" customFormat="1" ht="37.9" customHeight="1">
      <c r="A189" s="33"/>
      <c r="B189" s="145"/>
      <c r="C189" s="146" t="s">
        <v>7</v>
      </c>
      <c r="D189" s="146" t="s">
        <v>140</v>
      </c>
      <c r="E189" s="147" t="s">
        <v>190</v>
      </c>
      <c r="F189" s="148" t="s">
        <v>191</v>
      </c>
      <c r="G189" s="149" t="s">
        <v>176</v>
      </c>
      <c r="H189" s="150">
        <v>6</v>
      </c>
      <c r="I189" s="151"/>
      <c r="J189" s="152">
        <f>ROUND(I189*H189,2)</f>
        <v>0</v>
      </c>
      <c r="K189" s="148" t="s">
        <v>144</v>
      </c>
      <c r="L189" s="34"/>
      <c r="M189" s="153" t="s">
        <v>1</v>
      </c>
      <c r="N189" s="154" t="s">
        <v>41</v>
      </c>
      <c r="O189" s="59"/>
      <c r="P189" s="155">
        <f>O189*H189</f>
        <v>0</v>
      </c>
      <c r="Q189" s="155">
        <v>0</v>
      </c>
      <c r="R189" s="155">
        <f>Q189*H189</f>
        <v>0</v>
      </c>
      <c r="S189" s="155">
        <v>0</v>
      </c>
      <c r="T189" s="156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57" t="s">
        <v>145</v>
      </c>
      <c r="AT189" s="157" t="s">
        <v>140</v>
      </c>
      <c r="AU189" s="157" t="s">
        <v>86</v>
      </c>
      <c r="AY189" s="18" t="s">
        <v>138</v>
      </c>
      <c r="BE189" s="158">
        <f>IF(N189="základní",J189,0)</f>
        <v>0</v>
      </c>
      <c r="BF189" s="158">
        <f>IF(N189="snížená",J189,0)</f>
        <v>0</v>
      </c>
      <c r="BG189" s="158">
        <f>IF(N189="zákl. přenesená",J189,0)</f>
        <v>0</v>
      </c>
      <c r="BH189" s="158">
        <f>IF(N189="sníž. přenesená",J189,0)</f>
        <v>0</v>
      </c>
      <c r="BI189" s="158">
        <f>IF(N189="nulová",J189,0)</f>
        <v>0</v>
      </c>
      <c r="BJ189" s="18" t="s">
        <v>84</v>
      </c>
      <c r="BK189" s="158">
        <f>ROUND(I189*H189,2)</f>
        <v>0</v>
      </c>
      <c r="BL189" s="18" t="s">
        <v>145</v>
      </c>
      <c r="BM189" s="157" t="s">
        <v>539</v>
      </c>
    </row>
    <row r="190" spans="1:65" s="15" customFormat="1" ht="11.25">
      <c r="B190" s="176"/>
      <c r="D190" s="160" t="s">
        <v>154</v>
      </c>
      <c r="E190" s="177" t="s">
        <v>1</v>
      </c>
      <c r="F190" s="178" t="s">
        <v>195</v>
      </c>
      <c r="H190" s="177" t="s">
        <v>1</v>
      </c>
      <c r="I190" s="179"/>
      <c r="L190" s="176"/>
      <c r="M190" s="180"/>
      <c r="N190" s="181"/>
      <c r="O190" s="181"/>
      <c r="P190" s="181"/>
      <c r="Q190" s="181"/>
      <c r="R190" s="181"/>
      <c r="S190" s="181"/>
      <c r="T190" s="182"/>
      <c r="AT190" s="177" t="s">
        <v>154</v>
      </c>
      <c r="AU190" s="177" t="s">
        <v>86</v>
      </c>
      <c r="AV190" s="15" t="s">
        <v>84</v>
      </c>
      <c r="AW190" s="15" t="s">
        <v>32</v>
      </c>
      <c r="AX190" s="15" t="s">
        <v>76</v>
      </c>
      <c r="AY190" s="177" t="s">
        <v>138</v>
      </c>
    </row>
    <row r="191" spans="1:65" s="13" customFormat="1" ht="11.25">
      <c r="B191" s="159"/>
      <c r="D191" s="160" t="s">
        <v>154</v>
      </c>
      <c r="E191" s="161" t="s">
        <v>1</v>
      </c>
      <c r="F191" s="162" t="s">
        <v>196</v>
      </c>
      <c r="H191" s="163">
        <v>18</v>
      </c>
      <c r="I191" s="164"/>
      <c r="L191" s="159"/>
      <c r="M191" s="165"/>
      <c r="N191" s="166"/>
      <c r="O191" s="166"/>
      <c r="P191" s="166"/>
      <c r="Q191" s="166"/>
      <c r="R191" s="166"/>
      <c r="S191" s="166"/>
      <c r="T191" s="167"/>
      <c r="AT191" s="161" t="s">
        <v>154</v>
      </c>
      <c r="AU191" s="161" t="s">
        <v>86</v>
      </c>
      <c r="AV191" s="13" t="s">
        <v>86</v>
      </c>
      <c r="AW191" s="13" t="s">
        <v>32</v>
      </c>
      <c r="AX191" s="13" t="s">
        <v>76</v>
      </c>
      <c r="AY191" s="161" t="s">
        <v>138</v>
      </c>
    </row>
    <row r="192" spans="1:65" s="13" customFormat="1" ht="11.25">
      <c r="B192" s="159"/>
      <c r="D192" s="160" t="s">
        <v>154</v>
      </c>
      <c r="E192" s="161" t="s">
        <v>1</v>
      </c>
      <c r="F192" s="162" t="s">
        <v>197</v>
      </c>
      <c r="H192" s="163">
        <v>-12</v>
      </c>
      <c r="I192" s="164"/>
      <c r="L192" s="159"/>
      <c r="M192" s="165"/>
      <c r="N192" s="166"/>
      <c r="O192" s="166"/>
      <c r="P192" s="166"/>
      <c r="Q192" s="166"/>
      <c r="R192" s="166"/>
      <c r="S192" s="166"/>
      <c r="T192" s="167"/>
      <c r="AT192" s="161" t="s">
        <v>154</v>
      </c>
      <c r="AU192" s="161" t="s">
        <v>86</v>
      </c>
      <c r="AV192" s="13" t="s">
        <v>86</v>
      </c>
      <c r="AW192" s="13" t="s">
        <v>32</v>
      </c>
      <c r="AX192" s="13" t="s">
        <v>76</v>
      </c>
      <c r="AY192" s="161" t="s">
        <v>138</v>
      </c>
    </row>
    <row r="193" spans="1:65" s="14" customFormat="1" ht="11.25">
      <c r="B193" s="168"/>
      <c r="D193" s="160" t="s">
        <v>154</v>
      </c>
      <c r="E193" s="169" t="s">
        <v>1</v>
      </c>
      <c r="F193" s="170" t="s">
        <v>179</v>
      </c>
      <c r="H193" s="171">
        <v>6</v>
      </c>
      <c r="I193" s="172"/>
      <c r="L193" s="168"/>
      <c r="M193" s="173"/>
      <c r="N193" s="174"/>
      <c r="O193" s="174"/>
      <c r="P193" s="174"/>
      <c r="Q193" s="174"/>
      <c r="R193" s="174"/>
      <c r="S193" s="174"/>
      <c r="T193" s="175"/>
      <c r="AT193" s="169" t="s">
        <v>154</v>
      </c>
      <c r="AU193" s="169" t="s">
        <v>86</v>
      </c>
      <c r="AV193" s="14" t="s">
        <v>145</v>
      </c>
      <c r="AW193" s="14" t="s">
        <v>32</v>
      </c>
      <c r="AX193" s="14" t="s">
        <v>84</v>
      </c>
      <c r="AY193" s="169" t="s">
        <v>138</v>
      </c>
    </row>
    <row r="194" spans="1:65" s="2" customFormat="1" ht="37.9" customHeight="1">
      <c r="A194" s="33"/>
      <c r="B194" s="145"/>
      <c r="C194" s="146" t="s">
        <v>244</v>
      </c>
      <c r="D194" s="146" t="s">
        <v>140</v>
      </c>
      <c r="E194" s="147" t="s">
        <v>199</v>
      </c>
      <c r="F194" s="148" t="s">
        <v>200</v>
      </c>
      <c r="G194" s="149" t="s">
        <v>176</v>
      </c>
      <c r="H194" s="150">
        <v>1404.08</v>
      </c>
      <c r="I194" s="151"/>
      <c r="J194" s="152">
        <f>ROUND(I194*H194,2)</f>
        <v>0</v>
      </c>
      <c r="K194" s="148" t="s">
        <v>144</v>
      </c>
      <c r="L194" s="34"/>
      <c r="M194" s="153" t="s">
        <v>1</v>
      </c>
      <c r="N194" s="154" t="s">
        <v>41</v>
      </c>
      <c r="O194" s="59"/>
      <c r="P194" s="155">
        <f>O194*H194</f>
        <v>0</v>
      </c>
      <c r="Q194" s="155">
        <v>0</v>
      </c>
      <c r="R194" s="155">
        <f>Q194*H194</f>
        <v>0</v>
      </c>
      <c r="S194" s="155">
        <v>0</v>
      </c>
      <c r="T194" s="156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57" t="s">
        <v>145</v>
      </c>
      <c r="AT194" s="157" t="s">
        <v>140</v>
      </c>
      <c r="AU194" s="157" t="s">
        <v>86</v>
      </c>
      <c r="AY194" s="18" t="s">
        <v>138</v>
      </c>
      <c r="BE194" s="158">
        <f>IF(N194="základní",J194,0)</f>
        <v>0</v>
      </c>
      <c r="BF194" s="158">
        <f>IF(N194="snížená",J194,0)</f>
        <v>0</v>
      </c>
      <c r="BG194" s="158">
        <f>IF(N194="zákl. přenesená",J194,0)</f>
        <v>0</v>
      </c>
      <c r="BH194" s="158">
        <f>IF(N194="sníž. přenesená",J194,0)</f>
        <v>0</v>
      </c>
      <c r="BI194" s="158">
        <f>IF(N194="nulová",J194,0)</f>
        <v>0</v>
      </c>
      <c r="BJ194" s="18" t="s">
        <v>84</v>
      </c>
      <c r="BK194" s="158">
        <f>ROUND(I194*H194,2)</f>
        <v>0</v>
      </c>
      <c r="BL194" s="18" t="s">
        <v>145</v>
      </c>
      <c r="BM194" s="157" t="s">
        <v>540</v>
      </c>
    </row>
    <row r="195" spans="1:65" s="13" customFormat="1" ht="11.25">
      <c r="B195" s="159"/>
      <c r="D195" s="160" t="s">
        <v>154</v>
      </c>
      <c r="E195" s="161" t="s">
        <v>1</v>
      </c>
      <c r="F195" s="162" t="s">
        <v>202</v>
      </c>
      <c r="H195" s="163">
        <v>1404.08</v>
      </c>
      <c r="I195" s="164"/>
      <c r="L195" s="159"/>
      <c r="M195" s="165"/>
      <c r="N195" s="166"/>
      <c r="O195" s="166"/>
      <c r="P195" s="166"/>
      <c r="Q195" s="166"/>
      <c r="R195" s="166"/>
      <c r="S195" s="166"/>
      <c r="T195" s="167"/>
      <c r="AT195" s="161" t="s">
        <v>154</v>
      </c>
      <c r="AU195" s="161" t="s">
        <v>86</v>
      </c>
      <c r="AV195" s="13" t="s">
        <v>86</v>
      </c>
      <c r="AW195" s="13" t="s">
        <v>32</v>
      </c>
      <c r="AX195" s="13" t="s">
        <v>84</v>
      </c>
      <c r="AY195" s="161" t="s">
        <v>138</v>
      </c>
    </row>
    <row r="196" spans="1:65" s="2" customFormat="1" ht="24.2" customHeight="1">
      <c r="A196" s="33"/>
      <c r="B196" s="145"/>
      <c r="C196" s="146" t="s">
        <v>94</v>
      </c>
      <c r="D196" s="146" t="s">
        <v>140</v>
      </c>
      <c r="E196" s="147" t="s">
        <v>204</v>
      </c>
      <c r="F196" s="148" t="s">
        <v>205</v>
      </c>
      <c r="G196" s="149" t="s">
        <v>176</v>
      </c>
      <c r="H196" s="150">
        <v>40.634</v>
      </c>
      <c r="I196" s="151"/>
      <c r="J196" s="152">
        <f>ROUND(I196*H196,2)</f>
        <v>0</v>
      </c>
      <c r="K196" s="148" t="s">
        <v>144</v>
      </c>
      <c r="L196" s="34"/>
      <c r="M196" s="153" t="s">
        <v>1</v>
      </c>
      <c r="N196" s="154" t="s">
        <v>41</v>
      </c>
      <c r="O196" s="59"/>
      <c r="P196" s="155">
        <f>O196*H196</f>
        <v>0</v>
      </c>
      <c r="Q196" s="155">
        <v>0</v>
      </c>
      <c r="R196" s="155">
        <f>Q196*H196</f>
        <v>0</v>
      </c>
      <c r="S196" s="155">
        <v>0</v>
      </c>
      <c r="T196" s="156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57" t="s">
        <v>145</v>
      </c>
      <c r="AT196" s="157" t="s">
        <v>140</v>
      </c>
      <c r="AU196" s="157" t="s">
        <v>86</v>
      </c>
      <c r="AY196" s="18" t="s">
        <v>138</v>
      </c>
      <c r="BE196" s="158">
        <f>IF(N196="základní",J196,0)</f>
        <v>0</v>
      </c>
      <c r="BF196" s="158">
        <f>IF(N196="snížená",J196,0)</f>
        <v>0</v>
      </c>
      <c r="BG196" s="158">
        <f>IF(N196="zákl. přenesená",J196,0)</f>
        <v>0</v>
      </c>
      <c r="BH196" s="158">
        <f>IF(N196="sníž. přenesená",J196,0)</f>
        <v>0</v>
      </c>
      <c r="BI196" s="158">
        <f>IF(N196="nulová",J196,0)</f>
        <v>0</v>
      </c>
      <c r="BJ196" s="18" t="s">
        <v>84</v>
      </c>
      <c r="BK196" s="158">
        <f>ROUND(I196*H196,2)</f>
        <v>0</v>
      </c>
      <c r="BL196" s="18" t="s">
        <v>145</v>
      </c>
      <c r="BM196" s="157" t="s">
        <v>541</v>
      </c>
    </row>
    <row r="197" spans="1:65" s="15" customFormat="1" ht="11.25">
      <c r="B197" s="176"/>
      <c r="D197" s="160" t="s">
        <v>154</v>
      </c>
      <c r="E197" s="177" t="s">
        <v>1</v>
      </c>
      <c r="F197" s="178" t="s">
        <v>207</v>
      </c>
      <c r="H197" s="177" t="s">
        <v>1</v>
      </c>
      <c r="I197" s="179"/>
      <c r="L197" s="176"/>
      <c r="M197" s="180"/>
      <c r="N197" s="181"/>
      <c r="O197" s="181"/>
      <c r="P197" s="181"/>
      <c r="Q197" s="181"/>
      <c r="R197" s="181"/>
      <c r="S197" s="181"/>
      <c r="T197" s="182"/>
      <c r="AT197" s="177" t="s">
        <v>154</v>
      </c>
      <c r="AU197" s="177" t="s">
        <v>86</v>
      </c>
      <c r="AV197" s="15" t="s">
        <v>84</v>
      </c>
      <c r="AW197" s="15" t="s">
        <v>32</v>
      </c>
      <c r="AX197" s="15" t="s">
        <v>76</v>
      </c>
      <c r="AY197" s="177" t="s">
        <v>138</v>
      </c>
    </row>
    <row r="198" spans="1:65" s="13" customFormat="1" ht="11.25">
      <c r="B198" s="159"/>
      <c r="D198" s="160" t="s">
        <v>154</v>
      </c>
      <c r="E198" s="161" t="s">
        <v>1</v>
      </c>
      <c r="F198" s="162" t="s">
        <v>208</v>
      </c>
      <c r="H198" s="163">
        <v>12</v>
      </c>
      <c r="I198" s="164"/>
      <c r="L198" s="159"/>
      <c r="M198" s="165"/>
      <c r="N198" s="166"/>
      <c r="O198" s="166"/>
      <c r="P198" s="166"/>
      <c r="Q198" s="166"/>
      <c r="R198" s="166"/>
      <c r="S198" s="166"/>
      <c r="T198" s="167"/>
      <c r="AT198" s="161" t="s">
        <v>154</v>
      </c>
      <c r="AU198" s="161" t="s">
        <v>86</v>
      </c>
      <c r="AV198" s="13" t="s">
        <v>86</v>
      </c>
      <c r="AW198" s="13" t="s">
        <v>32</v>
      </c>
      <c r="AX198" s="13" t="s">
        <v>76</v>
      </c>
      <c r="AY198" s="161" t="s">
        <v>138</v>
      </c>
    </row>
    <row r="199" spans="1:65" s="15" customFormat="1" ht="11.25">
      <c r="B199" s="176"/>
      <c r="D199" s="160" t="s">
        <v>154</v>
      </c>
      <c r="E199" s="177" t="s">
        <v>1</v>
      </c>
      <c r="F199" s="178" t="s">
        <v>542</v>
      </c>
      <c r="H199" s="177" t="s">
        <v>1</v>
      </c>
      <c r="I199" s="179"/>
      <c r="L199" s="176"/>
      <c r="M199" s="180"/>
      <c r="N199" s="181"/>
      <c r="O199" s="181"/>
      <c r="P199" s="181"/>
      <c r="Q199" s="181"/>
      <c r="R199" s="181"/>
      <c r="S199" s="181"/>
      <c r="T199" s="182"/>
      <c r="AT199" s="177" t="s">
        <v>154</v>
      </c>
      <c r="AU199" s="177" t="s">
        <v>86</v>
      </c>
      <c r="AV199" s="15" t="s">
        <v>84</v>
      </c>
      <c r="AW199" s="15" t="s">
        <v>32</v>
      </c>
      <c r="AX199" s="15" t="s">
        <v>76</v>
      </c>
      <c r="AY199" s="177" t="s">
        <v>138</v>
      </c>
    </row>
    <row r="200" spans="1:65" s="13" customFormat="1" ht="11.25">
      <c r="B200" s="159"/>
      <c r="D200" s="160" t="s">
        <v>154</v>
      </c>
      <c r="E200" s="161" t="s">
        <v>1</v>
      </c>
      <c r="F200" s="162" t="s">
        <v>447</v>
      </c>
      <c r="H200" s="163">
        <v>28.634</v>
      </c>
      <c r="I200" s="164"/>
      <c r="L200" s="159"/>
      <c r="M200" s="165"/>
      <c r="N200" s="166"/>
      <c r="O200" s="166"/>
      <c r="P200" s="166"/>
      <c r="Q200" s="166"/>
      <c r="R200" s="166"/>
      <c r="S200" s="166"/>
      <c r="T200" s="167"/>
      <c r="AT200" s="161" t="s">
        <v>154</v>
      </c>
      <c r="AU200" s="161" t="s">
        <v>86</v>
      </c>
      <c r="AV200" s="13" t="s">
        <v>86</v>
      </c>
      <c r="AW200" s="13" t="s">
        <v>32</v>
      </c>
      <c r="AX200" s="13" t="s">
        <v>76</v>
      </c>
      <c r="AY200" s="161" t="s">
        <v>138</v>
      </c>
    </row>
    <row r="201" spans="1:65" s="14" customFormat="1" ht="11.25">
      <c r="B201" s="168"/>
      <c r="D201" s="160" t="s">
        <v>154</v>
      </c>
      <c r="E201" s="169" t="s">
        <v>1</v>
      </c>
      <c r="F201" s="170" t="s">
        <v>179</v>
      </c>
      <c r="H201" s="171">
        <v>40.634</v>
      </c>
      <c r="I201" s="172"/>
      <c r="L201" s="168"/>
      <c r="M201" s="173"/>
      <c r="N201" s="174"/>
      <c r="O201" s="174"/>
      <c r="P201" s="174"/>
      <c r="Q201" s="174"/>
      <c r="R201" s="174"/>
      <c r="S201" s="174"/>
      <c r="T201" s="175"/>
      <c r="AT201" s="169" t="s">
        <v>154</v>
      </c>
      <c r="AU201" s="169" t="s">
        <v>86</v>
      </c>
      <c r="AV201" s="14" t="s">
        <v>145</v>
      </c>
      <c r="AW201" s="14" t="s">
        <v>32</v>
      </c>
      <c r="AX201" s="14" t="s">
        <v>84</v>
      </c>
      <c r="AY201" s="169" t="s">
        <v>138</v>
      </c>
    </row>
    <row r="202" spans="1:65" s="2" customFormat="1" ht="33" customHeight="1">
      <c r="A202" s="33"/>
      <c r="B202" s="145"/>
      <c r="C202" s="146" t="s">
        <v>253</v>
      </c>
      <c r="D202" s="146" t="s">
        <v>140</v>
      </c>
      <c r="E202" s="147" t="s">
        <v>210</v>
      </c>
      <c r="F202" s="148" t="s">
        <v>211</v>
      </c>
      <c r="G202" s="149" t="s">
        <v>212</v>
      </c>
      <c r="H202" s="150">
        <v>280.81599999999997</v>
      </c>
      <c r="I202" s="151"/>
      <c r="J202" s="152">
        <f>ROUND(I202*H202,2)</f>
        <v>0</v>
      </c>
      <c r="K202" s="148" t="s">
        <v>144</v>
      </c>
      <c r="L202" s="34"/>
      <c r="M202" s="153" t="s">
        <v>1</v>
      </c>
      <c r="N202" s="154" t="s">
        <v>41</v>
      </c>
      <c r="O202" s="59"/>
      <c r="P202" s="155">
        <f>O202*H202</f>
        <v>0</v>
      </c>
      <c r="Q202" s="155">
        <v>0</v>
      </c>
      <c r="R202" s="155">
        <f>Q202*H202</f>
        <v>0</v>
      </c>
      <c r="S202" s="155">
        <v>0</v>
      </c>
      <c r="T202" s="156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57" t="s">
        <v>145</v>
      </c>
      <c r="AT202" s="157" t="s">
        <v>140</v>
      </c>
      <c r="AU202" s="157" t="s">
        <v>86</v>
      </c>
      <c r="AY202" s="18" t="s">
        <v>138</v>
      </c>
      <c r="BE202" s="158">
        <f>IF(N202="základní",J202,0)</f>
        <v>0</v>
      </c>
      <c r="BF202" s="158">
        <f>IF(N202="snížená",J202,0)</f>
        <v>0</v>
      </c>
      <c r="BG202" s="158">
        <f>IF(N202="zákl. přenesená",J202,0)</f>
        <v>0</v>
      </c>
      <c r="BH202" s="158">
        <f>IF(N202="sníž. přenesená",J202,0)</f>
        <v>0</v>
      </c>
      <c r="BI202" s="158">
        <f>IF(N202="nulová",J202,0)</f>
        <v>0</v>
      </c>
      <c r="BJ202" s="18" t="s">
        <v>84</v>
      </c>
      <c r="BK202" s="158">
        <f>ROUND(I202*H202,2)</f>
        <v>0</v>
      </c>
      <c r="BL202" s="18" t="s">
        <v>145</v>
      </c>
      <c r="BM202" s="157" t="s">
        <v>543</v>
      </c>
    </row>
    <row r="203" spans="1:65" s="13" customFormat="1" ht="11.25">
      <c r="B203" s="159"/>
      <c r="D203" s="160" t="s">
        <v>154</v>
      </c>
      <c r="E203" s="161" t="s">
        <v>1</v>
      </c>
      <c r="F203" s="162" t="s">
        <v>214</v>
      </c>
      <c r="H203" s="163">
        <v>280.81599999999997</v>
      </c>
      <c r="I203" s="164"/>
      <c r="L203" s="159"/>
      <c r="M203" s="165"/>
      <c r="N203" s="166"/>
      <c r="O203" s="166"/>
      <c r="P203" s="166"/>
      <c r="Q203" s="166"/>
      <c r="R203" s="166"/>
      <c r="S203" s="166"/>
      <c r="T203" s="167"/>
      <c r="AT203" s="161" t="s">
        <v>154</v>
      </c>
      <c r="AU203" s="161" t="s">
        <v>86</v>
      </c>
      <c r="AV203" s="13" t="s">
        <v>86</v>
      </c>
      <c r="AW203" s="13" t="s">
        <v>32</v>
      </c>
      <c r="AX203" s="13" t="s">
        <v>84</v>
      </c>
      <c r="AY203" s="161" t="s">
        <v>138</v>
      </c>
    </row>
    <row r="204" spans="1:65" s="2" customFormat="1" ht="16.5" customHeight="1">
      <c r="A204" s="33"/>
      <c r="B204" s="145"/>
      <c r="C204" s="146" t="s">
        <v>257</v>
      </c>
      <c r="D204" s="146" t="s">
        <v>140</v>
      </c>
      <c r="E204" s="147" t="s">
        <v>216</v>
      </c>
      <c r="F204" s="148" t="s">
        <v>217</v>
      </c>
      <c r="G204" s="149" t="s">
        <v>176</v>
      </c>
      <c r="H204" s="150">
        <v>140.40799999999999</v>
      </c>
      <c r="I204" s="151"/>
      <c r="J204" s="152">
        <f>ROUND(I204*H204,2)</f>
        <v>0</v>
      </c>
      <c r="K204" s="148" t="s">
        <v>144</v>
      </c>
      <c r="L204" s="34"/>
      <c r="M204" s="153" t="s">
        <v>1</v>
      </c>
      <c r="N204" s="154" t="s">
        <v>41</v>
      </c>
      <c r="O204" s="59"/>
      <c r="P204" s="155">
        <f>O204*H204</f>
        <v>0</v>
      </c>
      <c r="Q204" s="155">
        <v>0</v>
      </c>
      <c r="R204" s="155">
        <f>Q204*H204</f>
        <v>0</v>
      </c>
      <c r="S204" s="155">
        <v>0</v>
      </c>
      <c r="T204" s="156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57" t="s">
        <v>145</v>
      </c>
      <c r="AT204" s="157" t="s">
        <v>140</v>
      </c>
      <c r="AU204" s="157" t="s">
        <v>86</v>
      </c>
      <c r="AY204" s="18" t="s">
        <v>138</v>
      </c>
      <c r="BE204" s="158">
        <f>IF(N204="základní",J204,0)</f>
        <v>0</v>
      </c>
      <c r="BF204" s="158">
        <f>IF(N204="snížená",J204,0)</f>
        <v>0</v>
      </c>
      <c r="BG204" s="158">
        <f>IF(N204="zákl. přenesená",J204,0)</f>
        <v>0</v>
      </c>
      <c r="BH204" s="158">
        <f>IF(N204="sníž. přenesená",J204,0)</f>
        <v>0</v>
      </c>
      <c r="BI204" s="158">
        <f>IF(N204="nulová",J204,0)</f>
        <v>0</v>
      </c>
      <c r="BJ204" s="18" t="s">
        <v>84</v>
      </c>
      <c r="BK204" s="158">
        <f>ROUND(I204*H204,2)</f>
        <v>0</v>
      </c>
      <c r="BL204" s="18" t="s">
        <v>145</v>
      </c>
      <c r="BM204" s="157" t="s">
        <v>544</v>
      </c>
    </row>
    <row r="205" spans="1:65" s="13" customFormat="1" ht="11.25">
      <c r="B205" s="159"/>
      <c r="D205" s="160" t="s">
        <v>154</v>
      </c>
      <c r="E205" s="161" t="s">
        <v>1</v>
      </c>
      <c r="F205" s="162" t="s">
        <v>100</v>
      </c>
      <c r="H205" s="163">
        <v>140.40799999999999</v>
      </c>
      <c r="I205" s="164"/>
      <c r="L205" s="159"/>
      <c r="M205" s="165"/>
      <c r="N205" s="166"/>
      <c r="O205" s="166"/>
      <c r="P205" s="166"/>
      <c r="Q205" s="166"/>
      <c r="R205" s="166"/>
      <c r="S205" s="166"/>
      <c r="T205" s="167"/>
      <c r="AT205" s="161" t="s">
        <v>154</v>
      </c>
      <c r="AU205" s="161" t="s">
        <v>86</v>
      </c>
      <c r="AV205" s="13" t="s">
        <v>86</v>
      </c>
      <c r="AW205" s="13" t="s">
        <v>32</v>
      </c>
      <c r="AX205" s="13" t="s">
        <v>84</v>
      </c>
      <c r="AY205" s="161" t="s">
        <v>138</v>
      </c>
    </row>
    <row r="206" spans="1:65" s="2" customFormat="1" ht="24.2" customHeight="1">
      <c r="A206" s="33"/>
      <c r="B206" s="145"/>
      <c r="C206" s="146" t="s">
        <v>262</v>
      </c>
      <c r="D206" s="146" t="s">
        <v>140</v>
      </c>
      <c r="E206" s="147" t="s">
        <v>220</v>
      </c>
      <c r="F206" s="148" t="s">
        <v>221</v>
      </c>
      <c r="G206" s="149" t="s">
        <v>176</v>
      </c>
      <c r="H206" s="150">
        <v>32</v>
      </c>
      <c r="I206" s="151"/>
      <c r="J206" s="152">
        <f>ROUND(I206*H206,2)</f>
        <v>0</v>
      </c>
      <c r="K206" s="148" t="s">
        <v>144</v>
      </c>
      <c r="L206" s="34"/>
      <c r="M206" s="153" t="s">
        <v>1</v>
      </c>
      <c r="N206" s="154" t="s">
        <v>41</v>
      </c>
      <c r="O206" s="59"/>
      <c r="P206" s="155">
        <f>O206*H206</f>
        <v>0</v>
      </c>
      <c r="Q206" s="155">
        <v>0</v>
      </c>
      <c r="R206" s="155">
        <f>Q206*H206</f>
        <v>0</v>
      </c>
      <c r="S206" s="155">
        <v>0</v>
      </c>
      <c r="T206" s="156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57" t="s">
        <v>145</v>
      </c>
      <c r="AT206" s="157" t="s">
        <v>140</v>
      </c>
      <c r="AU206" s="157" t="s">
        <v>86</v>
      </c>
      <c r="AY206" s="18" t="s">
        <v>138</v>
      </c>
      <c r="BE206" s="158">
        <f>IF(N206="základní",J206,0)</f>
        <v>0</v>
      </c>
      <c r="BF206" s="158">
        <f>IF(N206="snížená",J206,0)</f>
        <v>0</v>
      </c>
      <c r="BG206" s="158">
        <f>IF(N206="zákl. přenesená",J206,0)</f>
        <v>0</v>
      </c>
      <c r="BH206" s="158">
        <f>IF(N206="sníž. přenesená",J206,0)</f>
        <v>0</v>
      </c>
      <c r="BI206" s="158">
        <f>IF(N206="nulová",J206,0)</f>
        <v>0</v>
      </c>
      <c r="BJ206" s="18" t="s">
        <v>84</v>
      </c>
      <c r="BK206" s="158">
        <f>ROUND(I206*H206,2)</f>
        <v>0</v>
      </c>
      <c r="BL206" s="18" t="s">
        <v>145</v>
      </c>
      <c r="BM206" s="157" t="s">
        <v>545</v>
      </c>
    </row>
    <row r="207" spans="1:65" s="15" customFormat="1" ht="11.25">
      <c r="B207" s="176"/>
      <c r="D207" s="160" t="s">
        <v>154</v>
      </c>
      <c r="E207" s="177" t="s">
        <v>1</v>
      </c>
      <c r="F207" s="178" t="s">
        <v>223</v>
      </c>
      <c r="H207" s="177" t="s">
        <v>1</v>
      </c>
      <c r="I207" s="179"/>
      <c r="L207" s="176"/>
      <c r="M207" s="180"/>
      <c r="N207" s="181"/>
      <c r="O207" s="181"/>
      <c r="P207" s="181"/>
      <c r="Q207" s="181"/>
      <c r="R207" s="181"/>
      <c r="S207" s="181"/>
      <c r="T207" s="182"/>
      <c r="AT207" s="177" t="s">
        <v>154</v>
      </c>
      <c r="AU207" s="177" t="s">
        <v>86</v>
      </c>
      <c r="AV207" s="15" t="s">
        <v>84</v>
      </c>
      <c r="AW207" s="15" t="s">
        <v>32</v>
      </c>
      <c r="AX207" s="15" t="s">
        <v>76</v>
      </c>
      <c r="AY207" s="177" t="s">
        <v>138</v>
      </c>
    </row>
    <row r="208" spans="1:65" s="13" customFormat="1" ht="11.25">
      <c r="B208" s="159"/>
      <c r="D208" s="160" t="s">
        <v>154</v>
      </c>
      <c r="E208" s="161" t="s">
        <v>1</v>
      </c>
      <c r="F208" s="162" t="s">
        <v>546</v>
      </c>
      <c r="H208" s="163">
        <v>32</v>
      </c>
      <c r="I208" s="164"/>
      <c r="L208" s="159"/>
      <c r="M208" s="165"/>
      <c r="N208" s="166"/>
      <c r="O208" s="166"/>
      <c r="P208" s="166"/>
      <c r="Q208" s="166"/>
      <c r="R208" s="166"/>
      <c r="S208" s="166"/>
      <c r="T208" s="167"/>
      <c r="AT208" s="161" t="s">
        <v>154</v>
      </c>
      <c r="AU208" s="161" t="s">
        <v>86</v>
      </c>
      <c r="AV208" s="13" t="s">
        <v>86</v>
      </c>
      <c r="AW208" s="13" t="s">
        <v>32</v>
      </c>
      <c r="AX208" s="13" t="s">
        <v>84</v>
      </c>
      <c r="AY208" s="161" t="s">
        <v>138</v>
      </c>
    </row>
    <row r="209" spans="1:65" s="2" customFormat="1" ht="16.5" customHeight="1">
      <c r="A209" s="33"/>
      <c r="B209" s="145"/>
      <c r="C209" s="183" t="s">
        <v>268</v>
      </c>
      <c r="D209" s="183" t="s">
        <v>226</v>
      </c>
      <c r="E209" s="184" t="s">
        <v>227</v>
      </c>
      <c r="F209" s="185" t="s">
        <v>228</v>
      </c>
      <c r="G209" s="186" t="s">
        <v>212</v>
      </c>
      <c r="H209" s="187">
        <v>64</v>
      </c>
      <c r="I209" s="188"/>
      <c r="J209" s="189">
        <f>ROUND(I209*H209,2)</f>
        <v>0</v>
      </c>
      <c r="K209" s="185" t="s">
        <v>144</v>
      </c>
      <c r="L209" s="190"/>
      <c r="M209" s="191" t="s">
        <v>1</v>
      </c>
      <c r="N209" s="192" t="s">
        <v>41</v>
      </c>
      <c r="O209" s="59"/>
      <c r="P209" s="155">
        <f>O209*H209</f>
        <v>0</v>
      </c>
      <c r="Q209" s="155">
        <v>1</v>
      </c>
      <c r="R209" s="155">
        <f>Q209*H209</f>
        <v>64</v>
      </c>
      <c r="S209" s="155">
        <v>0</v>
      </c>
      <c r="T209" s="156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57" t="s">
        <v>96</v>
      </c>
      <c r="AT209" s="157" t="s">
        <v>226</v>
      </c>
      <c r="AU209" s="157" t="s">
        <v>86</v>
      </c>
      <c r="AY209" s="18" t="s">
        <v>138</v>
      </c>
      <c r="BE209" s="158">
        <f>IF(N209="základní",J209,0)</f>
        <v>0</v>
      </c>
      <c r="BF209" s="158">
        <f>IF(N209="snížená",J209,0)</f>
        <v>0</v>
      </c>
      <c r="BG209" s="158">
        <f>IF(N209="zákl. přenesená",J209,0)</f>
        <v>0</v>
      </c>
      <c r="BH209" s="158">
        <f>IF(N209="sníž. přenesená",J209,0)</f>
        <v>0</v>
      </c>
      <c r="BI209" s="158">
        <f>IF(N209="nulová",J209,0)</f>
        <v>0</v>
      </c>
      <c r="BJ209" s="18" t="s">
        <v>84</v>
      </c>
      <c r="BK209" s="158">
        <f>ROUND(I209*H209,2)</f>
        <v>0</v>
      </c>
      <c r="BL209" s="18" t="s">
        <v>145</v>
      </c>
      <c r="BM209" s="157" t="s">
        <v>547</v>
      </c>
    </row>
    <row r="210" spans="1:65" s="13" customFormat="1" ht="11.25">
      <c r="B210" s="159"/>
      <c r="D210" s="160" t="s">
        <v>154</v>
      </c>
      <c r="F210" s="162" t="s">
        <v>548</v>
      </c>
      <c r="H210" s="163">
        <v>64</v>
      </c>
      <c r="I210" s="164"/>
      <c r="L210" s="159"/>
      <c r="M210" s="165"/>
      <c r="N210" s="166"/>
      <c r="O210" s="166"/>
      <c r="P210" s="166"/>
      <c r="Q210" s="166"/>
      <c r="R210" s="166"/>
      <c r="S210" s="166"/>
      <c r="T210" s="167"/>
      <c r="AT210" s="161" t="s">
        <v>154</v>
      </c>
      <c r="AU210" s="161" t="s">
        <v>86</v>
      </c>
      <c r="AV210" s="13" t="s">
        <v>86</v>
      </c>
      <c r="AW210" s="13" t="s">
        <v>3</v>
      </c>
      <c r="AX210" s="13" t="s">
        <v>84</v>
      </c>
      <c r="AY210" s="161" t="s">
        <v>138</v>
      </c>
    </row>
    <row r="211" spans="1:65" s="2" customFormat="1" ht="24.2" customHeight="1">
      <c r="A211" s="33"/>
      <c r="B211" s="145"/>
      <c r="C211" s="146" t="s">
        <v>274</v>
      </c>
      <c r="D211" s="146" t="s">
        <v>140</v>
      </c>
      <c r="E211" s="147" t="s">
        <v>220</v>
      </c>
      <c r="F211" s="148" t="s">
        <v>221</v>
      </c>
      <c r="G211" s="149" t="s">
        <v>176</v>
      </c>
      <c r="H211" s="150">
        <v>28.634</v>
      </c>
      <c r="I211" s="151"/>
      <c r="J211" s="152">
        <f>ROUND(I211*H211,2)</f>
        <v>0</v>
      </c>
      <c r="K211" s="148" t="s">
        <v>144</v>
      </c>
      <c r="L211" s="34"/>
      <c r="M211" s="153" t="s">
        <v>1</v>
      </c>
      <c r="N211" s="154" t="s">
        <v>41</v>
      </c>
      <c r="O211" s="59"/>
      <c r="P211" s="155">
        <f>O211*H211</f>
        <v>0</v>
      </c>
      <c r="Q211" s="155">
        <v>0</v>
      </c>
      <c r="R211" s="155">
        <f>Q211*H211</f>
        <v>0</v>
      </c>
      <c r="S211" s="155">
        <v>0</v>
      </c>
      <c r="T211" s="156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57" t="s">
        <v>145</v>
      </c>
      <c r="AT211" s="157" t="s">
        <v>140</v>
      </c>
      <c r="AU211" s="157" t="s">
        <v>86</v>
      </c>
      <c r="AY211" s="18" t="s">
        <v>138</v>
      </c>
      <c r="BE211" s="158">
        <f>IF(N211="základní",J211,0)</f>
        <v>0</v>
      </c>
      <c r="BF211" s="158">
        <f>IF(N211="snížená",J211,0)</f>
        <v>0</v>
      </c>
      <c r="BG211" s="158">
        <f>IF(N211="zákl. přenesená",J211,0)</f>
        <v>0</v>
      </c>
      <c r="BH211" s="158">
        <f>IF(N211="sníž. přenesená",J211,0)</f>
        <v>0</v>
      </c>
      <c r="BI211" s="158">
        <f>IF(N211="nulová",J211,0)</f>
        <v>0</v>
      </c>
      <c r="BJ211" s="18" t="s">
        <v>84</v>
      </c>
      <c r="BK211" s="158">
        <f>ROUND(I211*H211,2)</f>
        <v>0</v>
      </c>
      <c r="BL211" s="18" t="s">
        <v>145</v>
      </c>
      <c r="BM211" s="157" t="s">
        <v>549</v>
      </c>
    </row>
    <row r="212" spans="1:65" s="15" customFormat="1" ht="11.25">
      <c r="B212" s="176"/>
      <c r="D212" s="160" t="s">
        <v>154</v>
      </c>
      <c r="E212" s="177" t="s">
        <v>1</v>
      </c>
      <c r="F212" s="178" t="s">
        <v>550</v>
      </c>
      <c r="H212" s="177" t="s">
        <v>1</v>
      </c>
      <c r="I212" s="179"/>
      <c r="L212" s="176"/>
      <c r="M212" s="180"/>
      <c r="N212" s="181"/>
      <c r="O212" s="181"/>
      <c r="P212" s="181"/>
      <c r="Q212" s="181"/>
      <c r="R212" s="181"/>
      <c r="S212" s="181"/>
      <c r="T212" s="182"/>
      <c r="AT212" s="177" t="s">
        <v>154</v>
      </c>
      <c r="AU212" s="177" t="s">
        <v>86</v>
      </c>
      <c r="AV212" s="15" t="s">
        <v>84</v>
      </c>
      <c r="AW212" s="15" t="s">
        <v>32</v>
      </c>
      <c r="AX212" s="15" t="s">
        <v>76</v>
      </c>
      <c r="AY212" s="177" t="s">
        <v>138</v>
      </c>
    </row>
    <row r="213" spans="1:65" s="13" customFormat="1" ht="11.25">
      <c r="B213" s="159"/>
      <c r="D213" s="160" t="s">
        <v>154</v>
      </c>
      <c r="E213" s="161" t="s">
        <v>1</v>
      </c>
      <c r="F213" s="162" t="s">
        <v>551</v>
      </c>
      <c r="H213" s="163">
        <v>5</v>
      </c>
      <c r="I213" s="164"/>
      <c r="L213" s="159"/>
      <c r="M213" s="165"/>
      <c r="N213" s="166"/>
      <c r="O213" s="166"/>
      <c r="P213" s="166"/>
      <c r="Q213" s="166"/>
      <c r="R213" s="166"/>
      <c r="S213" s="166"/>
      <c r="T213" s="167"/>
      <c r="AT213" s="161" t="s">
        <v>154</v>
      </c>
      <c r="AU213" s="161" t="s">
        <v>86</v>
      </c>
      <c r="AV213" s="13" t="s">
        <v>86</v>
      </c>
      <c r="AW213" s="13" t="s">
        <v>32</v>
      </c>
      <c r="AX213" s="13" t="s">
        <v>76</v>
      </c>
      <c r="AY213" s="161" t="s">
        <v>138</v>
      </c>
    </row>
    <row r="214" spans="1:65" s="13" customFormat="1" ht="11.25">
      <c r="B214" s="159"/>
      <c r="D214" s="160" t="s">
        <v>154</v>
      </c>
      <c r="E214" s="161" t="s">
        <v>1</v>
      </c>
      <c r="F214" s="162" t="s">
        <v>552</v>
      </c>
      <c r="H214" s="163">
        <v>39.042000000000002</v>
      </c>
      <c r="I214" s="164"/>
      <c r="L214" s="159"/>
      <c r="M214" s="165"/>
      <c r="N214" s="166"/>
      <c r="O214" s="166"/>
      <c r="P214" s="166"/>
      <c r="Q214" s="166"/>
      <c r="R214" s="166"/>
      <c r="S214" s="166"/>
      <c r="T214" s="167"/>
      <c r="AT214" s="161" t="s">
        <v>154</v>
      </c>
      <c r="AU214" s="161" t="s">
        <v>86</v>
      </c>
      <c r="AV214" s="13" t="s">
        <v>86</v>
      </c>
      <c r="AW214" s="13" t="s">
        <v>32</v>
      </c>
      <c r="AX214" s="13" t="s">
        <v>76</v>
      </c>
      <c r="AY214" s="161" t="s">
        <v>138</v>
      </c>
    </row>
    <row r="215" spans="1:65" s="13" customFormat="1" ht="11.25">
      <c r="B215" s="159"/>
      <c r="D215" s="160" t="s">
        <v>154</v>
      </c>
      <c r="E215" s="161" t="s">
        <v>1</v>
      </c>
      <c r="F215" s="162" t="s">
        <v>553</v>
      </c>
      <c r="H215" s="163">
        <v>-8.7360000000000007</v>
      </c>
      <c r="I215" s="164"/>
      <c r="L215" s="159"/>
      <c r="M215" s="165"/>
      <c r="N215" s="166"/>
      <c r="O215" s="166"/>
      <c r="P215" s="166"/>
      <c r="Q215" s="166"/>
      <c r="R215" s="166"/>
      <c r="S215" s="166"/>
      <c r="T215" s="167"/>
      <c r="AT215" s="161" t="s">
        <v>154</v>
      </c>
      <c r="AU215" s="161" t="s">
        <v>86</v>
      </c>
      <c r="AV215" s="13" t="s">
        <v>86</v>
      </c>
      <c r="AW215" s="13" t="s">
        <v>32</v>
      </c>
      <c r="AX215" s="13" t="s">
        <v>76</v>
      </c>
      <c r="AY215" s="161" t="s">
        <v>138</v>
      </c>
    </row>
    <row r="216" spans="1:65" s="13" customFormat="1" ht="11.25">
      <c r="B216" s="159"/>
      <c r="D216" s="160" t="s">
        <v>154</v>
      </c>
      <c r="E216" s="161" t="s">
        <v>1</v>
      </c>
      <c r="F216" s="162" t="s">
        <v>554</v>
      </c>
      <c r="H216" s="163">
        <v>-1.9</v>
      </c>
      <c r="I216" s="164"/>
      <c r="L216" s="159"/>
      <c r="M216" s="165"/>
      <c r="N216" s="166"/>
      <c r="O216" s="166"/>
      <c r="P216" s="166"/>
      <c r="Q216" s="166"/>
      <c r="R216" s="166"/>
      <c r="S216" s="166"/>
      <c r="T216" s="167"/>
      <c r="AT216" s="161" t="s">
        <v>154</v>
      </c>
      <c r="AU216" s="161" t="s">
        <v>86</v>
      </c>
      <c r="AV216" s="13" t="s">
        <v>86</v>
      </c>
      <c r="AW216" s="13" t="s">
        <v>32</v>
      </c>
      <c r="AX216" s="13" t="s">
        <v>76</v>
      </c>
      <c r="AY216" s="161" t="s">
        <v>138</v>
      </c>
    </row>
    <row r="217" spans="1:65" s="13" customFormat="1" ht="11.25">
      <c r="B217" s="159"/>
      <c r="D217" s="160" t="s">
        <v>154</v>
      </c>
      <c r="E217" s="161" t="s">
        <v>1</v>
      </c>
      <c r="F217" s="162" t="s">
        <v>555</v>
      </c>
      <c r="H217" s="163">
        <v>-4.0090000000000003</v>
      </c>
      <c r="I217" s="164"/>
      <c r="L217" s="159"/>
      <c r="M217" s="165"/>
      <c r="N217" s="166"/>
      <c r="O217" s="166"/>
      <c r="P217" s="166"/>
      <c r="Q217" s="166"/>
      <c r="R217" s="166"/>
      <c r="S217" s="166"/>
      <c r="T217" s="167"/>
      <c r="AT217" s="161" t="s">
        <v>154</v>
      </c>
      <c r="AU217" s="161" t="s">
        <v>86</v>
      </c>
      <c r="AV217" s="13" t="s">
        <v>86</v>
      </c>
      <c r="AW217" s="13" t="s">
        <v>32</v>
      </c>
      <c r="AX217" s="13" t="s">
        <v>76</v>
      </c>
      <c r="AY217" s="161" t="s">
        <v>138</v>
      </c>
    </row>
    <row r="218" spans="1:65" s="13" customFormat="1" ht="11.25">
      <c r="B218" s="159"/>
      <c r="D218" s="160" t="s">
        <v>154</v>
      </c>
      <c r="E218" s="161" t="s">
        <v>1</v>
      </c>
      <c r="F218" s="162" t="s">
        <v>556</v>
      </c>
      <c r="H218" s="163">
        <v>-0.76300000000000001</v>
      </c>
      <c r="I218" s="164"/>
      <c r="L218" s="159"/>
      <c r="M218" s="165"/>
      <c r="N218" s="166"/>
      <c r="O218" s="166"/>
      <c r="P218" s="166"/>
      <c r="Q218" s="166"/>
      <c r="R218" s="166"/>
      <c r="S218" s="166"/>
      <c r="T218" s="167"/>
      <c r="AT218" s="161" t="s">
        <v>154</v>
      </c>
      <c r="AU218" s="161" t="s">
        <v>86</v>
      </c>
      <c r="AV218" s="13" t="s">
        <v>86</v>
      </c>
      <c r="AW218" s="13" t="s">
        <v>32</v>
      </c>
      <c r="AX218" s="13" t="s">
        <v>76</v>
      </c>
      <c r="AY218" s="161" t="s">
        <v>138</v>
      </c>
    </row>
    <row r="219" spans="1:65" s="16" customFormat="1" ht="11.25">
      <c r="B219" s="193"/>
      <c r="D219" s="160" t="s">
        <v>154</v>
      </c>
      <c r="E219" s="194" t="s">
        <v>447</v>
      </c>
      <c r="F219" s="195" t="s">
        <v>240</v>
      </c>
      <c r="H219" s="196">
        <v>28.634</v>
      </c>
      <c r="I219" s="197"/>
      <c r="L219" s="193"/>
      <c r="M219" s="198"/>
      <c r="N219" s="199"/>
      <c r="O219" s="199"/>
      <c r="P219" s="199"/>
      <c r="Q219" s="199"/>
      <c r="R219" s="199"/>
      <c r="S219" s="199"/>
      <c r="T219" s="200"/>
      <c r="AT219" s="194" t="s">
        <v>154</v>
      </c>
      <c r="AU219" s="194" t="s">
        <v>86</v>
      </c>
      <c r="AV219" s="16" t="s">
        <v>150</v>
      </c>
      <c r="AW219" s="16" t="s">
        <v>32</v>
      </c>
      <c r="AX219" s="16" t="s">
        <v>84</v>
      </c>
      <c r="AY219" s="194" t="s">
        <v>138</v>
      </c>
    </row>
    <row r="220" spans="1:65" s="2" customFormat="1" ht="24.2" customHeight="1">
      <c r="A220" s="33"/>
      <c r="B220" s="145"/>
      <c r="C220" s="146" t="s">
        <v>279</v>
      </c>
      <c r="D220" s="146" t="s">
        <v>140</v>
      </c>
      <c r="E220" s="147" t="s">
        <v>557</v>
      </c>
      <c r="F220" s="148" t="s">
        <v>558</v>
      </c>
      <c r="G220" s="149" t="s">
        <v>176</v>
      </c>
      <c r="H220" s="150">
        <v>3.109</v>
      </c>
      <c r="I220" s="151"/>
      <c r="J220" s="152">
        <f>ROUND(I220*H220,2)</f>
        <v>0</v>
      </c>
      <c r="K220" s="148" t="s">
        <v>144</v>
      </c>
      <c r="L220" s="34"/>
      <c r="M220" s="153" t="s">
        <v>1</v>
      </c>
      <c r="N220" s="154" t="s">
        <v>41</v>
      </c>
      <c r="O220" s="59"/>
      <c r="P220" s="155">
        <f>O220*H220</f>
        <v>0</v>
      </c>
      <c r="Q220" s="155">
        <v>0</v>
      </c>
      <c r="R220" s="155">
        <f>Q220*H220</f>
        <v>0</v>
      </c>
      <c r="S220" s="155">
        <v>0</v>
      </c>
      <c r="T220" s="156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57" t="s">
        <v>145</v>
      </c>
      <c r="AT220" s="157" t="s">
        <v>140</v>
      </c>
      <c r="AU220" s="157" t="s">
        <v>86</v>
      </c>
      <c r="AY220" s="18" t="s">
        <v>138</v>
      </c>
      <c r="BE220" s="158">
        <f>IF(N220="základní",J220,0)</f>
        <v>0</v>
      </c>
      <c r="BF220" s="158">
        <f>IF(N220="snížená",J220,0)</f>
        <v>0</v>
      </c>
      <c r="BG220" s="158">
        <f>IF(N220="zákl. přenesená",J220,0)</f>
        <v>0</v>
      </c>
      <c r="BH220" s="158">
        <f>IF(N220="sníž. přenesená",J220,0)</f>
        <v>0</v>
      </c>
      <c r="BI220" s="158">
        <f>IF(N220="nulová",J220,0)</f>
        <v>0</v>
      </c>
      <c r="BJ220" s="18" t="s">
        <v>84</v>
      </c>
      <c r="BK220" s="158">
        <f>ROUND(I220*H220,2)</f>
        <v>0</v>
      </c>
      <c r="BL220" s="18" t="s">
        <v>145</v>
      </c>
      <c r="BM220" s="157" t="s">
        <v>559</v>
      </c>
    </row>
    <row r="221" spans="1:65" s="13" customFormat="1" ht="11.25">
      <c r="B221" s="159"/>
      <c r="D221" s="160" t="s">
        <v>154</v>
      </c>
      <c r="E221" s="161" t="s">
        <v>1</v>
      </c>
      <c r="F221" s="162" t="s">
        <v>560</v>
      </c>
      <c r="H221" s="163">
        <v>3.109</v>
      </c>
      <c r="I221" s="164"/>
      <c r="L221" s="159"/>
      <c r="M221" s="165"/>
      <c r="N221" s="166"/>
      <c r="O221" s="166"/>
      <c r="P221" s="166"/>
      <c r="Q221" s="166"/>
      <c r="R221" s="166"/>
      <c r="S221" s="166"/>
      <c r="T221" s="167"/>
      <c r="AT221" s="161" t="s">
        <v>154</v>
      </c>
      <c r="AU221" s="161" t="s">
        <v>86</v>
      </c>
      <c r="AV221" s="13" t="s">
        <v>86</v>
      </c>
      <c r="AW221" s="13" t="s">
        <v>32</v>
      </c>
      <c r="AX221" s="13" t="s">
        <v>76</v>
      </c>
      <c r="AY221" s="161" t="s">
        <v>138</v>
      </c>
    </row>
    <row r="222" spans="1:65" s="16" customFormat="1" ht="11.25">
      <c r="B222" s="193"/>
      <c r="D222" s="160" t="s">
        <v>154</v>
      </c>
      <c r="E222" s="194" t="s">
        <v>466</v>
      </c>
      <c r="F222" s="195" t="s">
        <v>240</v>
      </c>
      <c r="H222" s="196">
        <v>3.109</v>
      </c>
      <c r="I222" s="197"/>
      <c r="L222" s="193"/>
      <c r="M222" s="198"/>
      <c r="N222" s="199"/>
      <c r="O222" s="199"/>
      <c r="P222" s="199"/>
      <c r="Q222" s="199"/>
      <c r="R222" s="199"/>
      <c r="S222" s="199"/>
      <c r="T222" s="200"/>
      <c r="AT222" s="194" t="s">
        <v>154</v>
      </c>
      <c r="AU222" s="194" t="s">
        <v>86</v>
      </c>
      <c r="AV222" s="16" t="s">
        <v>150</v>
      </c>
      <c r="AW222" s="16" t="s">
        <v>32</v>
      </c>
      <c r="AX222" s="16" t="s">
        <v>84</v>
      </c>
      <c r="AY222" s="194" t="s">
        <v>138</v>
      </c>
    </row>
    <row r="223" spans="1:65" s="2" customFormat="1" ht="16.5" customHeight="1">
      <c r="A223" s="33"/>
      <c r="B223" s="145"/>
      <c r="C223" s="183" t="s">
        <v>284</v>
      </c>
      <c r="D223" s="183" t="s">
        <v>226</v>
      </c>
      <c r="E223" s="184" t="s">
        <v>561</v>
      </c>
      <c r="F223" s="185" t="s">
        <v>562</v>
      </c>
      <c r="G223" s="186" t="s">
        <v>212</v>
      </c>
      <c r="H223" s="187">
        <v>6.218</v>
      </c>
      <c r="I223" s="188"/>
      <c r="J223" s="189">
        <f>ROUND(I223*H223,2)</f>
        <v>0</v>
      </c>
      <c r="K223" s="185" t="s">
        <v>144</v>
      </c>
      <c r="L223" s="190"/>
      <c r="M223" s="191" t="s">
        <v>1</v>
      </c>
      <c r="N223" s="192" t="s">
        <v>41</v>
      </c>
      <c r="O223" s="59"/>
      <c r="P223" s="155">
        <f>O223*H223</f>
        <v>0</v>
      </c>
      <c r="Q223" s="155">
        <v>1</v>
      </c>
      <c r="R223" s="155">
        <f>Q223*H223</f>
        <v>6.218</v>
      </c>
      <c r="S223" s="155">
        <v>0</v>
      </c>
      <c r="T223" s="156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57" t="s">
        <v>96</v>
      </c>
      <c r="AT223" s="157" t="s">
        <v>226</v>
      </c>
      <c r="AU223" s="157" t="s">
        <v>86</v>
      </c>
      <c r="AY223" s="18" t="s">
        <v>138</v>
      </c>
      <c r="BE223" s="158">
        <f>IF(N223="základní",J223,0)</f>
        <v>0</v>
      </c>
      <c r="BF223" s="158">
        <f>IF(N223="snížená",J223,0)</f>
        <v>0</v>
      </c>
      <c r="BG223" s="158">
        <f>IF(N223="zákl. přenesená",J223,0)</f>
        <v>0</v>
      </c>
      <c r="BH223" s="158">
        <f>IF(N223="sníž. přenesená",J223,0)</f>
        <v>0</v>
      </c>
      <c r="BI223" s="158">
        <f>IF(N223="nulová",J223,0)</f>
        <v>0</v>
      </c>
      <c r="BJ223" s="18" t="s">
        <v>84</v>
      </c>
      <c r="BK223" s="158">
        <f>ROUND(I223*H223,2)</f>
        <v>0</v>
      </c>
      <c r="BL223" s="18" t="s">
        <v>145</v>
      </c>
      <c r="BM223" s="157" t="s">
        <v>563</v>
      </c>
    </row>
    <row r="224" spans="1:65" s="13" customFormat="1" ht="11.25">
      <c r="B224" s="159"/>
      <c r="D224" s="160" t="s">
        <v>154</v>
      </c>
      <c r="F224" s="162" t="s">
        <v>564</v>
      </c>
      <c r="H224" s="163">
        <v>6.218</v>
      </c>
      <c r="I224" s="164"/>
      <c r="L224" s="159"/>
      <c r="M224" s="165"/>
      <c r="N224" s="166"/>
      <c r="O224" s="166"/>
      <c r="P224" s="166"/>
      <c r="Q224" s="166"/>
      <c r="R224" s="166"/>
      <c r="S224" s="166"/>
      <c r="T224" s="167"/>
      <c r="AT224" s="161" t="s">
        <v>154</v>
      </c>
      <c r="AU224" s="161" t="s">
        <v>86</v>
      </c>
      <c r="AV224" s="13" t="s">
        <v>86</v>
      </c>
      <c r="AW224" s="13" t="s">
        <v>3</v>
      </c>
      <c r="AX224" s="13" t="s">
        <v>84</v>
      </c>
      <c r="AY224" s="161" t="s">
        <v>138</v>
      </c>
    </row>
    <row r="225" spans="1:65" s="2" customFormat="1" ht="24.2" customHeight="1">
      <c r="A225" s="33"/>
      <c r="B225" s="145"/>
      <c r="C225" s="146" t="s">
        <v>288</v>
      </c>
      <c r="D225" s="146" t="s">
        <v>140</v>
      </c>
      <c r="E225" s="147" t="s">
        <v>232</v>
      </c>
      <c r="F225" s="148" t="s">
        <v>233</v>
      </c>
      <c r="G225" s="149" t="s">
        <v>143</v>
      </c>
      <c r="H225" s="150">
        <v>35</v>
      </c>
      <c r="I225" s="151"/>
      <c r="J225" s="152">
        <f>ROUND(I225*H225,2)</f>
        <v>0</v>
      </c>
      <c r="K225" s="148" t="s">
        <v>144</v>
      </c>
      <c r="L225" s="34"/>
      <c r="M225" s="153" t="s">
        <v>1</v>
      </c>
      <c r="N225" s="154" t="s">
        <v>41</v>
      </c>
      <c r="O225" s="59"/>
      <c r="P225" s="155">
        <f>O225*H225</f>
        <v>0</v>
      </c>
      <c r="Q225" s="155">
        <v>0</v>
      </c>
      <c r="R225" s="155">
        <f>Q225*H225</f>
        <v>0</v>
      </c>
      <c r="S225" s="155">
        <v>0</v>
      </c>
      <c r="T225" s="156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57" t="s">
        <v>145</v>
      </c>
      <c r="AT225" s="157" t="s">
        <v>140</v>
      </c>
      <c r="AU225" s="157" t="s">
        <v>86</v>
      </c>
      <c r="AY225" s="18" t="s">
        <v>138</v>
      </c>
      <c r="BE225" s="158">
        <f>IF(N225="základní",J225,0)</f>
        <v>0</v>
      </c>
      <c r="BF225" s="158">
        <f>IF(N225="snížená",J225,0)</f>
        <v>0</v>
      </c>
      <c r="BG225" s="158">
        <f>IF(N225="zákl. přenesená",J225,0)</f>
        <v>0</v>
      </c>
      <c r="BH225" s="158">
        <f>IF(N225="sníž. přenesená",J225,0)</f>
        <v>0</v>
      </c>
      <c r="BI225" s="158">
        <f>IF(N225="nulová",J225,0)</f>
        <v>0</v>
      </c>
      <c r="BJ225" s="18" t="s">
        <v>84</v>
      </c>
      <c r="BK225" s="158">
        <f>ROUND(I225*H225,2)</f>
        <v>0</v>
      </c>
      <c r="BL225" s="18" t="s">
        <v>145</v>
      </c>
      <c r="BM225" s="157" t="s">
        <v>565</v>
      </c>
    </row>
    <row r="226" spans="1:65" s="2" customFormat="1" ht="24.2" customHeight="1">
      <c r="A226" s="33"/>
      <c r="B226" s="145"/>
      <c r="C226" s="146" t="s">
        <v>293</v>
      </c>
      <c r="D226" s="146" t="s">
        <v>140</v>
      </c>
      <c r="E226" s="147" t="s">
        <v>566</v>
      </c>
      <c r="F226" s="148" t="s">
        <v>567</v>
      </c>
      <c r="G226" s="149" t="s">
        <v>143</v>
      </c>
      <c r="H226" s="150">
        <v>200</v>
      </c>
      <c r="I226" s="151"/>
      <c r="J226" s="152">
        <f>ROUND(I226*H226,2)</f>
        <v>0</v>
      </c>
      <c r="K226" s="148" t="s">
        <v>1</v>
      </c>
      <c r="L226" s="34"/>
      <c r="M226" s="153" t="s">
        <v>1</v>
      </c>
      <c r="N226" s="154" t="s">
        <v>41</v>
      </c>
      <c r="O226" s="59"/>
      <c r="P226" s="155">
        <f>O226*H226</f>
        <v>0</v>
      </c>
      <c r="Q226" s="155">
        <v>0</v>
      </c>
      <c r="R226" s="155">
        <f>Q226*H226</f>
        <v>0</v>
      </c>
      <c r="S226" s="155">
        <v>0</v>
      </c>
      <c r="T226" s="156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57" t="s">
        <v>145</v>
      </c>
      <c r="AT226" s="157" t="s">
        <v>140</v>
      </c>
      <c r="AU226" s="157" t="s">
        <v>86</v>
      </c>
      <c r="AY226" s="18" t="s">
        <v>138</v>
      </c>
      <c r="BE226" s="158">
        <f>IF(N226="základní",J226,0)</f>
        <v>0</v>
      </c>
      <c r="BF226" s="158">
        <f>IF(N226="snížená",J226,0)</f>
        <v>0</v>
      </c>
      <c r="BG226" s="158">
        <f>IF(N226="zákl. přenesená",J226,0)</f>
        <v>0</v>
      </c>
      <c r="BH226" s="158">
        <f>IF(N226="sníž. přenesená",J226,0)</f>
        <v>0</v>
      </c>
      <c r="BI226" s="158">
        <f>IF(N226="nulová",J226,0)</f>
        <v>0</v>
      </c>
      <c r="BJ226" s="18" t="s">
        <v>84</v>
      </c>
      <c r="BK226" s="158">
        <f>ROUND(I226*H226,2)</f>
        <v>0</v>
      </c>
      <c r="BL226" s="18" t="s">
        <v>145</v>
      </c>
      <c r="BM226" s="157" t="s">
        <v>568</v>
      </c>
    </row>
    <row r="227" spans="1:65" s="2" customFormat="1" ht="24.2" customHeight="1">
      <c r="A227" s="33"/>
      <c r="B227" s="145"/>
      <c r="C227" s="146" t="s">
        <v>299</v>
      </c>
      <c r="D227" s="146" t="s">
        <v>140</v>
      </c>
      <c r="E227" s="147" t="s">
        <v>236</v>
      </c>
      <c r="F227" s="148" t="s">
        <v>237</v>
      </c>
      <c r="G227" s="149" t="s">
        <v>143</v>
      </c>
      <c r="H227" s="150">
        <v>80</v>
      </c>
      <c r="I227" s="151"/>
      <c r="J227" s="152">
        <f>ROUND(I227*H227,2)</f>
        <v>0</v>
      </c>
      <c r="K227" s="148" t="s">
        <v>144</v>
      </c>
      <c r="L227" s="34"/>
      <c r="M227" s="153" t="s">
        <v>1</v>
      </c>
      <c r="N227" s="154" t="s">
        <v>41</v>
      </c>
      <c r="O227" s="59"/>
      <c r="P227" s="155">
        <f>O227*H227</f>
        <v>0</v>
      </c>
      <c r="Q227" s="155">
        <v>0</v>
      </c>
      <c r="R227" s="155">
        <f>Q227*H227</f>
        <v>0</v>
      </c>
      <c r="S227" s="155">
        <v>0</v>
      </c>
      <c r="T227" s="156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57" t="s">
        <v>145</v>
      </c>
      <c r="AT227" s="157" t="s">
        <v>140</v>
      </c>
      <c r="AU227" s="157" t="s">
        <v>86</v>
      </c>
      <c r="AY227" s="18" t="s">
        <v>138</v>
      </c>
      <c r="BE227" s="158">
        <f>IF(N227="základní",J227,0)</f>
        <v>0</v>
      </c>
      <c r="BF227" s="158">
        <f>IF(N227="snížená",J227,0)</f>
        <v>0</v>
      </c>
      <c r="BG227" s="158">
        <f>IF(N227="zákl. přenesená",J227,0)</f>
        <v>0</v>
      </c>
      <c r="BH227" s="158">
        <f>IF(N227="sníž. přenesená",J227,0)</f>
        <v>0</v>
      </c>
      <c r="BI227" s="158">
        <f>IF(N227="nulová",J227,0)</f>
        <v>0</v>
      </c>
      <c r="BJ227" s="18" t="s">
        <v>84</v>
      </c>
      <c r="BK227" s="158">
        <f>ROUND(I227*H227,2)</f>
        <v>0</v>
      </c>
      <c r="BL227" s="18" t="s">
        <v>145</v>
      </c>
      <c r="BM227" s="157" t="s">
        <v>569</v>
      </c>
    </row>
    <row r="228" spans="1:65" s="13" customFormat="1" ht="11.25">
      <c r="B228" s="159"/>
      <c r="D228" s="160" t="s">
        <v>154</v>
      </c>
      <c r="E228" s="161" t="s">
        <v>1</v>
      </c>
      <c r="F228" s="162" t="s">
        <v>570</v>
      </c>
      <c r="H228" s="163">
        <v>80</v>
      </c>
      <c r="I228" s="164"/>
      <c r="L228" s="159"/>
      <c r="M228" s="165"/>
      <c r="N228" s="166"/>
      <c r="O228" s="166"/>
      <c r="P228" s="166"/>
      <c r="Q228" s="166"/>
      <c r="R228" s="166"/>
      <c r="S228" s="166"/>
      <c r="T228" s="167"/>
      <c r="AT228" s="161" t="s">
        <v>154</v>
      </c>
      <c r="AU228" s="161" t="s">
        <v>86</v>
      </c>
      <c r="AV228" s="13" t="s">
        <v>86</v>
      </c>
      <c r="AW228" s="13" t="s">
        <v>32</v>
      </c>
      <c r="AX228" s="13" t="s">
        <v>76</v>
      </c>
      <c r="AY228" s="161" t="s">
        <v>138</v>
      </c>
    </row>
    <row r="229" spans="1:65" s="16" customFormat="1" ht="11.25">
      <c r="B229" s="193"/>
      <c r="D229" s="160" t="s">
        <v>154</v>
      </c>
      <c r="E229" s="194" t="s">
        <v>98</v>
      </c>
      <c r="F229" s="195" t="s">
        <v>240</v>
      </c>
      <c r="H229" s="196">
        <v>80</v>
      </c>
      <c r="I229" s="197"/>
      <c r="L229" s="193"/>
      <c r="M229" s="198"/>
      <c r="N229" s="199"/>
      <c r="O229" s="199"/>
      <c r="P229" s="199"/>
      <c r="Q229" s="199"/>
      <c r="R229" s="199"/>
      <c r="S229" s="199"/>
      <c r="T229" s="200"/>
      <c r="AT229" s="194" t="s">
        <v>154</v>
      </c>
      <c r="AU229" s="194" t="s">
        <v>86</v>
      </c>
      <c r="AV229" s="16" t="s">
        <v>150</v>
      </c>
      <c r="AW229" s="16" t="s">
        <v>32</v>
      </c>
      <c r="AX229" s="16" t="s">
        <v>84</v>
      </c>
      <c r="AY229" s="194" t="s">
        <v>138</v>
      </c>
    </row>
    <row r="230" spans="1:65" s="2" customFormat="1" ht="24.2" customHeight="1">
      <c r="A230" s="33"/>
      <c r="B230" s="145"/>
      <c r="C230" s="146" t="s">
        <v>305</v>
      </c>
      <c r="D230" s="146" t="s">
        <v>140</v>
      </c>
      <c r="E230" s="147" t="s">
        <v>241</v>
      </c>
      <c r="F230" s="148" t="s">
        <v>242</v>
      </c>
      <c r="G230" s="149" t="s">
        <v>143</v>
      </c>
      <c r="H230" s="150">
        <v>80</v>
      </c>
      <c r="I230" s="151"/>
      <c r="J230" s="152">
        <f>ROUND(I230*H230,2)</f>
        <v>0</v>
      </c>
      <c r="K230" s="148" t="s">
        <v>144</v>
      </c>
      <c r="L230" s="34"/>
      <c r="M230" s="153" t="s">
        <v>1</v>
      </c>
      <c r="N230" s="154" t="s">
        <v>41</v>
      </c>
      <c r="O230" s="59"/>
      <c r="P230" s="155">
        <f>O230*H230</f>
        <v>0</v>
      </c>
      <c r="Q230" s="155">
        <v>0</v>
      </c>
      <c r="R230" s="155">
        <f>Q230*H230</f>
        <v>0</v>
      </c>
      <c r="S230" s="155">
        <v>0</v>
      </c>
      <c r="T230" s="156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57" t="s">
        <v>145</v>
      </c>
      <c r="AT230" s="157" t="s">
        <v>140</v>
      </c>
      <c r="AU230" s="157" t="s">
        <v>86</v>
      </c>
      <c r="AY230" s="18" t="s">
        <v>138</v>
      </c>
      <c r="BE230" s="158">
        <f>IF(N230="základní",J230,0)</f>
        <v>0</v>
      </c>
      <c r="BF230" s="158">
        <f>IF(N230="snížená",J230,0)</f>
        <v>0</v>
      </c>
      <c r="BG230" s="158">
        <f>IF(N230="zákl. přenesená",J230,0)</f>
        <v>0</v>
      </c>
      <c r="BH230" s="158">
        <f>IF(N230="sníž. přenesená",J230,0)</f>
        <v>0</v>
      </c>
      <c r="BI230" s="158">
        <f>IF(N230="nulová",J230,0)</f>
        <v>0</v>
      </c>
      <c r="BJ230" s="18" t="s">
        <v>84</v>
      </c>
      <c r="BK230" s="158">
        <f>ROUND(I230*H230,2)</f>
        <v>0</v>
      </c>
      <c r="BL230" s="18" t="s">
        <v>145</v>
      </c>
      <c r="BM230" s="157" t="s">
        <v>571</v>
      </c>
    </row>
    <row r="231" spans="1:65" s="13" customFormat="1" ht="11.25">
      <c r="B231" s="159"/>
      <c r="D231" s="160" t="s">
        <v>154</v>
      </c>
      <c r="E231" s="161" t="s">
        <v>1</v>
      </c>
      <c r="F231" s="162" t="s">
        <v>98</v>
      </c>
      <c r="H231" s="163">
        <v>80</v>
      </c>
      <c r="I231" s="164"/>
      <c r="L231" s="159"/>
      <c r="M231" s="165"/>
      <c r="N231" s="166"/>
      <c r="O231" s="166"/>
      <c r="P231" s="166"/>
      <c r="Q231" s="166"/>
      <c r="R231" s="166"/>
      <c r="S231" s="166"/>
      <c r="T231" s="167"/>
      <c r="AT231" s="161" t="s">
        <v>154</v>
      </c>
      <c r="AU231" s="161" t="s">
        <v>86</v>
      </c>
      <c r="AV231" s="13" t="s">
        <v>86</v>
      </c>
      <c r="AW231" s="13" t="s">
        <v>32</v>
      </c>
      <c r="AX231" s="13" t="s">
        <v>84</v>
      </c>
      <c r="AY231" s="161" t="s">
        <v>138</v>
      </c>
    </row>
    <row r="232" spans="1:65" s="2" customFormat="1" ht="16.5" customHeight="1">
      <c r="A232" s="33"/>
      <c r="B232" s="145"/>
      <c r="C232" s="183" t="s">
        <v>312</v>
      </c>
      <c r="D232" s="183" t="s">
        <v>226</v>
      </c>
      <c r="E232" s="184" t="s">
        <v>245</v>
      </c>
      <c r="F232" s="185" t="s">
        <v>246</v>
      </c>
      <c r="G232" s="186" t="s">
        <v>247</v>
      </c>
      <c r="H232" s="187">
        <v>1.6</v>
      </c>
      <c r="I232" s="188"/>
      <c r="J232" s="189">
        <f>ROUND(I232*H232,2)</f>
        <v>0</v>
      </c>
      <c r="K232" s="185" t="s">
        <v>144</v>
      </c>
      <c r="L232" s="190"/>
      <c r="M232" s="191" t="s">
        <v>1</v>
      </c>
      <c r="N232" s="192" t="s">
        <v>41</v>
      </c>
      <c r="O232" s="59"/>
      <c r="P232" s="155">
        <f>O232*H232</f>
        <v>0</v>
      </c>
      <c r="Q232" s="155">
        <v>1E-3</v>
      </c>
      <c r="R232" s="155">
        <f>Q232*H232</f>
        <v>1.6000000000000001E-3</v>
      </c>
      <c r="S232" s="155">
        <v>0</v>
      </c>
      <c r="T232" s="156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57" t="s">
        <v>96</v>
      </c>
      <c r="AT232" s="157" t="s">
        <v>226</v>
      </c>
      <c r="AU232" s="157" t="s">
        <v>86</v>
      </c>
      <c r="AY232" s="18" t="s">
        <v>138</v>
      </c>
      <c r="BE232" s="158">
        <f>IF(N232="základní",J232,0)</f>
        <v>0</v>
      </c>
      <c r="BF232" s="158">
        <f>IF(N232="snížená",J232,0)</f>
        <v>0</v>
      </c>
      <c r="BG232" s="158">
        <f>IF(N232="zákl. přenesená",J232,0)</f>
        <v>0</v>
      </c>
      <c r="BH232" s="158">
        <f>IF(N232="sníž. přenesená",J232,0)</f>
        <v>0</v>
      </c>
      <c r="BI232" s="158">
        <f>IF(N232="nulová",J232,0)</f>
        <v>0</v>
      </c>
      <c r="BJ232" s="18" t="s">
        <v>84</v>
      </c>
      <c r="BK232" s="158">
        <f>ROUND(I232*H232,2)</f>
        <v>0</v>
      </c>
      <c r="BL232" s="18" t="s">
        <v>145</v>
      </c>
      <c r="BM232" s="157" t="s">
        <v>572</v>
      </c>
    </row>
    <row r="233" spans="1:65" s="13" customFormat="1" ht="11.25">
      <c r="B233" s="159"/>
      <c r="D233" s="160" t="s">
        <v>154</v>
      </c>
      <c r="F233" s="162" t="s">
        <v>573</v>
      </c>
      <c r="H233" s="163">
        <v>1.6</v>
      </c>
      <c r="I233" s="164"/>
      <c r="L233" s="159"/>
      <c r="M233" s="165"/>
      <c r="N233" s="166"/>
      <c r="O233" s="166"/>
      <c r="P233" s="166"/>
      <c r="Q233" s="166"/>
      <c r="R233" s="166"/>
      <c r="S233" s="166"/>
      <c r="T233" s="167"/>
      <c r="AT233" s="161" t="s">
        <v>154</v>
      </c>
      <c r="AU233" s="161" t="s">
        <v>86</v>
      </c>
      <c r="AV233" s="13" t="s">
        <v>86</v>
      </c>
      <c r="AW233" s="13" t="s">
        <v>3</v>
      </c>
      <c r="AX233" s="13" t="s">
        <v>84</v>
      </c>
      <c r="AY233" s="161" t="s">
        <v>138</v>
      </c>
    </row>
    <row r="234" spans="1:65" s="2" customFormat="1" ht="21.75" customHeight="1">
      <c r="A234" s="33"/>
      <c r="B234" s="145"/>
      <c r="C234" s="146" t="s">
        <v>316</v>
      </c>
      <c r="D234" s="146" t="s">
        <v>140</v>
      </c>
      <c r="E234" s="147" t="s">
        <v>250</v>
      </c>
      <c r="F234" s="148" t="s">
        <v>251</v>
      </c>
      <c r="G234" s="149" t="s">
        <v>143</v>
      </c>
      <c r="H234" s="150">
        <v>80</v>
      </c>
      <c r="I234" s="151"/>
      <c r="J234" s="152">
        <f>ROUND(I234*H234,2)</f>
        <v>0</v>
      </c>
      <c r="K234" s="148" t="s">
        <v>144</v>
      </c>
      <c r="L234" s="34"/>
      <c r="M234" s="153" t="s">
        <v>1</v>
      </c>
      <c r="N234" s="154" t="s">
        <v>41</v>
      </c>
      <c r="O234" s="59"/>
      <c r="P234" s="155">
        <f>O234*H234</f>
        <v>0</v>
      </c>
      <c r="Q234" s="155">
        <v>0</v>
      </c>
      <c r="R234" s="155">
        <f>Q234*H234</f>
        <v>0</v>
      </c>
      <c r="S234" s="155">
        <v>0</v>
      </c>
      <c r="T234" s="156">
        <f>S234*H234</f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57" t="s">
        <v>145</v>
      </c>
      <c r="AT234" s="157" t="s">
        <v>140</v>
      </c>
      <c r="AU234" s="157" t="s">
        <v>86</v>
      </c>
      <c r="AY234" s="18" t="s">
        <v>138</v>
      </c>
      <c r="BE234" s="158">
        <f>IF(N234="základní",J234,0)</f>
        <v>0</v>
      </c>
      <c r="BF234" s="158">
        <f>IF(N234="snížená",J234,0)</f>
        <v>0</v>
      </c>
      <c r="BG234" s="158">
        <f>IF(N234="zákl. přenesená",J234,0)</f>
        <v>0</v>
      </c>
      <c r="BH234" s="158">
        <f>IF(N234="sníž. přenesená",J234,0)</f>
        <v>0</v>
      </c>
      <c r="BI234" s="158">
        <f>IF(N234="nulová",J234,0)</f>
        <v>0</v>
      </c>
      <c r="BJ234" s="18" t="s">
        <v>84</v>
      </c>
      <c r="BK234" s="158">
        <f>ROUND(I234*H234,2)</f>
        <v>0</v>
      </c>
      <c r="BL234" s="18" t="s">
        <v>145</v>
      </c>
      <c r="BM234" s="157" t="s">
        <v>574</v>
      </c>
    </row>
    <row r="235" spans="1:65" s="13" customFormat="1" ht="11.25">
      <c r="B235" s="159"/>
      <c r="D235" s="160" t="s">
        <v>154</v>
      </c>
      <c r="E235" s="161" t="s">
        <v>1</v>
      </c>
      <c r="F235" s="162" t="s">
        <v>98</v>
      </c>
      <c r="H235" s="163">
        <v>80</v>
      </c>
      <c r="I235" s="164"/>
      <c r="L235" s="159"/>
      <c r="M235" s="165"/>
      <c r="N235" s="166"/>
      <c r="O235" s="166"/>
      <c r="P235" s="166"/>
      <c r="Q235" s="166"/>
      <c r="R235" s="166"/>
      <c r="S235" s="166"/>
      <c r="T235" s="167"/>
      <c r="AT235" s="161" t="s">
        <v>154</v>
      </c>
      <c r="AU235" s="161" t="s">
        <v>86</v>
      </c>
      <c r="AV235" s="13" t="s">
        <v>86</v>
      </c>
      <c r="AW235" s="13" t="s">
        <v>32</v>
      </c>
      <c r="AX235" s="13" t="s">
        <v>84</v>
      </c>
      <c r="AY235" s="161" t="s">
        <v>138</v>
      </c>
    </row>
    <row r="236" spans="1:65" s="2" customFormat="1" ht="16.5" customHeight="1">
      <c r="A236" s="33"/>
      <c r="B236" s="145"/>
      <c r="C236" s="146" t="s">
        <v>320</v>
      </c>
      <c r="D236" s="146" t="s">
        <v>140</v>
      </c>
      <c r="E236" s="147" t="s">
        <v>254</v>
      </c>
      <c r="F236" s="148" t="s">
        <v>255</v>
      </c>
      <c r="G236" s="149" t="s">
        <v>143</v>
      </c>
      <c r="H236" s="150">
        <v>80</v>
      </c>
      <c r="I236" s="151"/>
      <c r="J236" s="152">
        <f>ROUND(I236*H236,2)</f>
        <v>0</v>
      </c>
      <c r="K236" s="148" t="s">
        <v>144</v>
      </c>
      <c r="L236" s="34"/>
      <c r="M236" s="153" t="s">
        <v>1</v>
      </c>
      <c r="N236" s="154" t="s">
        <v>41</v>
      </c>
      <c r="O236" s="59"/>
      <c r="P236" s="155">
        <f>O236*H236</f>
        <v>0</v>
      </c>
      <c r="Q236" s="155">
        <v>0</v>
      </c>
      <c r="R236" s="155">
        <f>Q236*H236</f>
        <v>0</v>
      </c>
      <c r="S236" s="155">
        <v>0</v>
      </c>
      <c r="T236" s="156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57" t="s">
        <v>145</v>
      </c>
      <c r="AT236" s="157" t="s">
        <v>140</v>
      </c>
      <c r="AU236" s="157" t="s">
        <v>86</v>
      </c>
      <c r="AY236" s="18" t="s">
        <v>138</v>
      </c>
      <c r="BE236" s="158">
        <f>IF(N236="základní",J236,0)</f>
        <v>0</v>
      </c>
      <c r="BF236" s="158">
        <f>IF(N236="snížená",J236,0)</f>
        <v>0</v>
      </c>
      <c r="BG236" s="158">
        <f>IF(N236="zákl. přenesená",J236,0)</f>
        <v>0</v>
      </c>
      <c r="BH236" s="158">
        <f>IF(N236="sníž. přenesená",J236,0)</f>
        <v>0</v>
      </c>
      <c r="BI236" s="158">
        <f>IF(N236="nulová",J236,0)</f>
        <v>0</v>
      </c>
      <c r="BJ236" s="18" t="s">
        <v>84</v>
      </c>
      <c r="BK236" s="158">
        <f>ROUND(I236*H236,2)</f>
        <v>0</v>
      </c>
      <c r="BL236" s="18" t="s">
        <v>145</v>
      </c>
      <c r="BM236" s="157" t="s">
        <v>575</v>
      </c>
    </row>
    <row r="237" spans="1:65" s="13" customFormat="1" ht="11.25">
      <c r="B237" s="159"/>
      <c r="D237" s="160" t="s">
        <v>154</v>
      </c>
      <c r="E237" s="161" t="s">
        <v>1</v>
      </c>
      <c r="F237" s="162" t="s">
        <v>98</v>
      </c>
      <c r="H237" s="163">
        <v>80</v>
      </c>
      <c r="I237" s="164"/>
      <c r="L237" s="159"/>
      <c r="M237" s="165"/>
      <c r="N237" s="166"/>
      <c r="O237" s="166"/>
      <c r="P237" s="166"/>
      <c r="Q237" s="166"/>
      <c r="R237" s="166"/>
      <c r="S237" s="166"/>
      <c r="T237" s="167"/>
      <c r="AT237" s="161" t="s">
        <v>154</v>
      </c>
      <c r="AU237" s="161" t="s">
        <v>86</v>
      </c>
      <c r="AV237" s="13" t="s">
        <v>86</v>
      </c>
      <c r="AW237" s="13" t="s">
        <v>32</v>
      </c>
      <c r="AX237" s="13" t="s">
        <v>84</v>
      </c>
      <c r="AY237" s="161" t="s">
        <v>138</v>
      </c>
    </row>
    <row r="238" spans="1:65" s="2" customFormat="1" ht="16.5" customHeight="1">
      <c r="A238" s="33"/>
      <c r="B238" s="145"/>
      <c r="C238" s="146" t="s">
        <v>325</v>
      </c>
      <c r="D238" s="146" t="s">
        <v>140</v>
      </c>
      <c r="E238" s="147" t="s">
        <v>258</v>
      </c>
      <c r="F238" s="148" t="s">
        <v>259</v>
      </c>
      <c r="G238" s="149" t="s">
        <v>143</v>
      </c>
      <c r="H238" s="150">
        <v>80</v>
      </c>
      <c r="I238" s="151"/>
      <c r="J238" s="152">
        <f>ROUND(I238*H238,2)</f>
        <v>0</v>
      </c>
      <c r="K238" s="148" t="s">
        <v>1</v>
      </c>
      <c r="L238" s="34"/>
      <c r="M238" s="153" t="s">
        <v>1</v>
      </c>
      <c r="N238" s="154" t="s">
        <v>41</v>
      </c>
      <c r="O238" s="59"/>
      <c r="P238" s="155">
        <f>O238*H238</f>
        <v>0</v>
      </c>
      <c r="Q238" s="155">
        <v>0</v>
      </c>
      <c r="R238" s="155">
        <f>Q238*H238</f>
        <v>0</v>
      </c>
      <c r="S238" s="155">
        <v>0</v>
      </c>
      <c r="T238" s="156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57" t="s">
        <v>145</v>
      </c>
      <c r="AT238" s="157" t="s">
        <v>140</v>
      </c>
      <c r="AU238" s="157" t="s">
        <v>86</v>
      </c>
      <c r="AY238" s="18" t="s">
        <v>138</v>
      </c>
      <c r="BE238" s="158">
        <f>IF(N238="základní",J238,0)</f>
        <v>0</v>
      </c>
      <c r="BF238" s="158">
        <f>IF(N238="snížená",J238,0)</f>
        <v>0</v>
      </c>
      <c r="BG238" s="158">
        <f>IF(N238="zákl. přenesená",J238,0)</f>
        <v>0</v>
      </c>
      <c r="BH238" s="158">
        <f>IF(N238="sníž. přenesená",J238,0)</f>
        <v>0</v>
      </c>
      <c r="BI238" s="158">
        <f>IF(N238="nulová",J238,0)</f>
        <v>0</v>
      </c>
      <c r="BJ238" s="18" t="s">
        <v>84</v>
      </c>
      <c r="BK238" s="158">
        <f>ROUND(I238*H238,2)</f>
        <v>0</v>
      </c>
      <c r="BL238" s="18" t="s">
        <v>145</v>
      </c>
      <c r="BM238" s="157" t="s">
        <v>576</v>
      </c>
    </row>
    <row r="239" spans="1:65" s="12" customFormat="1" ht="22.9" customHeight="1">
      <c r="B239" s="132"/>
      <c r="D239" s="133" t="s">
        <v>75</v>
      </c>
      <c r="E239" s="143" t="s">
        <v>86</v>
      </c>
      <c r="F239" s="143" t="s">
        <v>261</v>
      </c>
      <c r="I239" s="135"/>
      <c r="J239" s="144">
        <f>BK239</f>
        <v>0</v>
      </c>
      <c r="L239" s="132"/>
      <c r="M239" s="137"/>
      <c r="N239" s="138"/>
      <c r="O239" s="138"/>
      <c r="P239" s="139">
        <f>SUM(P240:P257)</f>
        <v>0</v>
      </c>
      <c r="Q239" s="138"/>
      <c r="R239" s="139">
        <f>SUM(R240:R257)</f>
        <v>48.923684880000003</v>
      </c>
      <c r="S239" s="138"/>
      <c r="T239" s="140">
        <f>SUM(T240:T257)</f>
        <v>0</v>
      </c>
      <c r="AR239" s="133" t="s">
        <v>84</v>
      </c>
      <c r="AT239" s="141" t="s">
        <v>75</v>
      </c>
      <c r="AU239" s="141" t="s">
        <v>84</v>
      </c>
      <c r="AY239" s="133" t="s">
        <v>138</v>
      </c>
      <c r="BK239" s="142">
        <f>SUM(BK240:BK257)</f>
        <v>0</v>
      </c>
    </row>
    <row r="240" spans="1:65" s="2" customFormat="1" ht="24.2" customHeight="1">
      <c r="A240" s="33"/>
      <c r="B240" s="145"/>
      <c r="C240" s="146" t="s">
        <v>329</v>
      </c>
      <c r="D240" s="146" t="s">
        <v>140</v>
      </c>
      <c r="E240" s="147" t="s">
        <v>577</v>
      </c>
      <c r="F240" s="148" t="s">
        <v>578</v>
      </c>
      <c r="G240" s="149" t="s">
        <v>162</v>
      </c>
      <c r="H240" s="150">
        <v>32</v>
      </c>
      <c r="I240" s="151"/>
      <c r="J240" s="152">
        <f>ROUND(I240*H240,2)</f>
        <v>0</v>
      </c>
      <c r="K240" s="148" t="s">
        <v>144</v>
      </c>
      <c r="L240" s="34"/>
      <c r="M240" s="153" t="s">
        <v>1</v>
      </c>
      <c r="N240" s="154" t="s">
        <v>41</v>
      </c>
      <c r="O240" s="59"/>
      <c r="P240" s="155">
        <f>O240*H240</f>
        <v>0</v>
      </c>
      <c r="Q240" s="155">
        <v>1.16E-3</v>
      </c>
      <c r="R240" s="155">
        <f>Q240*H240</f>
        <v>3.712E-2</v>
      </c>
      <c r="S240" s="155">
        <v>0</v>
      </c>
      <c r="T240" s="156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57" t="s">
        <v>145</v>
      </c>
      <c r="AT240" s="157" t="s">
        <v>140</v>
      </c>
      <c r="AU240" s="157" t="s">
        <v>86</v>
      </c>
      <c r="AY240" s="18" t="s">
        <v>138</v>
      </c>
      <c r="BE240" s="158">
        <f>IF(N240="základní",J240,0)</f>
        <v>0</v>
      </c>
      <c r="BF240" s="158">
        <f>IF(N240="snížená",J240,0)</f>
        <v>0</v>
      </c>
      <c r="BG240" s="158">
        <f>IF(N240="zákl. přenesená",J240,0)</f>
        <v>0</v>
      </c>
      <c r="BH240" s="158">
        <f>IF(N240="sníž. přenesená",J240,0)</f>
        <v>0</v>
      </c>
      <c r="BI240" s="158">
        <f>IF(N240="nulová",J240,0)</f>
        <v>0</v>
      </c>
      <c r="BJ240" s="18" t="s">
        <v>84</v>
      </c>
      <c r="BK240" s="158">
        <f>ROUND(I240*H240,2)</f>
        <v>0</v>
      </c>
      <c r="BL240" s="18" t="s">
        <v>145</v>
      </c>
      <c r="BM240" s="157" t="s">
        <v>579</v>
      </c>
    </row>
    <row r="241" spans="1:65" s="13" customFormat="1" ht="11.25">
      <c r="B241" s="159"/>
      <c r="D241" s="160" t="s">
        <v>154</v>
      </c>
      <c r="E241" s="161" t="s">
        <v>1</v>
      </c>
      <c r="F241" s="162" t="s">
        <v>580</v>
      </c>
      <c r="H241" s="163">
        <v>32</v>
      </c>
      <c r="I241" s="164"/>
      <c r="L241" s="159"/>
      <c r="M241" s="165"/>
      <c r="N241" s="166"/>
      <c r="O241" s="166"/>
      <c r="P241" s="166"/>
      <c r="Q241" s="166"/>
      <c r="R241" s="166"/>
      <c r="S241" s="166"/>
      <c r="T241" s="167"/>
      <c r="AT241" s="161" t="s">
        <v>154</v>
      </c>
      <c r="AU241" s="161" t="s">
        <v>86</v>
      </c>
      <c r="AV241" s="13" t="s">
        <v>86</v>
      </c>
      <c r="AW241" s="13" t="s">
        <v>32</v>
      </c>
      <c r="AX241" s="13" t="s">
        <v>84</v>
      </c>
      <c r="AY241" s="161" t="s">
        <v>138</v>
      </c>
    </row>
    <row r="242" spans="1:65" s="2" customFormat="1" ht="24.2" customHeight="1">
      <c r="A242" s="33"/>
      <c r="B242" s="145"/>
      <c r="C242" s="146" t="s">
        <v>335</v>
      </c>
      <c r="D242" s="146" t="s">
        <v>140</v>
      </c>
      <c r="E242" s="147" t="s">
        <v>263</v>
      </c>
      <c r="F242" s="148" t="s">
        <v>264</v>
      </c>
      <c r="G242" s="149" t="s">
        <v>176</v>
      </c>
      <c r="H242" s="150">
        <v>6</v>
      </c>
      <c r="I242" s="151"/>
      <c r="J242" s="152">
        <f>ROUND(I242*H242,2)</f>
        <v>0</v>
      </c>
      <c r="K242" s="148" t="s">
        <v>144</v>
      </c>
      <c r="L242" s="34"/>
      <c r="M242" s="153" t="s">
        <v>1</v>
      </c>
      <c r="N242" s="154" t="s">
        <v>41</v>
      </c>
      <c r="O242" s="59"/>
      <c r="P242" s="155">
        <f>O242*H242</f>
        <v>0</v>
      </c>
      <c r="Q242" s="155">
        <v>1.98</v>
      </c>
      <c r="R242" s="155">
        <f>Q242*H242</f>
        <v>11.879999999999999</v>
      </c>
      <c r="S242" s="155">
        <v>0</v>
      </c>
      <c r="T242" s="156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57" t="s">
        <v>145</v>
      </c>
      <c r="AT242" s="157" t="s">
        <v>140</v>
      </c>
      <c r="AU242" s="157" t="s">
        <v>86</v>
      </c>
      <c r="AY242" s="18" t="s">
        <v>138</v>
      </c>
      <c r="BE242" s="158">
        <f>IF(N242="základní",J242,0)</f>
        <v>0</v>
      </c>
      <c r="BF242" s="158">
        <f>IF(N242="snížená",J242,0)</f>
        <v>0</v>
      </c>
      <c r="BG242" s="158">
        <f>IF(N242="zákl. přenesená",J242,0)</f>
        <v>0</v>
      </c>
      <c r="BH242" s="158">
        <f>IF(N242="sníž. přenesená",J242,0)</f>
        <v>0</v>
      </c>
      <c r="BI242" s="158">
        <f>IF(N242="nulová",J242,0)</f>
        <v>0</v>
      </c>
      <c r="BJ242" s="18" t="s">
        <v>84</v>
      </c>
      <c r="BK242" s="158">
        <f>ROUND(I242*H242,2)</f>
        <v>0</v>
      </c>
      <c r="BL242" s="18" t="s">
        <v>145</v>
      </c>
      <c r="BM242" s="157" t="s">
        <v>581</v>
      </c>
    </row>
    <row r="243" spans="1:65" s="15" customFormat="1" ht="11.25">
      <c r="B243" s="176"/>
      <c r="D243" s="160" t="s">
        <v>154</v>
      </c>
      <c r="E243" s="177" t="s">
        <v>1</v>
      </c>
      <c r="F243" s="178" t="s">
        <v>266</v>
      </c>
      <c r="H243" s="177" t="s">
        <v>1</v>
      </c>
      <c r="I243" s="179"/>
      <c r="L243" s="176"/>
      <c r="M243" s="180"/>
      <c r="N243" s="181"/>
      <c r="O243" s="181"/>
      <c r="P243" s="181"/>
      <c r="Q243" s="181"/>
      <c r="R243" s="181"/>
      <c r="S243" s="181"/>
      <c r="T243" s="182"/>
      <c r="AT243" s="177" t="s">
        <v>154</v>
      </c>
      <c r="AU243" s="177" t="s">
        <v>86</v>
      </c>
      <c r="AV243" s="15" t="s">
        <v>84</v>
      </c>
      <c r="AW243" s="15" t="s">
        <v>32</v>
      </c>
      <c r="AX243" s="15" t="s">
        <v>76</v>
      </c>
      <c r="AY243" s="177" t="s">
        <v>138</v>
      </c>
    </row>
    <row r="244" spans="1:65" s="13" customFormat="1" ht="11.25">
      <c r="B244" s="159"/>
      <c r="D244" s="160" t="s">
        <v>154</v>
      </c>
      <c r="E244" s="161" t="s">
        <v>1</v>
      </c>
      <c r="F244" s="162" t="s">
        <v>582</v>
      </c>
      <c r="H244" s="163">
        <v>6</v>
      </c>
      <c r="I244" s="164"/>
      <c r="L244" s="159"/>
      <c r="M244" s="165"/>
      <c r="N244" s="166"/>
      <c r="O244" s="166"/>
      <c r="P244" s="166"/>
      <c r="Q244" s="166"/>
      <c r="R244" s="166"/>
      <c r="S244" s="166"/>
      <c r="T244" s="167"/>
      <c r="AT244" s="161" t="s">
        <v>154</v>
      </c>
      <c r="AU244" s="161" t="s">
        <v>86</v>
      </c>
      <c r="AV244" s="13" t="s">
        <v>86</v>
      </c>
      <c r="AW244" s="13" t="s">
        <v>32</v>
      </c>
      <c r="AX244" s="13" t="s">
        <v>84</v>
      </c>
      <c r="AY244" s="161" t="s">
        <v>138</v>
      </c>
    </row>
    <row r="245" spans="1:65" s="2" customFormat="1" ht="16.5" customHeight="1">
      <c r="A245" s="33"/>
      <c r="B245" s="145"/>
      <c r="C245" s="146" t="s">
        <v>341</v>
      </c>
      <c r="D245" s="146" t="s">
        <v>140</v>
      </c>
      <c r="E245" s="147" t="s">
        <v>269</v>
      </c>
      <c r="F245" s="148" t="s">
        <v>270</v>
      </c>
      <c r="G245" s="149" t="s">
        <v>176</v>
      </c>
      <c r="H245" s="150">
        <v>8</v>
      </c>
      <c r="I245" s="151"/>
      <c r="J245" s="152">
        <f>ROUND(I245*H245,2)</f>
        <v>0</v>
      </c>
      <c r="K245" s="148" t="s">
        <v>144</v>
      </c>
      <c r="L245" s="34"/>
      <c r="M245" s="153" t="s">
        <v>1</v>
      </c>
      <c r="N245" s="154" t="s">
        <v>41</v>
      </c>
      <c r="O245" s="59"/>
      <c r="P245" s="155">
        <f>O245*H245</f>
        <v>0</v>
      </c>
      <c r="Q245" s="155">
        <v>2.3010199999999998</v>
      </c>
      <c r="R245" s="155">
        <f>Q245*H245</f>
        <v>18.408159999999999</v>
      </c>
      <c r="S245" s="155">
        <v>0</v>
      </c>
      <c r="T245" s="156">
        <f>S245*H245</f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57" t="s">
        <v>145</v>
      </c>
      <c r="AT245" s="157" t="s">
        <v>140</v>
      </c>
      <c r="AU245" s="157" t="s">
        <v>86</v>
      </c>
      <c r="AY245" s="18" t="s">
        <v>138</v>
      </c>
      <c r="BE245" s="158">
        <f>IF(N245="základní",J245,0)</f>
        <v>0</v>
      </c>
      <c r="BF245" s="158">
        <f>IF(N245="snížená",J245,0)</f>
        <v>0</v>
      </c>
      <c r="BG245" s="158">
        <f>IF(N245="zákl. přenesená",J245,0)</f>
        <v>0</v>
      </c>
      <c r="BH245" s="158">
        <f>IF(N245="sníž. přenesená",J245,0)</f>
        <v>0</v>
      </c>
      <c r="BI245" s="158">
        <f>IF(N245="nulová",J245,0)</f>
        <v>0</v>
      </c>
      <c r="BJ245" s="18" t="s">
        <v>84</v>
      </c>
      <c r="BK245" s="158">
        <f>ROUND(I245*H245,2)</f>
        <v>0</v>
      </c>
      <c r="BL245" s="18" t="s">
        <v>145</v>
      </c>
      <c r="BM245" s="157" t="s">
        <v>583</v>
      </c>
    </row>
    <row r="246" spans="1:65" s="15" customFormat="1" ht="11.25">
      <c r="B246" s="176"/>
      <c r="D246" s="160" t="s">
        <v>154</v>
      </c>
      <c r="E246" s="177" t="s">
        <v>1</v>
      </c>
      <c r="F246" s="178" t="s">
        <v>272</v>
      </c>
      <c r="H246" s="177" t="s">
        <v>1</v>
      </c>
      <c r="I246" s="179"/>
      <c r="L246" s="176"/>
      <c r="M246" s="180"/>
      <c r="N246" s="181"/>
      <c r="O246" s="181"/>
      <c r="P246" s="181"/>
      <c r="Q246" s="181"/>
      <c r="R246" s="181"/>
      <c r="S246" s="181"/>
      <c r="T246" s="182"/>
      <c r="AT246" s="177" t="s">
        <v>154</v>
      </c>
      <c r="AU246" s="177" t="s">
        <v>86</v>
      </c>
      <c r="AV246" s="15" t="s">
        <v>84</v>
      </c>
      <c r="AW246" s="15" t="s">
        <v>32</v>
      </c>
      <c r="AX246" s="15" t="s">
        <v>76</v>
      </c>
      <c r="AY246" s="177" t="s">
        <v>138</v>
      </c>
    </row>
    <row r="247" spans="1:65" s="13" customFormat="1" ht="11.25">
      <c r="B247" s="159"/>
      <c r="D247" s="160" t="s">
        <v>154</v>
      </c>
      <c r="E247" s="161" t="s">
        <v>1</v>
      </c>
      <c r="F247" s="162" t="s">
        <v>178</v>
      </c>
      <c r="H247" s="163">
        <v>8</v>
      </c>
      <c r="I247" s="164"/>
      <c r="L247" s="159"/>
      <c r="M247" s="165"/>
      <c r="N247" s="166"/>
      <c r="O247" s="166"/>
      <c r="P247" s="166"/>
      <c r="Q247" s="166"/>
      <c r="R247" s="166"/>
      <c r="S247" s="166"/>
      <c r="T247" s="167"/>
      <c r="AT247" s="161" t="s">
        <v>154</v>
      </c>
      <c r="AU247" s="161" t="s">
        <v>86</v>
      </c>
      <c r="AV247" s="13" t="s">
        <v>86</v>
      </c>
      <c r="AW247" s="13" t="s">
        <v>32</v>
      </c>
      <c r="AX247" s="13" t="s">
        <v>84</v>
      </c>
      <c r="AY247" s="161" t="s">
        <v>138</v>
      </c>
    </row>
    <row r="248" spans="1:65" s="2" customFormat="1" ht="24.2" customHeight="1">
      <c r="A248" s="33"/>
      <c r="B248" s="145"/>
      <c r="C248" s="146" t="s">
        <v>345</v>
      </c>
      <c r="D248" s="146" t="s">
        <v>140</v>
      </c>
      <c r="E248" s="147" t="s">
        <v>275</v>
      </c>
      <c r="F248" s="148" t="s">
        <v>276</v>
      </c>
      <c r="G248" s="149" t="s">
        <v>176</v>
      </c>
      <c r="H248" s="150">
        <v>8</v>
      </c>
      <c r="I248" s="151"/>
      <c r="J248" s="152">
        <f>ROUND(I248*H248,2)</f>
        <v>0</v>
      </c>
      <c r="K248" s="148" t="s">
        <v>144</v>
      </c>
      <c r="L248" s="34"/>
      <c r="M248" s="153" t="s">
        <v>1</v>
      </c>
      <c r="N248" s="154" t="s">
        <v>41</v>
      </c>
      <c r="O248" s="59"/>
      <c r="P248" s="155">
        <f>O248*H248</f>
        <v>0</v>
      </c>
      <c r="Q248" s="155">
        <v>2.3010199999999998</v>
      </c>
      <c r="R248" s="155">
        <f>Q248*H248</f>
        <v>18.408159999999999</v>
      </c>
      <c r="S248" s="155">
        <v>0</v>
      </c>
      <c r="T248" s="156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57" t="s">
        <v>145</v>
      </c>
      <c r="AT248" s="157" t="s">
        <v>140</v>
      </c>
      <c r="AU248" s="157" t="s">
        <v>86</v>
      </c>
      <c r="AY248" s="18" t="s">
        <v>138</v>
      </c>
      <c r="BE248" s="158">
        <f>IF(N248="základní",J248,0)</f>
        <v>0</v>
      </c>
      <c r="BF248" s="158">
        <f>IF(N248="snížená",J248,0)</f>
        <v>0</v>
      </c>
      <c r="BG248" s="158">
        <f>IF(N248="zákl. přenesená",J248,0)</f>
        <v>0</v>
      </c>
      <c r="BH248" s="158">
        <f>IF(N248="sníž. přenesená",J248,0)</f>
        <v>0</v>
      </c>
      <c r="BI248" s="158">
        <f>IF(N248="nulová",J248,0)</f>
        <v>0</v>
      </c>
      <c r="BJ248" s="18" t="s">
        <v>84</v>
      </c>
      <c r="BK248" s="158">
        <f>ROUND(I248*H248,2)</f>
        <v>0</v>
      </c>
      <c r="BL248" s="18" t="s">
        <v>145</v>
      </c>
      <c r="BM248" s="157" t="s">
        <v>584</v>
      </c>
    </row>
    <row r="249" spans="1:65" s="15" customFormat="1" ht="11.25">
      <c r="B249" s="176"/>
      <c r="D249" s="160" t="s">
        <v>154</v>
      </c>
      <c r="E249" s="177" t="s">
        <v>1</v>
      </c>
      <c r="F249" s="178" t="s">
        <v>278</v>
      </c>
      <c r="H249" s="177" t="s">
        <v>1</v>
      </c>
      <c r="I249" s="179"/>
      <c r="L249" s="176"/>
      <c r="M249" s="180"/>
      <c r="N249" s="181"/>
      <c r="O249" s="181"/>
      <c r="P249" s="181"/>
      <c r="Q249" s="181"/>
      <c r="R249" s="181"/>
      <c r="S249" s="181"/>
      <c r="T249" s="182"/>
      <c r="AT249" s="177" t="s">
        <v>154</v>
      </c>
      <c r="AU249" s="177" t="s">
        <v>86</v>
      </c>
      <c r="AV249" s="15" t="s">
        <v>84</v>
      </c>
      <c r="AW249" s="15" t="s">
        <v>32</v>
      </c>
      <c r="AX249" s="15" t="s">
        <v>76</v>
      </c>
      <c r="AY249" s="177" t="s">
        <v>138</v>
      </c>
    </row>
    <row r="250" spans="1:65" s="13" customFormat="1" ht="11.25">
      <c r="B250" s="159"/>
      <c r="D250" s="160" t="s">
        <v>154</v>
      </c>
      <c r="E250" s="161" t="s">
        <v>1</v>
      </c>
      <c r="F250" s="162" t="s">
        <v>178</v>
      </c>
      <c r="H250" s="163">
        <v>8</v>
      </c>
      <c r="I250" s="164"/>
      <c r="L250" s="159"/>
      <c r="M250" s="165"/>
      <c r="N250" s="166"/>
      <c r="O250" s="166"/>
      <c r="P250" s="166"/>
      <c r="Q250" s="166"/>
      <c r="R250" s="166"/>
      <c r="S250" s="166"/>
      <c r="T250" s="167"/>
      <c r="AT250" s="161" t="s">
        <v>154</v>
      </c>
      <c r="AU250" s="161" t="s">
        <v>86</v>
      </c>
      <c r="AV250" s="13" t="s">
        <v>86</v>
      </c>
      <c r="AW250" s="13" t="s">
        <v>32</v>
      </c>
      <c r="AX250" s="13" t="s">
        <v>84</v>
      </c>
      <c r="AY250" s="161" t="s">
        <v>138</v>
      </c>
    </row>
    <row r="251" spans="1:65" s="2" customFormat="1" ht="16.5" customHeight="1">
      <c r="A251" s="33"/>
      <c r="B251" s="145"/>
      <c r="C251" s="146" t="s">
        <v>350</v>
      </c>
      <c r="D251" s="146" t="s">
        <v>140</v>
      </c>
      <c r="E251" s="147" t="s">
        <v>280</v>
      </c>
      <c r="F251" s="148" t="s">
        <v>281</v>
      </c>
      <c r="G251" s="149" t="s">
        <v>143</v>
      </c>
      <c r="H251" s="150">
        <v>5.44</v>
      </c>
      <c r="I251" s="151"/>
      <c r="J251" s="152">
        <f>ROUND(I251*H251,2)</f>
        <v>0</v>
      </c>
      <c r="K251" s="148" t="s">
        <v>144</v>
      </c>
      <c r="L251" s="34"/>
      <c r="M251" s="153" t="s">
        <v>1</v>
      </c>
      <c r="N251" s="154" t="s">
        <v>41</v>
      </c>
      <c r="O251" s="59"/>
      <c r="P251" s="155">
        <f>O251*H251</f>
        <v>0</v>
      </c>
      <c r="Q251" s="155">
        <v>2.9399999999999999E-3</v>
      </c>
      <c r="R251" s="155">
        <f>Q251*H251</f>
        <v>1.59936E-2</v>
      </c>
      <c r="S251" s="155">
        <v>0</v>
      </c>
      <c r="T251" s="156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57" t="s">
        <v>145</v>
      </c>
      <c r="AT251" s="157" t="s">
        <v>140</v>
      </c>
      <c r="AU251" s="157" t="s">
        <v>86</v>
      </c>
      <c r="AY251" s="18" t="s">
        <v>138</v>
      </c>
      <c r="BE251" s="158">
        <f>IF(N251="základní",J251,0)</f>
        <v>0</v>
      </c>
      <c r="BF251" s="158">
        <f>IF(N251="snížená",J251,0)</f>
        <v>0</v>
      </c>
      <c r="BG251" s="158">
        <f>IF(N251="zákl. přenesená",J251,0)</f>
        <v>0</v>
      </c>
      <c r="BH251" s="158">
        <f>IF(N251="sníž. přenesená",J251,0)</f>
        <v>0</v>
      </c>
      <c r="BI251" s="158">
        <f>IF(N251="nulová",J251,0)</f>
        <v>0</v>
      </c>
      <c r="BJ251" s="18" t="s">
        <v>84</v>
      </c>
      <c r="BK251" s="158">
        <f>ROUND(I251*H251,2)</f>
        <v>0</v>
      </c>
      <c r="BL251" s="18" t="s">
        <v>145</v>
      </c>
      <c r="BM251" s="157" t="s">
        <v>585</v>
      </c>
    </row>
    <row r="252" spans="1:65" s="13" customFormat="1" ht="11.25">
      <c r="B252" s="159"/>
      <c r="D252" s="160" t="s">
        <v>154</v>
      </c>
      <c r="E252" s="161" t="s">
        <v>1</v>
      </c>
      <c r="F252" s="162" t="s">
        <v>586</v>
      </c>
      <c r="H252" s="163">
        <v>5.44</v>
      </c>
      <c r="I252" s="164"/>
      <c r="L252" s="159"/>
      <c r="M252" s="165"/>
      <c r="N252" s="166"/>
      <c r="O252" s="166"/>
      <c r="P252" s="166"/>
      <c r="Q252" s="166"/>
      <c r="R252" s="166"/>
      <c r="S252" s="166"/>
      <c r="T252" s="167"/>
      <c r="AT252" s="161" t="s">
        <v>154</v>
      </c>
      <c r="AU252" s="161" t="s">
        <v>86</v>
      </c>
      <c r="AV252" s="13" t="s">
        <v>86</v>
      </c>
      <c r="AW252" s="13" t="s">
        <v>32</v>
      </c>
      <c r="AX252" s="13" t="s">
        <v>84</v>
      </c>
      <c r="AY252" s="161" t="s">
        <v>138</v>
      </c>
    </row>
    <row r="253" spans="1:65" s="2" customFormat="1" ht="16.5" customHeight="1">
      <c r="A253" s="33"/>
      <c r="B253" s="145"/>
      <c r="C253" s="146" t="s">
        <v>355</v>
      </c>
      <c r="D253" s="146" t="s">
        <v>140</v>
      </c>
      <c r="E253" s="147" t="s">
        <v>285</v>
      </c>
      <c r="F253" s="148" t="s">
        <v>286</v>
      </c>
      <c r="G253" s="149" t="s">
        <v>143</v>
      </c>
      <c r="H253" s="150">
        <v>5.44</v>
      </c>
      <c r="I253" s="151"/>
      <c r="J253" s="152">
        <f>ROUND(I253*H253,2)</f>
        <v>0</v>
      </c>
      <c r="K253" s="148" t="s">
        <v>144</v>
      </c>
      <c r="L253" s="34"/>
      <c r="M253" s="153" t="s">
        <v>1</v>
      </c>
      <c r="N253" s="154" t="s">
        <v>41</v>
      </c>
      <c r="O253" s="59"/>
      <c r="P253" s="155">
        <f>O253*H253</f>
        <v>0</v>
      </c>
      <c r="Q253" s="155">
        <v>0</v>
      </c>
      <c r="R253" s="155">
        <f>Q253*H253</f>
        <v>0</v>
      </c>
      <c r="S253" s="155">
        <v>0</v>
      </c>
      <c r="T253" s="156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57" t="s">
        <v>145</v>
      </c>
      <c r="AT253" s="157" t="s">
        <v>140</v>
      </c>
      <c r="AU253" s="157" t="s">
        <v>86</v>
      </c>
      <c r="AY253" s="18" t="s">
        <v>138</v>
      </c>
      <c r="BE253" s="158">
        <f>IF(N253="základní",J253,0)</f>
        <v>0</v>
      </c>
      <c r="BF253" s="158">
        <f>IF(N253="snížená",J253,0)</f>
        <v>0</v>
      </c>
      <c r="BG253" s="158">
        <f>IF(N253="zákl. přenesená",J253,0)</f>
        <v>0</v>
      </c>
      <c r="BH253" s="158">
        <f>IF(N253="sníž. přenesená",J253,0)</f>
        <v>0</v>
      </c>
      <c r="BI253" s="158">
        <f>IF(N253="nulová",J253,0)</f>
        <v>0</v>
      </c>
      <c r="BJ253" s="18" t="s">
        <v>84</v>
      </c>
      <c r="BK253" s="158">
        <f>ROUND(I253*H253,2)</f>
        <v>0</v>
      </c>
      <c r="BL253" s="18" t="s">
        <v>145</v>
      </c>
      <c r="BM253" s="157" t="s">
        <v>587</v>
      </c>
    </row>
    <row r="254" spans="1:65" s="2" customFormat="1" ht="21.75" customHeight="1">
      <c r="A254" s="33"/>
      <c r="B254" s="145"/>
      <c r="C254" s="146" t="s">
        <v>359</v>
      </c>
      <c r="D254" s="146" t="s">
        <v>140</v>
      </c>
      <c r="E254" s="147" t="s">
        <v>289</v>
      </c>
      <c r="F254" s="148" t="s">
        <v>290</v>
      </c>
      <c r="G254" s="149" t="s">
        <v>212</v>
      </c>
      <c r="H254" s="150">
        <v>0.02</v>
      </c>
      <c r="I254" s="151"/>
      <c r="J254" s="152">
        <f>ROUND(I254*H254,2)</f>
        <v>0</v>
      </c>
      <c r="K254" s="148" t="s">
        <v>144</v>
      </c>
      <c r="L254" s="34"/>
      <c r="M254" s="153" t="s">
        <v>1</v>
      </c>
      <c r="N254" s="154" t="s">
        <v>41</v>
      </c>
      <c r="O254" s="59"/>
      <c r="P254" s="155">
        <f>O254*H254</f>
        <v>0</v>
      </c>
      <c r="Q254" s="155">
        <v>1.0606199999999999</v>
      </c>
      <c r="R254" s="155">
        <f>Q254*H254</f>
        <v>2.1212399999999999E-2</v>
      </c>
      <c r="S254" s="155">
        <v>0</v>
      </c>
      <c r="T254" s="156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57" t="s">
        <v>145</v>
      </c>
      <c r="AT254" s="157" t="s">
        <v>140</v>
      </c>
      <c r="AU254" s="157" t="s">
        <v>86</v>
      </c>
      <c r="AY254" s="18" t="s">
        <v>138</v>
      </c>
      <c r="BE254" s="158">
        <f>IF(N254="základní",J254,0)</f>
        <v>0</v>
      </c>
      <c r="BF254" s="158">
        <f>IF(N254="snížená",J254,0)</f>
        <v>0</v>
      </c>
      <c r="BG254" s="158">
        <f>IF(N254="zákl. přenesená",J254,0)</f>
        <v>0</v>
      </c>
      <c r="BH254" s="158">
        <f>IF(N254="sníž. přenesená",J254,0)</f>
        <v>0</v>
      </c>
      <c r="BI254" s="158">
        <f>IF(N254="nulová",J254,0)</f>
        <v>0</v>
      </c>
      <c r="BJ254" s="18" t="s">
        <v>84</v>
      </c>
      <c r="BK254" s="158">
        <f>ROUND(I254*H254,2)</f>
        <v>0</v>
      </c>
      <c r="BL254" s="18" t="s">
        <v>145</v>
      </c>
      <c r="BM254" s="157" t="s">
        <v>588</v>
      </c>
    </row>
    <row r="255" spans="1:65" s="13" customFormat="1" ht="11.25">
      <c r="B255" s="159"/>
      <c r="D255" s="160" t="s">
        <v>154</v>
      </c>
      <c r="E255" s="161" t="s">
        <v>1</v>
      </c>
      <c r="F255" s="162" t="s">
        <v>589</v>
      </c>
      <c r="H255" s="163">
        <v>0.02</v>
      </c>
      <c r="I255" s="164"/>
      <c r="L255" s="159"/>
      <c r="M255" s="165"/>
      <c r="N255" s="166"/>
      <c r="O255" s="166"/>
      <c r="P255" s="166"/>
      <c r="Q255" s="166"/>
      <c r="R255" s="166"/>
      <c r="S255" s="166"/>
      <c r="T255" s="167"/>
      <c r="AT255" s="161" t="s">
        <v>154</v>
      </c>
      <c r="AU255" s="161" t="s">
        <v>86</v>
      </c>
      <c r="AV255" s="13" t="s">
        <v>86</v>
      </c>
      <c r="AW255" s="13" t="s">
        <v>32</v>
      </c>
      <c r="AX255" s="13" t="s">
        <v>84</v>
      </c>
      <c r="AY255" s="161" t="s">
        <v>138</v>
      </c>
    </row>
    <row r="256" spans="1:65" s="2" customFormat="1" ht="16.5" customHeight="1">
      <c r="A256" s="33"/>
      <c r="B256" s="145"/>
      <c r="C256" s="146" t="s">
        <v>363</v>
      </c>
      <c r="D256" s="146" t="s">
        <v>140</v>
      </c>
      <c r="E256" s="147" t="s">
        <v>294</v>
      </c>
      <c r="F256" s="148" t="s">
        <v>295</v>
      </c>
      <c r="G256" s="149" t="s">
        <v>212</v>
      </c>
      <c r="H256" s="150">
        <v>0.14399999999999999</v>
      </c>
      <c r="I256" s="151"/>
      <c r="J256" s="152">
        <f>ROUND(I256*H256,2)</f>
        <v>0</v>
      </c>
      <c r="K256" s="148" t="s">
        <v>144</v>
      </c>
      <c r="L256" s="34"/>
      <c r="M256" s="153" t="s">
        <v>1</v>
      </c>
      <c r="N256" s="154" t="s">
        <v>41</v>
      </c>
      <c r="O256" s="59"/>
      <c r="P256" s="155">
        <f>O256*H256</f>
        <v>0</v>
      </c>
      <c r="Q256" s="155">
        <v>1.06277</v>
      </c>
      <c r="R256" s="155">
        <f>Q256*H256</f>
        <v>0.15303887999999999</v>
      </c>
      <c r="S256" s="155">
        <v>0</v>
      </c>
      <c r="T256" s="156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57" t="s">
        <v>145</v>
      </c>
      <c r="AT256" s="157" t="s">
        <v>140</v>
      </c>
      <c r="AU256" s="157" t="s">
        <v>86</v>
      </c>
      <c r="AY256" s="18" t="s">
        <v>138</v>
      </c>
      <c r="BE256" s="158">
        <f>IF(N256="základní",J256,0)</f>
        <v>0</v>
      </c>
      <c r="BF256" s="158">
        <f>IF(N256="snížená",J256,0)</f>
        <v>0</v>
      </c>
      <c r="BG256" s="158">
        <f>IF(N256="zákl. přenesená",J256,0)</f>
        <v>0</v>
      </c>
      <c r="BH256" s="158">
        <f>IF(N256="sníž. přenesená",J256,0)</f>
        <v>0</v>
      </c>
      <c r="BI256" s="158">
        <f>IF(N256="nulová",J256,0)</f>
        <v>0</v>
      </c>
      <c r="BJ256" s="18" t="s">
        <v>84</v>
      </c>
      <c r="BK256" s="158">
        <f>ROUND(I256*H256,2)</f>
        <v>0</v>
      </c>
      <c r="BL256" s="18" t="s">
        <v>145</v>
      </c>
      <c r="BM256" s="157" t="s">
        <v>590</v>
      </c>
    </row>
    <row r="257" spans="1:65" s="13" customFormat="1" ht="11.25">
      <c r="B257" s="159"/>
      <c r="D257" s="160" t="s">
        <v>154</v>
      </c>
      <c r="E257" s="161" t="s">
        <v>1</v>
      </c>
      <c r="F257" s="162" t="s">
        <v>591</v>
      </c>
      <c r="H257" s="163">
        <v>0.14399999999999999</v>
      </c>
      <c r="I257" s="164"/>
      <c r="L257" s="159"/>
      <c r="M257" s="165"/>
      <c r="N257" s="166"/>
      <c r="O257" s="166"/>
      <c r="P257" s="166"/>
      <c r="Q257" s="166"/>
      <c r="R257" s="166"/>
      <c r="S257" s="166"/>
      <c r="T257" s="167"/>
      <c r="AT257" s="161" t="s">
        <v>154</v>
      </c>
      <c r="AU257" s="161" t="s">
        <v>86</v>
      </c>
      <c r="AV257" s="13" t="s">
        <v>86</v>
      </c>
      <c r="AW257" s="13" t="s">
        <v>32</v>
      </c>
      <c r="AX257" s="13" t="s">
        <v>84</v>
      </c>
      <c r="AY257" s="161" t="s">
        <v>138</v>
      </c>
    </row>
    <row r="258" spans="1:65" s="12" customFormat="1" ht="22.9" customHeight="1">
      <c r="B258" s="132"/>
      <c r="D258" s="133" t="s">
        <v>75</v>
      </c>
      <c r="E258" s="143" t="s">
        <v>150</v>
      </c>
      <c r="F258" s="143" t="s">
        <v>592</v>
      </c>
      <c r="I258" s="135"/>
      <c r="J258" s="144">
        <f>BK258</f>
        <v>0</v>
      </c>
      <c r="L258" s="132"/>
      <c r="M258" s="137"/>
      <c r="N258" s="138"/>
      <c r="O258" s="138"/>
      <c r="P258" s="139">
        <f>SUM(P259:P278)</f>
        <v>0</v>
      </c>
      <c r="Q258" s="138"/>
      <c r="R258" s="139">
        <f>SUM(R259:R278)</f>
        <v>42.046438020000004</v>
      </c>
      <c r="S258" s="138"/>
      <c r="T258" s="140">
        <f>SUM(T259:T278)</f>
        <v>0</v>
      </c>
      <c r="AR258" s="133" t="s">
        <v>84</v>
      </c>
      <c r="AT258" s="141" t="s">
        <v>75</v>
      </c>
      <c r="AU258" s="141" t="s">
        <v>84</v>
      </c>
      <c r="AY258" s="133" t="s">
        <v>138</v>
      </c>
      <c r="BK258" s="142">
        <f>SUM(BK259:BK278)</f>
        <v>0</v>
      </c>
    </row>
    <row r="259" spans="1:65" s="2" customFormat="1" ht="16.5" customHeight="1">
      <c r="A259" s="33"/>
      <c r="B259" s="145"/>
      <c r="C259" s="146" t="s">
        <v>370</v>
      </c>
      <c r="D259" s="146" t="s">
        <v>140</v>
      </c>
      <c r="E259" s="147" t="s">
        <v>593</v>
      </c>
      <c r="F259" s="148" t="s">
        <v>594</v>
      </c>
      <c r="G259" s="149" t="s">
        <v>176</v>
      </c>
      <c r="H259" s="150">
        <v>9.1199999999999992</v>
      </c>
      <c r="I259" s="151"/>
      <c r="J259" s="152">
        <f>ROUND(I259*H259,2)</f>
        <v>0</v>
      </c>
      <c r="K259" s="148" t="s">
        <v>144</v>
      </c>
      <c r="L259" s="34"/>
      <c r="M259" s="153" t="s">
        <v>1</v>
      </c>
      <c r="N259" s="154" t="s">
        <v>41</v>
      </c>
      <c r="O259" s="59"/>
      <c r="P259" s="155">
        <f>O259*H259</f>
        <v>0</v>
      </c>
      <c r="Q259" s="155">
        <v>2.5018699999999998</v>
      </c>
      <c r="R259" s="155">
        <f>Q259*H259</f>
        <v>22.817054399999996</v>
      </c>
      <c r="S259" s="155">
        <v>0</v>
      </c>
      <c r="T259" s="156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57" t="s">
        <v>145</v>
      </c>
      <c r="AT259" s="157" t="s">
        <v>140</v>
      </c>
      <c r="AU259" s="157" t="s">
        <v>86</v>
      </c>
      <c r="AY259" s="18" t="s">
        <v>138</v>
      </c>
      <c r="BE259" s="158">
        <f>IF(N259="základní",J259,0)</f>
        <v>0</v>
      </c>
      <c r="BF259" s="158">
        <f>IF(N259="snížená",J259,0)</f>
        <v>0</v>
      </c>
      <c r="BG259" s="158">
        <f>IF(N259="zákl. přenesená",J259,0)</f>
        <v>0</v>
      </c>
      <c r="BH259" s="158">
        <f>IF(N259="sníž. přenesená",J259,0)</f>
        <v>0</v>
      </c>
      <c r="BI259" s="158">
        <f>IF(N259="nulová",J259,0)</f>
        <v>0</v>
      </c>
      <c r="BJ259" s="18" t="s">
        <v>84</v>
      </c>
      <c r="BK259" s="158">
        <f>ROUND(I259*H259,2)</f>
        <v>0</v>
      </c>
      <c r="BL259" s="18" t="s">
        <v>145</v>
      </c>
      <c r="BM259" s="157" t="s">
        <v>595</v>
      </c>
    </row>
    <row r="260" spans="1:65" s="15" customFormat="1" ht="11.25">
      <c r="B260" s="176"/>
      <c r="D260" s="160" t="s">
        <v>154</v>
      </c>
      <c r="E260" s="177" t="s">
        <v>1</v>
      </c>
      <c r="F260" s="178" t="s">
        <v>505</v>
      </c>
      <c r="H260" s="177" t="s">
        <v>1</v>
      </c>
      <c r="I260" s="179"/>
      <c r="L260" s="176"/>
      <c r="M260" s="180"/>
      <c r="N260" s="181"/>
      <c r="O260" s="181"/>
      <c r="P260" s="181"/>
      <c r="Q260" s="181"/>
      <c r="R260" s="181"/>
      <c r="S260" s="181"/>
      <c r="T260" s="182"/>
      <c r="AT260" s="177" t="s">
        <v>154</v>
      </c>
      <c r="AU260" s="177" t="s">
        <v>86</v>
      </c>
      <c r="AV260" s="15" t="s">
        <v>84</v>
      </c>
      <c r="AW260" s="15" t="s">
        <v>32</v>
      </c>
      <c r="AX260" s="15" t="s">
        <v>76</v>
      </c>
      <c r="AY260" s="177" t="s">
        <v>138</v>
      </c>
    </row>
    <row r="261" spans="1:65" s="15" customFormat="1" ht="11.25">
      <c r="B261" s="176"/>
      <c r="D261" s="160" t="s">
        <v>154</v>
      </c>
      <c r="E261" s="177" t="s">
        <v>1</v>
      </c>
      <c r="F261" s="178" t="s">
        <v>596</v>
      </c>
      <c r="H261" s="177" t="s">
        <v>1</v>
      </c>
      <c r="I261" s="179"/>
      <c r="L261" s="176"/>
      <c r="M261" s="180"/>
      <c r="N261" s="181"/>
      <c r="O261" s="181"/>
      <c r="P261" s="181"/>
      <c r="Q261" s="181"/>
      <c r="R261" s="181"/>
      <c r="S261" s="181"/>
      <c r="T261" s="182"/>
      <c r="AT261" s="177" t="s">
        <v>154</v>
      </c>
      <c r="AU261" s="177" t="s">
        <v>86</v>
      </c>
      <c r="AV261" s="15" t="s">
        <v>84</v>
      </c>
      <c r="AW261" s="15" t="s">
        <v>32</v>
      </c>
      <c r="AX261" s="15" t="s">
        <v>76</v>
      </c>
      <c r="AY261" s="177" t="s">
        <v>138</v>
      </c>
    </row>
    <row r="262" spans="1:65" s="13" customFormat="1" ht="11.25">
      <c r="B262" s="159"/>
      <c r="D262" s="160" t="s">
        <v>154</v>
      </c>
      <c r="E262" s="161" t="s">
        <v>1</v>
      </c>
      <c r="F262" s="162" t="s">
        <v>597</v>
      </c>
      <c r="H262" s="163">
        <v>9.1199999999999992</v>
      </c>
      <c r="I262" s="164"/>
      <c r="L262" s="159"/>
      <c r="M262" s="165"/>
      <c r="N262" s="166"/>
      <c r="O262" s="166"/>
      <c r="P262" s="166"/>
      <c r="Q262" s="166"/>
      <c r="R262" s="166"/>
      <c r="S262" s="166"/>
      <c r="T262" s="167"/>
      <c r="AT262" s="161" t="s">
        <v>154</v>
      </c>
      <c r="AU262" s="161" t="s">
        <v>86</v>
      </c>
      <c r="AV262" s="13" t="s">
        <v>86</v>
      </c>
      <c r="AW262" s="13" t="s">
        <v>32</v>
      </c>
      <c r="AX262" s="13" t="s">
        <v>84</v>
      </c>
      <c r="AY262" s="161" t="s">
        <v>138</v>
      </c>
    </row>
    <row r="263" spans="1:65" s="2" customFormat="1" ht="24.2" customHeight="1">
      <c r="A263" s="33"/>
      <c r="B263" s="145"/>
      <c r="C263" s="146" t="s">
        <v>376</v>
      </c>
      <c r="D263" s="146" t="s">
        <v>140</v>
      </c>
      <c r="E263" s="147" t="s">
        <v>598</v>
      </c>
      <c r="F263" s="148" t="s">
        <v>599</v>
      </c>
      <c r="G263" s="149" t="s">
        <v>143</v>
      </c>
      <c r="H263" s="150">
        <v>45.6</v>
      </c>
      <c r="I263" s="151"/>
      <c r="J263" s="152">
        <f>ROUND(I263*H263,2)</f>
        <v>0</v>
      </c>
      <c r="K263" s="148" t="s">
        <v>144</v>
      </c>
      <c r="L263" s="34"/>
      <c r="M263" s="153" t="s">
        <v>1</v>
      </c>
      <c r="N263" s="154" t="s">
        <v>41</v>
      </c>
      <c r="O263" s="59"/>
      <c r="P263" s="155">
        <f>O263*H263</f>
        <v>0</v>
      </c>
      <c r="Q263" s="155">
        <v>3.3500000000000001E-3</v>
      </c>
      <c r="R263" s="155">
        <f>Q263*H263</f>
        <v>0.15276000000000001</v>
      </c>
      <c r="S263" s="155">
        <v>0</v>
      </c>
      <c r="T263" s="156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57" t="s">
        <v>145</v>
      </c>
      <c r="AT263" s="157" t="s">
        <v>140</v>
      </c>
      <c r="AU263" s="157" t="s">
        <v>86</v>
      </c>
      <c r="AY263" s="18" t="s">
        <v>138</v>
      </c>
      <c r="BE263" s="158">
        <f>IF(N263="základní",J263,0)</f>
        <v>0</v>
      </c>
      <c r="BF263" s="158">
        <f>IF(N263="snížená",J263,0)</f>
        <v>0</v>
      </c>
      <c r="BG263" s="158">
        <f>IF(N263="zákl. přenesená",J263,0)</f>
        <v>0</v>
      </c>
      <c r="BH263" s="158">
        <f>IF(N263="sníž. přenesená",J263,0)</f>
        <v>0</v>
      </c>
      <c r="BI263" s="158">
        <f>IF(N263="nulová",J263,0)</f>
        <v>0</v>
      </c>
      <c r="BJ263" s="18" t="s">
        <v>84</v>
      </c>
      <c r="BK263" s="158">
        <f>ROUND(I263*H263,2)</f>
        <v>0</v>
      </c>
      <c r="BL263" s="18" t="s">
        <v>145</v>
      </c>
      <c r="BM263" s="157" t="s">
        <v>600</v>
      </c>
    </row>
    <row r="264" spans="1:65" s="15" customFormat="1" ht="11.25">
      <c r="B264" s="176"/>
      <c r="D264" s="160" t="s">
        <v>154</v>
      </c>
      <c r="E264" s="177" t="s">
        <v>1</v>
      </c>
      <c r="F264" s="178" t="s">
        <v>505</v>
      </c>
      <c r="H264" s="177" t="s">
        <v>1</v>
      </c>
      <c r="I264" s="179"/>
      <c r="L264" s="176"/>
      <c r="M264" s="180"/>
      <c r="N264" s="181"/>
      <c r="O264" s="181"/>
      <c r="P264" s="181"/>
      <c r="Q264" s="181"/>
      <c r="R264" s="181"/>
      <c r="S264" s="181"/>
      <c r="T264" s="182"/>
      <c r="AT264" s="177" t="s">
        <v>154</v>
      </c>
      <c r="AU264" s="177" t="s">
        <v>86</v>
      </c>
      <c r="AV264" s="15" t="s">
        <v>84</v>
      </c>
      <c r="AW264" s="15" t="s">
        <v>32</v>
      </c>
      <c r="AX264" s="15" t="s">
        <v>76</v>
      </c>
      <c r="AY264" s="177" t="s">
        <v>138</v>
      </c>
    </row>
    <row r="265" spans="1:65" s="15" customFormat="1" ht="11.25">
      <c r="B265" s="176"/>
      <c r="D265" s="160" t="s">
        <v>154</v>
      </c>
      <c r="E265" s="177" t="s">
        <v>1</v>
      </c>
      <c r="F265" s="178" t="s">
        <v>596</v>
      </c>
      <c r="H265" s="177" t="s">
        <v>1</v>
      </c>
      <c r="I265" s="179"/>
      <c r="L265" s="176"/>
      <c r="M265" s="180"/>
      <c r="N265" s="181"/>
      <c r="O265" s="181"/>
      <c r="P265" s="181"/>
      <c r="Q265" s="181"/>
      <c r="R265" s="181"/>
      <c r="S265" s="181"/>
      <c r="T265" s="182"/>
      <c r="AT265" s="177" t="s">
        <v>154</v>
      </c>
      <c r="AU265" s="177" t="s">
        <v>86</v>
      </c>
      <c r="AV265" s="15" t="s">
        <v>84</v>
      </c>
      <c r="AW265" s="15" t="s">
        <v>32</v>
      </c>
      <c r="AX265" s="15" t="s">
        <v>76</v>
      </c>
      <c r="AY265" s="177" t="s">
        <v>138</v>
      </c>
    </row>
    <row r="266" spans="1:65" s="13" customFormat="1" ht="11.25">
      <c r="B266" s="159"/>
      <c r="D266" s="160" t="s">
        <v>154</v>
      </c>
      <c r="E266" s="161" t="s">
        <v>1</v>
      </c>
      <c r="F266" s="162" t="s">
        <v>601</v>
      </c>
      <c r="H266" s="163">
        <v>45.6</v>
      </c>
      <c r="I266" s="164"/>
      <c r="L266" s="159"/>
      <c r="M266" s="165"/>
      <c r="N266" s="166"/>
      <c r="O266" s="166"/>
      <c r="P266" s="166"/>
      <c r="Q266" s="166"/>
      <c r="R266" s="166"/>
      <c r="S266" s="166"/>
      <c r="T266" s="167"/>
      <c r="AT266" s="161" t="s">
        <v>154</v>
      </c>
      <c r="AU266" s="161" t="s">
        <v>86</v>
      </c>
      <c r="AV266" s="13" t="s">
        <v>86</v>
      </c>
      <c r="AW266" s="13" t="s">
        <v>32</v>
      </c>
      <c r="AX266" s="13" t="s">
        <v>84</v>
      </c>
      <c r="AY266" s="161" t="s">
        <v>138</v>
      </c>
    </row>
    <row r="267" spans="1:65" s="2" customFormat="1" ht="24.2" customHeight="1">
      <c r="A267" s="33"/>
      <c r="B267" s="145"/>
      <c r="C267" s="146" t="s">
        <v>380</v>
      </c>
      <c r="D267" s="146" t="s">
        <v>140</v>
      </c>
      <c r="E267" s="147" t="s">
        <v>602</v>
      </c>
      <c r="F267" s="148" t="s">
        <v>603</v>
      </c>
      <c r="G267" s="149" t="s">
        <v>143</v>
      </c>
      <c r="H267" s="150">
        <v>45.6</v>
      </c>
      <c r="I267" s="151"/>
      <c r="J267" s="152">
        <f>ROUND(I267*H267,2)</f>
        <v>0</v>
      </c>
      <c r="K267" s="148" t="s">
        <v>144</v>
      </c>
      <c r="L267" s="34"/>
      <c r="M267" s="153" t="s">
        <v>1</v>
      </c>
      <c r="N267" s="154" t="s">
        <v>41</v>
      </c>
      <c r="O267" s="59"/>
      <c r="P267" s="155">
        <f>O267*H267</f>
        <v>0</v>
      </c>
      <c r="Q267" s="155">
        <v>0</v>
      </c>
      <c r="R267" s="155">
        <f>Q267*H267</f>
        <v>0</v>
      </c>
      <c r="S267" s="155">
        <v>0</v>
      </c>
      <c r="T267" s="156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57" t="s">
        <v>145</v>
      </c>
      <c r="AT267" s="157" t="s">
        <v>140</v>
      </c>
      <c r="AU267" s="157" t="s">
        <v>86</v>
      </c>
      <c r="AY267" s="18" t="s">
        <v>138</v>
      </c>
      <c r="BE267" s="158">
        <f>IF(N267="základní",J267,0)</f>
        <v>0</v>
      </c>
      <c r="BF267" s="158">
        <f>IF(N267="snížená",J267,0)</f>
        <v>0</v>
      </c>
      <c r="BG267" s="158">
        <f>IF(N267="zákl. přenesená",J267,0)</f>
        <v>0</v>
      </c>
      <c r="BH267" s="158">
        <f>IF(N267="sníž. přenesená",J267,0)</f>
        <v>0</v>
      </c>
      <c r="BI267" s="158">
        <f>IF(N267="nulová",J267,0)</f>
        <v>0</v>
      </c>
      <c r="BJ267" s="18" t="s">
        <v>84</v>
      </c>
      <c r="BK267" s="158">
        <f>ROUND(I267*H267,2)</f>
        <v>0</v>
      </c>
      <c r="BL267" s="18" t="s">
        <v>145</v>
      </c>
      <c r="BM267" s="157" t="s">
        <v>604</v>
      </c>
    </row>
    <row r="268" spans="1:65" s="2" customFormat="1" ht="24.2" customHeight="1">
      <c r="A268" s="33"/>
      <c r="B268" s="145"/>
      <c r="C268" s="146" t="s">
        <v>385</v>
      </c>
      <c r="D268" s="146" t="s">
        <v>140</v>
      </c>
      <c r="E268" s="147" t="s">
        <v>605</v>
      </c>
      <c r="F268" s="148" t="s">
        <v>606</v>
      </c>
      <c r="G268" s="149" t="s">
        <v>212</v>
      </c>
      <c r="H268" s="150">
        <v>0.218</v>
      </c>
      <c r="I268" s="151"/>
      <c r="J268" s="152">
        <f>ROUND(I268*H268,2)</f>
        <v>0</v>
      </c>
      <c r="K268" s="148" t="s">
        <v>144</v>
      </c>
      <c r="L268" s="34"/>
      <c r="M268" s="153" t="s">
        <v>1</v>
      </c>
      <c r="N268" s="154" t="s">
        <v>41</v>
      </c>
      <c r="O268" s="59"/>
      <c r="P268" s="155">
        <f>O268*H268</f>
        <v>0</v>
      </c>
      <c r="Q268" s="155">
        <v>1.04359</v>
      </c>
      <c r="R268" s="155">
        <f>Q268*H268</f>
        <v>0.22750262000000002</v>
      </c>
      <c r="S268" s="155">
        <v>0</v>
      </c>
      <c r="T268" s="156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57" t="s">
        <v>145</v>
      </c>
      <c r="AT268" s="157" t="s">
        <v>140</v>
      </c>
      <c r="AU268" s="157" t="s">
        <v>86</v>
      </c>
      <c r="AY268" s="18" t="s">
        <v>138</v>
      </c>
      <c r="BE268" s="158">
        <f>IF(N268="základní",J268,0)</f>
        <v>0</v>
      </c>
      <c r="BF268" s="158">
        <f>IF(N268="snížená",J268,0)</f>
        <v>0</v>
      </c>
      <c r="BG268" s="158">
        <f>IF(N268="zákl. přenesená",J268,0)</f>
        <v>0</v>
      </c>
      <c r="BH268" s="158">
        <f>IF(N268="sníž. přenesená",J268,0)</f>
        <v>0</v>
      </c>
      <c r="BI268" s="158">
        <f>IF(N268="nulová",J268,0)</f>
        <v>0</v>
      </c>
      <c r="BJ268" s="18" t="s">
        <v>84</v>
      </c>
      <c r="BK268" s="158">
        <f>ROUND(I268*H268,2)</f>
        <v>0</v>
      </c>
      <c r="BL268" s="18" t="s">
        <v>145</v>
      </c>
      <c r="BM268" s="157" t="s">
        <v>607</v>
      </c>
    </row>
    <row r="269" spans="1:65" s="13" customFormat="1" ht="11.25">
      <c r="B269" s="159"/>
      <c r="D269" s="160" t="s">
        <v>154</v>
      </c>
      <c r="E269" s="161" t="s">
        <v>1</v>
      </c>
      <c r="F269" s="162" t="s">
        <v>608</v>
      </c>
      <c r="H269" s="163">
        <v>0.218</v>
      </c>
      <c r="I269" s="164"/>
      <c r="L269" s="159"/>
      <c r="M269" s="165"/>
      <c r="N269" s="166"/>
      <c r="O269" s="166"/>
      <c r="P269" s="166"/>
      <c r="Q269" s="166"/>
      <c r="R269" s="166"/>
      <c r="S269" s="166"/>
      <c r="T269" s="167"/>
      <c r="AT269" s="161" t="s">
        <v>154</v>
      </c>
      <c r="AU269" s="161" t="s">
        <v>86</v>
      </c>
      <c r="AV269" s="13" t="s">
        <v>86</v>
      </c>
      <c r="AW269" s="13" t="s">
        <v>32</v>
      </c>
      <c r="AX269" s="13" t="s">
        <v>84</v>
      </c>
      <c r="AY269" s="161" t="s">
        <v>138</v>
      </c>
    </row>
    <row r="270" spans="1:65" s="2" customFormat="1" ht="24.2" customHeight="1">
      <c r="A270" s="33"/>
      <c r="B270" s="145"/>
      <c r="C270" s="146" t="s">
        <v>390</v>
      </c>
      <c r="D270" s="146" t="s">
        <v>140</v>
      </c>
      <c r="E270" s="147" t="s">
        <v>609</v>
      </c>
      <c r="F270" s="148" t="s">
        <v>610</v>
      </c>
      <c r="G270" s="149" t="s">
        <v>176</v>
      </c>
      <c r="H270" s="150">
        <v>4.75</v>
      </c>
      <c r="I270" s="151"/>
      <c r="J270" s="152">
        <f>ROUND(I270*H270,2)</f>
        <v>0</v>
      </c>
      <c r="K270" s="148" t="s">
        <v>144</v>
      </c>
      <c r="L270" s="34"/>
      <c r="M270" s="153" t="s">
        <v>1</v>
      </c>
      <c r="N270" s="154" t="s">
        <v>41</v>
      </c>
      <c r="O270" s="59"/>
      <c r="P270" s="155">
        <f>O270*H270</f>
        <v>0</v>
      </c>
      <c r="Q270" s="155">
        <v>2.0874999999999999</v>
      </c>
      <c r="R270" s="155">
        <f>Q270*H270</f>
        <v>9.9156250000000004</v>
      </c>
      <c r="S270" s="155">
        <v>0</v>
      </c>
      <c r="T270" s="156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57" t="s">
        <v>145</v>
      </c>
      <c r="AT270" s="157" t="s">
        <v>140</v>
      </c>
      <c r="AU270" s="157" t="s">
        <v>86</v>
      </c>
      <c r="AY270" s="18" t="s">
        <v>138</v>
      </c>
      <c r="BE270" s="158">
        <f>IF(N270="základní",J270,0)</f>
        <v>0</v>
      </c>
      <c r="BF270" s="158">
        <f>IF(N270="snížená",J270,0)</f>
        <v>0</v>
      </c>
      <c r="BG270" s="158">
        <f>IF(N270="zákl. přenesená",J270,0)</f>
        <v>0</v>
      </c>
      <c r="BH270" s="158">
        <f>IF(N270="sníž. přenesená",J270,0)</f>
        <v>0</v>
      </c>
      <c r="BI270" s="158">
        <f>IF(N270="nulová",J270,0)</f>
        <v>0</v>
      </c>
      <c r="BJ270" s="18" t="s">
        <v>84</v>
      </c>
      <c r="BK270" s="158">
        <f>ROUND(I270*H270,2)</f>
        <v>0</v>
      </c>
      <c r="BL270" s="18" t="s">
        <v>145</v>
      </c>
      <c r="BM270" s="157" t="s">
        <v>611</v>
      </c>
    </row>
    <row r="271" spans="1:65" s="13" customFormat="1" ht="11.25">
      <c r="B271" s="159"/>
      <c r="D271" s="160" t="s">
        <v>154</v>
      </c>
      <c r="E271" s="161" t="s">
        <v>1</v>
      </c>
      <c r="F271" s="162" t="s">
        <v>612</v>
      </c>
      <c r="H271" s="163">
        <v>4.75</v>
      </c>
      <c r="I271" s="164"/>
      <c r="L271" s="159"/>
      <c r="M271" s="165"/>
      <c r="N271" s="166"/>
      <c r="O271" s="166"/>
      <c r="P271" s="166"/>
      <c r="Q271" s="166"/>
      <c r="R271" s="166"/>
      <c r="S271" s="166"/>
      <c r="T271" s="167"/>
      <c r="AT271" s="161" t="s">
        <v>154</v>
      </c>
      <c r="AU271" s="161" t="s">
        <v>86</v>
      </c>
      <c r="AV271" s="13" t="s">
        <v>86</v>
      </c>
      <c r="AW271" s="13" t="s">
        <v>32</v>
      </c>
      <c r="AX271" s="13" t="s">
        <v>84</v>
      </c>
      <c r="AY271" s="161" t="s">
        <v>138</v>
      </c>
    </row>
    <row r="272" spans="1:65" s="2" customFormat="1" ht="33" customHeight="1">
      <c r="A272" s="33"/>
      <c r="B272" s="145"/>
      <c r="C272" s="146" t="s">
        <v>395</v>
      </c>
      <c r="D272" s="146" t="s">
        <v>140</v>
      </c>
      <c r="E272" s="147" t="s">
        <v>613</v>
      </c>
      <c r="F272" s="148" t="s">
        <v>614</v>
      </c>
      <c r="G272" s="149" t="s">
        <v>143</v>
      </c>
      <c r="H272" s="150">
        <v>15.2</v>
      </c>
      <c r="I272" s="151"/>
      <c r="J272" s="152">
        <f>ROUND(I272*H272,2)</f>
        <v>0</v>
      </c>
      <c r="K272" s="148" t="s">
        <v>144</v>
      </c>
      <c r="L272" s="34"/>
      <c r="M272" s="153" t="s">
        <v>1</v>
      </c>
      <c r="N272" s="154" t="s">
        <v>41</v>
      </c>
      <c r="O272" s="59"/>
      <c r="P272" s="155">
        <f>O272*H272</f>
        <v>0</v>
      </c>
      <c r="Q272" s="155">
        <v>0.29104000000000002</v>
      </c>
      <c r="R272" s="155">
        <f>Q272*H272</f>
        <v>4.4238080000000002</v>
      </c>
      <c r="S272" s="155">
        <v>0</v>
      </c>
      <c r="T272" s="156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57" t="s">
        <v>145</v>
      </c>
      <c r="AT272" s="157" t="s">
        <v>140</v>
      </c>
      <c r="AU272" s="157" t="s">
        <v>86</v>
      </c>
      <c r="AY272" s="18" t="s">
        <v>138</v>
      </c>
      <c r="BE272" s="158">
        <f>IF(N272="základní",J272,0)</f>
        <v>0</v>
      </c>
      <c r="BF272" s="158">
        <f>IF(N272="snížená",J272,0)</f>
        <v>0</v>
      </c>
      <c r="BG272" s="158">
        <f>IF(N272="zákl. přenesená",J272,0)</f>
        <v>0</v>
      </c>
      <c r="BH272" s="158">
        <f>IF(N272="sníž. přenesená",J272,0)</f>
        <v>0</v>
      </c>
      <c r="BI272" s="158">
        <f>IF(N272="nulová",J272,0)</f>
        <v>0</v>
      </c>
      <c r="BJ272" s="18" t="s">
        <v>84</v>
      </c>
      <c r="BK272" s="158">
        <f>ROUND(I272*H272,2)</f>
        <v>0</v>
      </c>
      <c r="BL272" s="18" t="s">
        <v>145</v>
      </c>
      <c r="BM272" s="157" t="s">
        <v>615</v>
      </c>
    </row>
    <row r="273" spans="1:65" s="15" customFormat="1" ht="11.25">
      <c r="B273" s="176"/>
      <c r="D273" s="160" t="s">
        <v>154</v>
      </c>
      <c r="E273" s="177" t="s">
        <v>1</v>
      </c>
      <c r="F273" s="178" t="s">
        <v>505</v>
      </c>
      <c r="H273" s="177" t="s">
        <v>1</v>
      </c>
      <c r="I273" s="179"/>
      <c r="L273" s="176"/>
      <c r="M273" s="180"/>
      <c r="N273" s="181"/>
      <c r="O273" s="181"/>
      <c r="P273" s="181"/>
      <c r="Q273" s="181"/>
      <c r="R273" s="181"/>
      <c r="S273" s="181"/>
      <c r="T273" s="182"/>
      <c r="AT273" s="177" t="s">
        <v>154</v>
      </c>
      <c r="AU273" s="177" t="s">
        <v>86</v>
      </c>
      <c r="AV273" s="15" t="s">
        <v>84</v>
      </c>
      <c r="AW273" s="15" t="s">
        <v>32</v>
      </c>
      <c r="AX273" s="15" t="s">
        <v>76</v>
      </c>
      <c r="AY273" s="177" t="s">
        <v>138</v>
      </c>
    </row>
    <row r="274" spans="1:65" s="13" customFormat="1" ht="11.25">
      <c r="B274" s="159"/>
      <c r="D274" s="160" t="s">
        <v>154</v>
      </c>
      <c r="E274" s="161" t="s">
        <v>1</v>
      </c>
      <c r="F274" s="162" t="s">
        <v>616</v>
      </c>
      <c r="H274" s="163">
        <v>15.2</v>
      </c>
      <c r="I274" s="164"/>
      <c r="L274" s="159"/>
      <c r="M274" s="165"/>
      <c r="N274" s="166"/>
      <c r="O274" s="166"/>
      <c r="P274" s="166"/>
      <c r="Q274" s="166"/>
      <c r="R274" s="166"/>
      <c r="S274" s="166"/>
      <c r="T274" s="167"/>
      <c r="AT274" s="161" t="s">
        <v>154</v>
      </c>
      <c r="AU274" s="161" t="s">
        <v>86</v>
      </c>
      <c r="AV274" s="13" t="s">
        <v>86</v>
      </c>
      <c r="AW274" s="13" t="s">
        <v>32</v>
      </c>
      <c r="AX274" s="13" t="s">
        <v>84</v>
      </c>
      <c r="AY274" s="161" t="s">
        <v>138</v>
      </c>
    </row>
    <row r="275" spans="1:65" s="2" customFormat="1" ht="33" customHeight="1">
      <c r="A275" s="33"/>
      <c r="B275" s="145"/>
      <c r="C275" s="146" t="s">
        <v>399</v>
      </c>
      <c r="D275" s="146" t="s">
        <v>140</v>
      </c>
      <c r="E275" s="147" t="s">
        <v>617</v>
      </c>
      <c r="F275" s="148" t="s">
        <v>618</v>
      </c>
      <c r="G275" s="149" t="s">
        <v>143</v>
      </c>
      <c r="H275" s="150">
        <v>15.2</v>
      </c>
      <c r="I275" s="151"/>
      <c r="J275" s="152">
        <f>ROUND(I275*H275,2)</f>
        <v>0</v>
      </c>
      <c r="K275" s="148" t="s">
        <v>144</v>
      </c>
      <c r="L275" s="34"/>
      <c r="M275" s="153" t="s">
        <v>1</v>
      </c>
      <c r="N275" s="154" t="s">
        <v>41</v>
      </c>
      <c r="O275" s="59"/>
      <c r="P275" s="155">
        <f>O275*H275</f>
        <v>0</v>
      </c>
      <c r="Q275" s="155">
        <v>0.25119000000000002</v>
      </c>
      <c r="R275" s="155">
        <f>Q275*H275</f>
        <v>3.8180880000000004</v>
      </c>
      <c r="S275" s="155">
        <v>0</v>
      </c>
      <c r="T275" s="156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57" t="s">
        <v>145</v>
      </c>
      <c r="AT275" s="157" t="s">
        <v>140</v>
      </c>
      <c r="AU275" s="157" t="s">
        <v>86</v>
      </c>
      <c r="AY275" s="18" t="s">
        <v>138</v>
      </c>
      <c r="BE275" s="158">
        <f>IF(N275="základní",J275,0)</f>
        <v>0</v>
      </c>
      <c r="BF275" s="158">
        <f>IF(N275="snížená",J275,0)</f>
        <v>0</v>
      </c>
      <c r="BG275" s="158">
        <f>IF(N275="zákl. přenesená",J275,0)</f>
        <v>0</v>
      </c>
      <c r="BH275" s="158">
        <f>IF(N275="sníž. přenesená",J275,0)</f>
        <v>0</v>
      </c>
      <c r="BI275" s="158">
        <f>IF(N275="nulová",J275,0)</f>
        <v>0</v>
      </c>
      <c r="BJ275" s="18" t="s">
        <v>84</v>
      </c>
      <c r="BK275" s="158">
        <f>ROUND(I275*H275,2)</f>
        <v>0</v>
      </c>
      <c r="BL275" s="18" t="s">
        <v>145</v>
      </c>
      <c r="BM275" s="157" t="s">
        <v>619</v>
      </c>
    </row>
    <row r="276" spans="1:65" s="2" customFormat="1" ht="24.2" customHeight="1">
      <c r="A276" s="33"/>
      <c r="B276" s="145"/>
      <c r="C276" s="146" t="s">
        <v>403</v>
      </c>
      <c r="D276" s="146" t="s">
        <v>140</v>
      </c>
      <c r="E276" s="147" t="s">
        <v>620</v>
      </c>
      <c r="F276" s="148" t="s">
        <v>621</v>
      </c>
      <c r="G276" s="149" t="s">
        <v>162</v>
      </c>
      <c r="H276" s="150">
        <v>19</v>
      </c>
      <c r="I276" s="151"/>
      <c r="J276" s="152">
        <f>ROUND(I276*H276,2)</f>
        <v>0</v>
      </c>
      <c r="K276" s="148" t="s">
        <v>144</v>
      </c>
      <c r="L276" s="34"/>
      <c r="M276" s="153" t="s">
        <v>1</v>
      </c>
      <c r="N276" s="154" t="s">
        <v>41</v>
      </c>
      <c r="O276" s="59"/>
      <c r="P276" s="155">
        <f>O276*H276</f>
        <v>0</v>
      </c>
      <c r="Q276" s="155">
        <v>3.6400000000000002E-2</v>
      </c>
      <c r="R276" s="155">
        <f>Q276*H276</f>
        <v>0.69159999999999999</v>
      </c>
      <c r="S276" s="155">
        <v>0</v>
      </c>
      <c r="T276" s="156">
        <f>S276*H276</f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57" t="s">
        <v>145</v>
      </c>
      <c r="AT276" s="157" t="s">
        <v>140</v>
      </c>
      <c r="AU276" s="157" t="s">
        <v>86</v>
      </c>
      <c r="AY276" s="18" t="s">
        <v>138</v>
      </c>
      <c r="BE276" s="158">
        <f>IF(N276="základní",J276,0)</f>
        <v>0</v>
      </c>
      <c r="BF276" s="158">
        <f>IF(N276="snížená",J276,0)</f>
        <v>0</v>
      </c>
      <c r="BG276" s="158">
        <f>IF(N276="zákl. přenesená",J276,0)</f>
        <v>0</v>
      </c>
      <c r="BH276" s="158">
        <f>IF(N276="sníž. přenesená",J276,0)</f>
        <v>0</v>
      </c>
      <c r="BI276" s="158">
        <f>IF(N276="nulová",J276,0)</f>
        <v>0</v>
      </c>
      <c r="BJ276" s="18" t="s">
        <v>84</v>
      </c>
      <c r="BK276" s="158">
        <f>ROUND(I276*H276,2)</f>
        <v>0</v>
      </c>
      <c r="BL276" s="18" t="s">
        <v>145</v>
      </c>
      <c r="BM276" s="157" t="s">
        <v>622</v>
      </c>
    </row>
    <row r="277" spans="1:65" s="2" customFormat="1" ht="21.75" customHeight="1">
      <c r="A277" s="33"/>
      <c r="B277" s="145"/>
      <c r="C277" s="146" t="s">
        <v>409</v>
      </c>
      <c r="D277" s="146" t="s">
        <v>140</v>
      </c>
      <c r="E277" s="147" t="s">
        <v>623</v>
      </c>
      <c r="F277" s="148" t="s">
        <v>624</v>
      </c>
      <c r="G277" s="149" t="s">
        <v>162</v>
      </c>
      <c r="H277" s="150">
        <v>154</v>
      </c>
      <c r="I277" s="151"/>
      <c r="J277" s="152">
        <f>ROUND(I277*H277,2)</f>
        <v>0</v>
      </c>
      <c r="K277" s="148" t="s">
        <v>144</v>
      </c>
      <c r="L277" s="34"/>
      <c r="M277" s="153" t="s">
        <v>1</v>
      </c>
      <c r="N277" s="154" t="s">
        <v>41</v>
      </c>
      <c r="O277" s="59"/>
      <c r="P277" s="155">
        <f>O277*H277</f>
        <v>0</v>
      </c>
      <c r="Q277" s="155">
        <v>0</v>
      </c>
      <c r="R277" s="155">
        <f>Q277*H277</f>
        <v>0</v>
      </c>
      <c r="S277" s="155">
        <v>0</v>
      </c>
      <c r="T277" s="156">
        <f>S277*H277</f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157" t="s">
        <v>145</v>
      </c>
      <c r="AT277" s="157" t="s">
        <v>140</v>
      </c>
      <c r="AU277" s="157" t="s">
        <v>86</v>
      </c>
      <c r="AY277" s="18" t="s">
        <v>138</v>
      </c>
      <c r="BE277" s="158">
        <f>IF(N277="základní",J277,0)</f>
        <v>0</v>
      </c>
      <c r="BF277" s="158">
        <f>IF(N277="snížená",J277,0)</f>
        <v>0</v>
      </c>
      <c r="BG277" s="158">
        <f>IF(N277="zákl. přenesená",J277,0)</f>
        <v>0</v>
      </c>
      <c r="BH277" s="158">
        <f>IF(N277="sníž. přenesená",J277,0)</f>
        <v>0</v>
      </c>
      <c r="BI277" s="158">
        <f>IF(N277="nulová",J277,0)</f>
        <v>0</v>
      </c>
      <c r="BJ277" s="18" t="s">
        <v>84</v>
      </c>
      <c r="BK277" s="158">
        <f>ROUND(I277*H277,2)</f>
        <v>0</v>
      </c>
      <c r="BL277" s="18" t="s">
        <v>145</v>
      </c>
      <c r="BM277" s="157" t="s">
        <v>625</v>
      </c>
    </row>
    <row r="278" spans="1:65" s="13" customFormat="1" ht="11.25">
      <c r="B278" s="159"/>
      <c r="D278" s="160" t="s">
        <v>154</v>
      </c>
      <c r="E278" s="161" t="s">
        <v>1</v>
      </c>
      <c r="F278" s="162" t="s">
        <v>626</v>
      </c>
      <c r="H278" s="163">
        <v>154</v>
      </c>
      <c r="I278" s="164"/>
      <c r="L278" s="159"/>
      <c r="M278" s="165"/>
      <c r="N278" s="166"/>
      <c r="O278" s="166"/>
      <c r="P278" s="166"/>
      <c r="Q278" s="166"/>
      <c r="R278" s="166"/>
      <c r="S278" s="166"/>
      <c r="T278" s="167"/>
      <c r="AT278" s="161" t="s">
        <v>154</v>
      </c>
      <c r="AU278" s="161" t="s">
        <v>86</v>
      </c>
      <c r="AV278" s="13" t="s">
        <v>86</v>
      </c>
      <c r="AW278" s="13" t="s">
        <v>32</v>
      </c>
      <c r="AX278" s="13" t="s">
        <v>84</v>
      </c>
      <c r="AY278" s="161" t="s">
        <v>138</v>
      </c>
    </row>
    <row r="279" spans="1:65" s="12" customFormat="1" ht="22.9" customHeight="1">
      <c r="B279" s="132"/>
      <c r="D279" s="133" t="s">
        <v>75</v>
      </c>
      <c r="E279" s="143" t="s">
        <v>145</v>
      </c>
      <c r="F279" s="143" t="s">
        <v>627</v>
      </c>
      <c r="I279" s="135"/>
      <c r="J279" s="144">
        <f>BK279</f>
        <v>0</v>
      </c>
      <c r="L279" s="132"/>
      <c r="M279" s="137"/>
      <c r="N279" s="138"/>
      <c r="O279" s="138"/>
      <c r="P279" s="139">
        <f>SUM(P280:P287)</f>
        <v>0</v>
      </c>
      <c r="Q279" s="138"/>
      <c r="R279" s="139">
        <f>SUM(R280:R287)</f>
        <v>2.0250714999999997</v>
      </c>
      <c r="S279" s="138"/>
      <c r="T279" s="140">
        <f>SUM(T280:T287)</f>
        <v>0</v>
      </c>
      <c r="AR279" s="133" t="s">
        <v>84</v>
      </c>
      <c r="AT279" s="141" t="s">
        <v>75</v>
      </c>
      <c r="AU279" s="141" t="s">
        <v>84</v>
      </c>
      <c r="AY279" s="133" t="s">
        <v>138</v>
      </c>
      <c r="BK279" s="142">
        <f>SUM(BK280:BK287)</f>
        <v>0</v>
      </c>
    </row>
    <row r="280" spans="1:65" s="2" customFormat="1" ht="21.75" customHeight="1">
      <c r="A280" s="33"/>
      <c r="B280" s="145"/>
      <c r="C280" s="146" t="s">
        <v>417</v>
      </c>
      <c r="D280" s="146" t="s">
        <v>140</v>
      </c>
      <c r="E280" s="147" t="s">
        <v>628</v>
      </c>
      <c r="F280" s="148" t="s">
        <v>629</v>
      </c>
      <c r="G280" s="149" t="s">
        <v>176</v>
      </c>
      <c r="H280" s="150">
        <v>0.95</v>
      </c>
      <c r="I280" s="151"/>
      <c r="J280" s="152">
        <f>ROUND(I280*H280,2)</f>
        <v>0</v>
      </c>
      <c r="K280" s="148" t="s">
        <v>144</v>
      </c>
      <c r="L280" s="34"/>
      <c r="M280" s="153" t="s">
        <v>1</v>
      </c>
      <c r="N280" s="154" t="s">
        <v>41</v>
      </c>
      <c r="O280" s="59"/>
      <c r="P280" s="155">
        <f>O280*H280</f>
        <v>0</v>
      </c>
      <c r="Q280" s="155">
        <v>1.8907700000000001</v>
      </c>
      <c r="R280" s="155">
        <f>Q280*H280</f>
        <v>1.7962315</v>
      </c>
      <c r="S280" s="155">
        <v>0</v>
      </c>
      <c r="T280" s="156">
        <f>S280*H280</f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57" t="s">
        <v>145</v>
      </c>
      <c r="AT280" s="157" t="s">
        <v>140</v>
      </c>
      <c r="AU280" s="157" t="s">
        <v>86</v>
      </c>
      <c r="AY280" s="18" t="s">
        <v>138</v>
      </c>
      <c r="BE280" s="158">
        <f>IF(N280="základní",J280,0)</f>
        <v>0</v>
      </c>
      <c r="BF280" s="158">
        <f>IF(N280="snížená",J280,0)</f>
        <v>0</v>
      </c>
      <c r="BG280" s="158">
        <f>IF(N280="zákl. přenesená",J280,0)</f>
        <v>0</v>
      </c>
      <c r="BH280" s="158">
        <f>IF(N280="sníž. přenesená",J280,0)</f>
        <v>0</v>
      </c>
      <c r="BI280" s="158">
        <f>IF(N280="nulová",J280,0)</f>
        <v>0</v>
      </c>
      <c r="BJ280" s="18" t="s">
        <v>84</v>
      </c>
      <c r="BK280" s="158">
        <f>ROUND(I280*H280,2)</f>
        <v>0</v>
      </c>
      <c r="BL280" s="18" t="s">
        <v>145</v>
      </c>
      <c r="BM280" s="157" t="s">
        <v>630</v>
      </c>
    </row>
    <row r="281" spans="1:65" s="15" customFormat="1" ht="11.25">
      <c r="B281" s="176"/>
      <c r="D281" s="160" t="s">
        <v>154</v>
      </c>
      <c r="E281" s="177" t="s">
        <v>1</v>
      </c>
      <c r="F281" s="178" t="s">
        <v>631</v>
      </c>
      <c r="H281" s="177" t="s">
        <v>1</v>
      </c>
      <c r="I281" s="179"/>
      <c r="L281" s="176"/>
      <c r="M281" s="180"/>
      <c r="N281" s="181"/>
      <c r="O281" s="181"/>
      <c r="P281" s="181"/>
      <c r="Q281" s="181"/>
      <c r="R281" s="181"/>
      <c r="S281" s="181"/>
      <c r="T281" s="182"/>
      <c r="AT281" s="177" t="s">
        <v>154</v>
      </c>
      <c r="AU281" s="177" t="s">
        <v>86</v>
      </c>
      <c r="AV281" s="15" t="s">
        <v>84</v>
      </c>
      <c r="AW281" s="15" t="s">
        <v>32</v>
      </c>
      <c r="AX281" s="15" t="s">
        <v>76</v>
      </c>
      <c r="AY281" s="177" t="s">
        <v>138</v>
      </c>
    </row>
    <row r="282" spans="1:65" s="13" customFormat="1" ht="11.25">
      <c r="B282" s="159"/>
      <c r="D282" s="160" t="s">
        <v>154</v>
      </c>
      <c r="E282" s="161" t="s">
        <v>1</v>
      </c>
      <c r="F282" s="162" t="s">
        <v>632</v>
      </c>
      <c r="H282" s="163">
        <v>0.05</v>
      </c>
      <c r="I282" s="164"/>
      <c r="L282" s="159"/>
      <c r="M282" s="165"/>
      <c r="N282" s="166"/>
      <c r="O282" s="166"/>
      <c r="P282" s="166"/>
      <c r="Q282" s="166"/>
      <c r="R282" s="166"/>
      <c r="S282" s="166"/>
      <c r="T282" s="167"/>
      <c r="AT282" s="161" t="s">
        <v>154</v>
      </c>
      <c r="AU282" s="161" t="s">
        <v>86</v>
      </c>
      <c r="AV282" s="13" t="s">
        <v>86</v>
      </c>
      <c r="AW282" s="13" t="s">
        <v>32</v>
      </c>
      <c r="AX282" s="13" t="s">
        <v>76</v>
      </c>
      <c r="AY282" s="161" t="s">
        <v>138</v>
      </c>
    </row>
    <row r="283" spans="1:65" s="15" customFormat="1" ht="11.25">
      <c r="B283" s="176"/>
      <c r="D283" s="160" t="s">
        <v>154</v>
      </c>
      <c r="E283" s="177" t="s">
        <v>1</v>
      </c>
      <c r="F283" s="178" t="s">
        <v>633</v>
      </c>
      <c r="H283" s="177" t="s">
        <v>1</v>
      </c>
      <c r="I283" s="179"/>
      <c r="L283" s="176"/>
      <c r="M283" s="180"/>
      <c r="N283" s="181"/>
      <c r="O283" s="181"/>
      <c r="P283" s="181"/>
      <c r="Q283" s="181"/>
      <c r="R283" s="181"/>
      <c r="S283" s="181"/>
      <c r="T283" s="182"/>
      <c r="AT283" s="177" t="s">
        <v>154</v>
      </c>
      <c r="AU283" s="177" t="s">
        <v>86</v>
      </c>
      <c r="AV283" s="15" t="s">
        <v>84</v>
      </c>
      <c r="AW283" s="15" t="s">
        <v>32</v>
      </c>
      <c r="AX283" s="15" t="s">
        <v>76</v>
      </c>
      <c r="AY283" s="177" t="s">
        <v>138</v>
      </c>
    </row>
    <row r="284" spans="1:65" s="13" customFormat="1" ht="11.25">
      <c r="B284" s="159"/>
      <c r="D284" s="160" t="s">
        <v>154</v>
      </c>
      <c r="E284" s="161" t="s">
        <v>464</v>
      </c>
      <c r="F284" s="162" t="s">
        <v>634</v>
      </c>
      <c r="H284" s="163">
        <v>0.9</v>
      </c>
      <c r="I284" s="164"/>
      <c r="L284" s="159"/>
      <c r="M284" s="165"/>
      <c r="N284" s="166"/>
      <c r="O284" s="166"/>
      <c r="P284" s="166"/>
      <c r="Q284" s="166"/>
      <c r="R284" s="166"/>
      <c r="S284" s="166"/>
      <c r="T284" s="167"/>
      <c r="AT284" s="161" t="s">
        <v>154</v>
      </c>
      <c r="AU284" s="161" t="s">
        <v>86</v>
      </c>
      <c r="AV284" s="13" t="s">
        <v>86</v>
      </c>
      <c r="AW284" s="13" t="s">
        <v>32</v>
      </c>
      <c r="AX284" s="13" t="s">
        <v>76</v>
      </c>
      <c r="AY284" s="161" t="s">
        <v>138</v>
      </c>
    </row>
    <row r="285" spans="1:65" s="14" customFormat="1" ht="11.25">
      <c r="B285" s="168"/>
      <c r="D285" s="160" t="s">
        <v>154</v>
      </c>
      <c r="E285" s="169" t="s">
        <v>635</v>
      </c>
      <c r="F285" s="170" t="s">
        <v>179</v>
      </c>
      <c r="H285" s="171">
        <v>0.95</v>
      </c>
      <c r="I285" s="172"/>
      <c r="L285" s="168"/>
      <c r="M285" s="173"/>
      <c r="N285" s="174"/>
      <c r="O285" s="174"/>
      <c r="P285" s="174"/>
      <c r="Q285" s="174"/>
      <c r="R285" s="174"/>
      <c r="S285" s="174"/>
      <c r="T285" s="175"/>
      <c r="AT285" s="169" t="s">
        <v>154</v>
      </c>
      <c r="AU285" s="169" t="s">
        <v>86</v>
      </c>
      <c r="AV285" s="14" t="s">
        <v>145</v>
      </c>
      <c r="AW285" s="14" t="s">
        <v>32</v>
      </c>
      <c r="AX285" s="14" t="s">
        <v>84</v>
      </c>
      <c r="AY285" s="169" t="s">
        <v>138</v>
      </c>
    </row>
    <row r="286" spans="1:65" s="2" customFormat="1" ht="21.75" customHeight="1">
      <c r="A286" s="33"/>
      <c r="B286" s="145"/>
      <c r="C286" s="146" t="s">
        <v>423</v>
      </c>
      <c r="D286" s="146" t="s">
        <v>140</v>
      </c>
      <c r="E286" s="147" t="s">
        <v>636</v>
      </c>
      <c r="F286" s="148" t="s">
        <v>637</v>
      </c>
      <c r="G286" s="149" t="s">
        <v>338</v>
      </c>
      <c r="H286" s="150">
        <v>2</v>
      </c>
      <c r="I286" s="151"/>
      <c r="J286" s="152">
        <f>ROUND(I286*H286,2)</f>
        <v>0</v>
      </c>
      <c r="K286" s="148" t="s">
        <v>144</v>
      </c>
      <c r="L286" s="34"/>
      <c r="M286" s="153" t="s">
        <v>1</v>
      </c>
      <c r="N286" s="154" t="s">
        <v>41</v>
      </c>
      <c r="O286" s="59"/>
      <c r="P286" s="155">
        <f>O286*H286</f>
        <v>0</v>
      </c>
      <c r="Q286" s="155">
        <v>8.7419999999999998E-2</v>
      </c>
      <c r="R286" s="155">
        <f>Q286*H286</f>
        <v>0.17484</v>
      </c>
      <c r="S286" s="155">
        <v>0</v>
      </c>
      <c r="T286" s="156">
        <f>S286*H286</f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57" t="s">
        <v>145</v>
      </c>
      <c r="AT286" s="157" t="s">
        <v>140</v>
      </c>
      <c r="AU286" s="157" t="s">
        <v>86</v>
      </c>
      <c r="AY286" s="18" t="s">
        <v>138</v>
      </c>
      <c r="BE286" s="158">
        <f>IF(N286="základní",J286,0)</f>
        <v>0</v>
      </c>
      <c r="BF286" s="158">
        <f>IF(N286="snížená",J286,0)</f>
        <v>0</v>
      </c>
      <c r="BG286" s="158">
        <f>IF(N286="zákl. přenesená",J286,0)</f>
        <v>0</v>
      </c>
      <c r="BH286" s="158">
        <f>IF(N286="sníž. přenesená",J286,0)</f>
        <v>0</v>
      </c>
      <c r="BI286" s="158">
        <f>IF(N286="nulová",J286,0)</f>
        <v>0</v>
      </c>
      <c r="BJ286" s="18" t="s">
        <v>84</v>
      </c>
      <c r="BK286" s="158">
        <f>ROUND(I286*H286,2)</f>
        <v>0</v>
      </c>
      <c r="BL286" s="18" t="s">
        <v>145</v>
      </c>
      <c r="BM286" s="157" t="s">
        <v>638</v>
      </c>
    </row>
    <row r="287" spans="1:65" s="2" customFormat="1" ht="24.2" customHeight="1">
      <c r="A287" s="33"/>
      <c r="B287" s="145"/>
      <c r="C287" s="183" t="s">
        <v>427</v>
      </c>
      <c r="D287" s="183" t="s">
        <v>226</v>
      </c>
      <c r="E287" s="184" t="s">
        <v>639</v>
      </c>
      <c r="F287" s="185" t="s">
        <v>640</v>
      </c>
      <c r="G287" s="186" t="s">
        <v>338</v>
      </c>
      <c r="H287" s="187">
        <v>2</v>
      </c>
      <c r="I287" s="188"/>
      <c r="J287" s="189">
        <f>ROUND(I287*H287,2)</f>
        <v>0</v>
      </c>
      <c r="K287" s="185" t="s">
        <v>144</v>
      </c>
      <c r="L287" s="190"/>
      <c r="M287" s="191" t="s">
        <v>1</v>
      </c>
      <c r="N287" s="192" t="s">
        <v>41</v>
      </c>
      <c r="O287" s="59"/>
      <c r="P287" s="155">
        <f>O287*H287</f>
        <v>0</v>
      </c>
      <c r="Q287" s="155">
        <v>2.7E-2</v>
      </c>
      <c r="R287" s="155">
        <f>Q287*H287</f>
        <v>5.3999999999999999E-2</v>
      </c>
      <c r="S287" s="155">
        <v>0</v>
      </c>
      <c r="T287" s="156">
        <f>S287*H287</f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57" t="s">
        <v>96</v>
      </c>
      <c r="AT287" s="157" t="s">
        <v>226</v>
      </c>
      <c r="AU287" s="157" t="s">
        <v>86</v>
      </c>
      <c r="AY287" s="18" t="s">
        <v>138</v>
      </c>
      <c r="BE287" s="158">
        <f>IF(N287="základní",J287,0)</f>
        <v>0</v>
      </c>
      <c r="BF287" s="158">
        <f>IF(N287="snížená",J287,0)</f>
        <v>0</v>
      </c>
      <c r="BG287" s="158">
        <f>IF(N287="zákl. přenesená",J287,0)</f>
        <v>0</v>
      </c>
      <c r="BH287" s="158">
        <f>IF(N287="sníž. přenesená",J287,0)</f>
        <v>0</v>
      </c>
      <c r="BI287" s="158">
        <f>IF(N287="nulová",J287,0)</f>
        <v>0</v>
      </c>
      <c r="BJ287" s="18" t="s">
        <v>84</v>
      </c>
      <c r="BK287" s="158">
        <f>ROUND(I287*H287,2)</f>
        <v>0</v>
      </c>
      <c r="BL287" s="18" t="s">
        <v>145</v>
      </c>
      <c r="BM287" s="157" t="s">
        <v>641</v>
      </c>
    </row>
    <row r="288" spans="1:65" s="12" customFormat="1" ht="22.9" customHeight="1">
      <c r="B288" s="132"/>
      <c r="D288" s="133" t="s">
        <v>75</v>
      </c>
      <c r="E288" s="143" t="s">
        <v>159</v>
      </c>
      <c r="F288" s="143" t="s">
        <v>298</v>
      </c>
      <c r="I288" s="135"/>
      <c r="J288" s="144">
        <f>BK288</f>
        <v>0</v>
      </c>
      <c r="L288" s="132"/>
      <c r="M288" s="137"/>
      <c r="N288" s="138"/>
      <c r="O288" s="138"/>
      <c r="P288" s="139">
        <f>SUM(P289:P316)</f>
        <v>0</v>
      </c>
      <c r="Q288" s="138"/>
      <c r="R288" s="139">
        <f>SUM(R289:R316)</f>
        <v>275.85125500000004</v>
      </c>
      <c r="S288" s="138"/>
      <c r="T288" s="140">
        <f>SUM(T289:T316)</f>
        <v>0</v>
      </c>
      <c r="AR288" s="133" t="s">
        <v>84</v>
      </c>
      <c r="AT288" s="141" t="s">
        <v>75</v>
      </c>
      <c r="AU288" s="141" t="s">
        <v>84</v>
      </c>
      <c r="AY288" s="133" t="s">
        <v>138</v>
      </c>
      <c r="BK288" s="142">
        <f>SUM(BK289:BK316)</f>
        <v>0</v>
      </c>
    </row>
    <row r="289" spans="1:65" s="2" customFormat="1" ht="24.2" customHeight="1">
      <c r="A289" s="33"/>
      <c r="B289" s="145"/>
      <c r="C289" s="146" t="s">
        <v>433</v>
      </c>
      <c r="D289" s="146" t="s">
        <v>140</v>
      </c>
      <c r="E289" s="147" t="s">
        <v>642</v>
      </c>
      <c r="F289" s="148" t="s">
        <v>643</v>
      </c>
      <c r="G289" s="149" t="s">
        <v>143</v>
      </c>
      <c r="H289" s="150">
        <v>35</v>
      </c>
      <c r="I289" s="151"/>
      <c r="J289" s="152">
        <f>ROUND(I289*H289,2)</f>
        <v>0</v>
      </c>
      <c r="K289" s="148" t="s">
        <v>144</v>
      </c>
      <c r="L289" s="34"/>
      <c r="M289" s="153" t="s">
        <v>1</v>
      </c>
      <c r="N289" s="154" t="s">
        <v>41</v>
      </c>
      <c r="O289" s="59"/>
      <c r="P289" s="155">
        <f>O289*H289</f>
        <v>0</v>
      </c>
      <c r="Q289" s="155">
        <v>0.32945999999999998</v>
      </c>
      <c r="R289" s="155">
        <f>Q289*H289</f>
        <v>11.531099999999999</v>
      </c>
      <c r="S289" s="155">
        <v>0</v>
      </c>
      <c r="T289" s="156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57" t="s">
        <v>145</v>
      </c>
      <c r="AT289" s="157" t="s">
        <v>140</v>
      </c>
      <c r="AU289" s="157" t="s">
        <v>86</v>
      </c>
      <c r="AY289" s="18" t="s">
        <v>138</v>
      </c>
      <c r="BE289" s="158">
        <f>IF(N289="základní",J289,0)</f>
        <v>0</v>
      </c>
      <c r="BF289" s="158">
        <f>IF(N289="snížená",J289,0)</f>
        <v>0</v>
      </c>
      <c r="BG289" s="158">
        <f>IF(N289="zákl. přenesená",J289,0)</f>
        <v>0</v>
      </c>
      <c r="BH289" s="158">
        <f>IF(N289="sníž. přenesená",J289,0)</f>
        <v>0</v>
      </c>
      <c r="BI289" s="158">
        <f>IF(N289="nulová",J289,0)</f>
        <v>0</v>
      </c>
      <c r="BJ289" s="18" t="s">
        <v>84</v>
      </c>
      <c r="BK289" s="158">
        <f>ROUND(I289*H289,2)</f>
        <v>0</v>
      </c>
      <c r="BL289" s="18" t="s">
        <v>145</v>
      </c>
      <c r="BM289" s="157" t="s">
        <v>644</v>
      </c>
    </row>
    <row r="290" spans="1:65" s="2" customFormat="1" ht="24.2" customHeight="1">
      <c r="A290" s="33"/>
      <c r="B290" s="145"/>
      <c r="C290" s="146" t="s">
        <v>438</v>
      </c>
      <c r="D290" s="146" t="s">
        <v>140</v>
      </c>
      <c r="E290" s="147" t="s">
        <v>645</v>
      </c>
      <c r="F290" s="148" t="s">
        <v>646</v>
      </c>
      <c r="G290" s="149" t="s">
        <v>143</v>
      </c>
      <c r="H290" s="150">
        <v>165</v>
      </c>
      <c r="I290" s="151"/>
      <c r="J290" s="152">
        <f>ROUND(I290*H290,2)</f>
        <v>0</v>
      </c>
      <c r="K290" s="148" t="s">
        <v>144</v>
      </c>
      <c r="L290" s="34"/>
      <c r="M290" s="153" t="s">
        <v>1</v>
      </c>
      <c r="N290" s="154" t="s">
        <v>41</v>
      </c>
      <c r="O290" s="59"/>
      <c r="P290" s="155">
        <f>O290*H290</f>
        <v>0</v>
      </c>
      <c r="Q290" s="155">
        <v>0.38700000000000001</v>
      </c>
      <c r="R290" s="155">
        <f>Q290*H290</f>
        <v>63.855000000000004</v>
      </c>
      <c r="S290" s="155">
        <v>0</v>
      </c>
      <c r="T290" s="156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57" t="s">
        <v>145</v>
      </c>
      <c r="AT290" s="157" t="s">
        <v>140</v>
      </c>
      <c r="AU290" s="157" t="s">
        <v>86</v>
      </c>
      <c r="AY290" s="18" t="s">
        <v>138</v>
      </c>
      <c r="BE290" s="158">
        <f>IF(N290="základní",J290,0)</f>
        <v>0</v>
      </c>
      <c r="BF290" s="158">
        <f>IF(N290="snížená",J290,0)</f>
        <v>0</v>
      </c>
      <c r="BG290" s="158">
        <f>IF(N290="zákl. přenesená",J290,0)</f>
        <v>0</v>
      </c>
      <c r="BH290" s="158">
        <f>IF(N290="sníž. přenesená",J290,0)</f>
        <v>0</v>
      </c>
      <c r="BI290" s="158">
        <f>IF(N290="nulová",J290,0)</f>
        <v>0</v>
      </c>
      <c r="BJ290" s="18" t="s">
        <v>84</v>
      </c>
      <c r="BK290" s="158">
        <f>ROUND(I290*H290,2)</f>
        <v>0</v>
      </c>
      <c r="BL290" s="18" t="s">
        <v>145</v>
      </c>
      <c r="BM290" s="157" t="s">
        <v>647</v>
      </c>
    </row>
    <row r="291" spans="1:65" s="2" customFormat="1" ht="21.75" customHeight="1">
      <c r="A291" s="33"/>
      <c r="B291" s="145"/>
      <c r="C291" s="146" t="s">
        <v>648</v>
      </c>
      <c r="D291" s="146" t="s">
        <v>140</v>
      </c>
      <c r="E291" s="147" t="s">
        <v>300</v>
      </c>
      <c r="F291" s="148" t="s">
        <v>301</v>
      </c>
      <c r="G291" s="149" t="s">
        <v>143</v>
      </c>
      <c r="H291" s="150">
        <v>32.4</v>
      </c>
      <c r="I291" s="151"/>
      <c r="J291" s="152">
        <f>ROUND(I291*H291,2)</f>
        <v>0</v>
      </c>
      <c r="K291" s="148" t="s">
        <v>144</v>
      </c>
      <c r="L291" s="34"/>
      <c r="M291" s="153" t="s">
        <v>1</v>
      </c>
      <c r="N291" s="154" t="s">
        <v>41</v>
      </c>
      <c r="O291" s="59"/>
      <c r="P291" s="155">
        <f>O291*H291</f>
        <v>0</v>
      </c>
      <c r="Q291" s="155">
        <v>0.23</v>
      </c>
      <c r="R291" s="155">
        <f>Q291*H291</f>
        <v>7.452</v>
      </c>
      <c r="S291" s="155">
        <v>0</v>
      </c>
      <c r="T291" s="156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57" t="s">
        <v>145</v>
      </c>
      <c r="AT291" s="157" t="s">
        <v>140</v>
      </c>
      <c r="AU291" s="157" t="s">
        <v>86</v>
      </c>
      <c r="AY291" s="18" t="s">
        <v>138</v>
      </c>
      <c r="BE291" s="158">
        <f>IF(N291="základní",J291,0)</f>
        <v>0</v>
      </c>
      <c r="BF291" s="158">
        <f>IF(N291="snížená",J291,0)</f>
        <v>0</v>
      </c>
      <c r="BG291" s="158">
        <f>IF(N291="zákl. přenesená",J291,0)</f>
        <v>0</v>
      </c>
      <c r="BH291" s="158">
        <f>IF(N291="sníž. přenesená",J291,0)</f>
        <v>0</v>
      </c>
      <c r="BI291" s="158">
        <f>IF(N291="nulová",J291,0)</f>
        <v>0</v>
      </c>
      <c r="BJ291" s="18" t="s">
        <v>84</v>
      </c>
      <c r="BK291" s="158">
        <f>ROUND(I291*H291,2)</f>
        <v>0</v>
      </c>
      <c r="BL291" s="18" t="s">
        <v>145</v>
      </c>
      <c r="BM291" s="157" t="s">
        <v>649</v>
      </c>
    </row>
    <row r="292" spans="1:65" s="15" customFormat="1" ht="11.25">
      <c r="B292" s="176"/>
      <c r="D292" s="160" t="s">
        <v>154</v>
      </c>
      <c r="E292" s="177" t="s">
        <v>1</v>
      </c>
      <c r="F292" s="178" t="s">
        <v>303</v>
      </c>
      <c r="H292" s="177" t="s">
        <v>1</v>
      </c>
      <c r="I292" s="179"/>
      <c r="L292" s="176"/>
      <c r="M292" s="180"/>
      <c r="N292" s="181"/>
      <c r="O292" s="181"/>
      <c r="P292" s="181"/>
      <c r="Q292" s="181"/>
      <c r="R292" s="181"/>
      <c r="S292" s="181"/>
      <c r="T292" s="182"/>
      <c r="AT292" s="177" t="s">
        <v>154</v>
      </c>
      <c r="AU292" s="177" t="s">
        <v>86</v>
      </c>
      <c r="AV292" s="15" t="s">
        <v>84</v>
      </c>
      <c r="AW292" s="15" t="s">
        <v>32</v>
      </c>
      <c r="AX292" s="15" t="s">
        <v>76</v>
      </c>
      <c r="AY292" s="177" t="s">
        <v>138</v>
      </c>
    </row>
    <row r="293" spans="1:65" s="13" customFormat="1" ht="11.25">
      <c r="B293" s="159"/>
      <c r="D293" s="160" t="s">
        <v>154</v>
      </c>
      <c r="E293" s="161" t="s">
        <v>1</v>
      </c>
      <c r="F293" s="162" t="s">
        <v>650</v>
      </c>
      <c r="H293" s="163">
        <v>32.4</v>
      </c>
      <c r="I293" s="164"/>
      <c r="L293" s="159"/>
      <c r="M293" s="165"/>
      <c r="N293" s="166"/>
      <c r="O293" s="166"/>
      <c r="P293" s="166"/>
      <c r="Q293" s="166"/>
      <c r="R293" s="166"/>
      <c r="S293" s="166"/>
      <c r="T293" s="167"/>
      <c r="AT293" s="161" t="s">
        <v>154</v>
      </c>
      <c r="AU293" s="161" t="s">
        <v>86</v>
      </c>
      <c r="AV293" s="13" t="s">
        <v>86</v>
      </c>
      <c r="AW293" s="13" t="s">
        <v>32</v>
      </c>
      <c r="AX293" s="13" t="s">
        <v>84</v>
      </c>
      <c r="AY293" s="161" t="s">
        <v>138</v>
      </c>
    </row>
    <row r="294" spans="1:65" s="2" customFormat="1" ht="24.2" customHeight="1">
      <c r="A294" s="33"/>
      <c r="B294" s="145"/>
      <c r="C294" s="146" t="s">
        <v>651</v>
      </c>
      <c r="D294" s="146" t="s">
        <v>140</v>
      </c>
      <c r="E294" s="147" t="s">
        <v>652</v>
      </c>
      <c r="F294" s="148" t="s">
        <v>653</v>
      </c>
      <c r="G294" s="149" t="s">
        <v>143</v>
      </c>
      <c r="H294" s="150">
        <v>165</v>
      </c>
      <c r="I294" s="151"/>
      <c r="J294" s="152">
        <f>ROUND(I294*H294,2)</f>
        <v>0</v>
      </c>
      <c r="K294" s="148" t="s">
        <v>144</v>
      </c>
      <c r="L294" s="34"/>
      <c r="M294" s="153" t="s">
        <v>1</v>
      </c>
      <c r="N294" s="154" t="s">
        <v>41</v>
      </c>
      <c r="O294" s="59"/>
      <c r="P294" s="155">
        <f>O294*H294</f>
        <v>0</v>
      </c>
      <c r="Q294" s="155">
        <v>0.34499999999999997</v>
      </c>
      <c r="R294" s="155">
        <f>Q294*H294</f>
        <v>56.924999999999997</v>
      </c>
      <c r="S294" s="155">
        <v>0</v>
      </c>
      <c r="T294" s="156">
        <f>S294*H294</f>
        <v>0</v>
      </c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R294" s="157" t="s">
        <v>145</v>
      </c>
      <c r="AT294" s="157" t="s">
        <v>140</v>
      </c>
      <c r="AU294" s="157" t="s">
        <v>86</v>
      </c>
      <c r="AY294" s="18" t="s">
        <v>138</v>
      </c>
      <c r="BE294" s="158">
        <f>IF(N294="základní",J294,0)</f>
        <v>0</v>
      </c>
      <c r="BF294" s="158">
        <f>IF(N294="snížená",J294,0)</f>
        <v>0</v>
      </c>
      <c r="BG294" s="158">
        <f>IF(N294="zákl. přenesená",J294,0)</f>
        <v>0</v>
      </c>
      <c r="BH294" s="158">
        <f>IF(N294="sníž. přenesená",J294,0)</f>
        <v>0</v>
      </c>
      <c r="BI294" s="158">
        <f>IF(N294="nulová",J294,0)</f>
        <v>0</v>
      </c>
      <c r="BJ294" s="18" t="s">
        <v>84</v>
      </c>
      <c r="BK294" s="158">
        <f>ROUND(I294*H294,2)</f>
        <v>0</v>
      </c>
      <c r="BL294" s="18" t="s">
        <v>145</v>
      </c>
      <c r="BM294" s="157" t="s">
        <v>654</v>
      </c>
    </row>
    <row r="295" spans="1:65" s="2" customFormat="1" ht="21.75" customHeight="1">
      <c r="A295" s="33"/>
      <c r="B295" s="145"/>
      <c r="C295" s="146" t="s">
        <v>655</v>
      </c>
      <c r="D295" s="146" t="s">
        <v>140</v>
      </c>
      <c r="E295" s="147" t="s">
        <v>306</v>
      </c>
      <c r="F295" s="148" t="s">
        <v>307</v>
      </c>
      <c r="G295" s="149" t="s">
        <v>143</v>
      </c>
      <c r="H295" s="150">
        <v>6</v>
      </c>
      <c r="I295" s="151"/>
      <c r="J295" s="152">
        <f>ROUND(I295*H295,2)</f>
        <v>0</v>
      </c>
      <c r="K295" s="148" t="s">
        <v>144</v>
      </c>
      <c r="L295" s="34"/>
      <c r="M295" s="153" t="s">
        <v>1</v>
      </c>
      <c r="N295" s="154" t="s">
        <v>41</v>
      </c>
      <c r="O295" s="59"/>
      <c r="P295" s="155">
        <f>O295*H295</f>
        <v>0</v>
      </c>
      <c r="Q295" s="155">
        <v>0.46</v>
      </c>
      <c r="R295" s="155">
        <f>Q295*H295</f>
        <v>2.7600000000000002</v>
      </c>
      <c r="S295" s="155">
        <v>0</v>
      </c>
      <c r="T295" s="156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57" t="s">
        <v>145</v>
      </c>
      <c r="AT295" s="157" t="s">
        <v>140</v>
      </c>
      <c r="AU295" s="157" t="s">
        <v>86</v>
      </c>
      <c r="AY295" s="18" t="s">
        <v>138</v>
      </c>
      <c r="BE295" s="158">
        <f>IF(N295="základní",J295,0)</f>
        <v>0</v>
      </c>
      <c r="BF295" s="158">
        <f>IF(N295="snížená",J295,0)</f>
        <v>0</v>
      </c>
      <c r="BG295" s="158">
        <f>IF(N295="zákl. přenesená",J295,0)</f>
        <v>0</v>
      </c>
      <c r="BH295" s="158">
        <f>IF(N295="sníž. přenesená",J295,0)</f>
        <v>0</v>
      </c>
      <c r="BI295" s="158">
        <f>IF(N295="nulová",J295,0)</f>
        <v>0</v>
      </c>
      <c r="BJ295" s="18" t="s">
        <v>84</v>
      </c>
      <c r="BK295" s="158">
        <f>ROUND(I295*H295,2)</f>
        <v>0</v>
      </c>
      <c r="BL295" s="18" t="s">
        <v>145</v>
      </c>
      <c r="BM295" s="157" t="s">
        <v>656</v>
      </c>
    </row>
    <row r="296" spans="1:65" s="15" customFormat="1" ht="11.25">
      <c r="B296" s="176"/>
      <c r="D296" s="160" t="s">
        <v>154</v>
      </c>
      <c r="E296" s="177" t="s">
        <v>1</v>
      </c>
      <c r="F296" s="178" t="s">
        <v>310</v>
      </c>
      <c r="H296" s="177" t="s">
        <v>1</v>
      </c>
      <c r="I296" s="179"/>
      <c r="L296" s="176"/>
      <c r="M296" s="180"/>
      <c r="N296" s="181"/>
      <c r="O296" s="181"/>
      <c r="P296" s="181"/>
      <c r="Q296" s="181"/>
      <c r="R296" s="181"/>
      <c r="S296" s="181"/>
      <c r="T296" s="182"/>
      <c r="AT296" s="177" t="s">
        <v>154</v>
      </c>
      <c r="AU296" s="177" t="s">
        <v>86</v>
      </c>
      <c r="AV296" s="15" t="s">
        <v>84</v>
      </c>
      <c r="AW296" s="15" t="s">
        <v>32</v>
      </c>
      <c r="AX296" s="15" t="s">
        <v>76</v>
      </c>
      <c r="AY296" s="177" t="s">
        <v>138</v>
      </c>
    </row>
    <row r="297" spans="1:65" s="13" customFormat="1" ht="11.25">
      <c r="B297" s="159"/>
      <c r="D297" s="160" t="s">
        <v>154</v>
      </c>
      <c r="E297" s="161" t="s">
        <v>1</v>
      </c>
      <c r="F297" s="162" t="s">
        <v>657</v>
      </c>
      <c r="H297" s="163">
        <v>6</v>
      </c>
      <c r="I297" s="164"/>
      <c r="L297" s="159"/>
      <c r="M297" s="165"/>
      <c r="N297" s="166"/>
      <c r="O297" s="166"/>
      <c r="P297" s="166"/>
      <c r="Q297" s="166"/>
      <c r="R297" s="166"/>
      <c r="S297" s="166"/>
      <c r="T297" s="167"/>
      <c r="AT297" s="161" t="s">
        <v>154</v>
      </c>
      <c r="AU297" s="161" t="s">
        <v>86</v>
      </c>
      <c r="AV297" s="13" t="s">
        <v>86</v>
      </c>
      <c r="AW297" s="13" t="s">
        <v>32</v>
      </c>
      <c r="AX297" s="13" t="s">
        <v>84</v>
      </c>
      <c r="AY297" s="161" t="s">
        <v>138</v>
      </c>
    </row>
    <row r="298" spans="1:65" s="2" customFormat="1" ht="21.75" customHeight="1">
      <c r="A298" s="33"/>
      <c r="B298" s="145"/>
      <c r="C298" s="146" t="s">
        <v>658</v>
      </c>
      <c r="D298" s="146" t="s">
        <v>140</v>
      </c>
      <c r="E298" s="147" t="s">
        <v>306</v>
      </c>
      <c r="F298" s="148" t="s">
        <v>307</v>
      </c>
      <c r="G298" s="149" t="s">
        <v>143</v>
      </c>
      <c r="H298" s="150">
        <v>35</v>
      </c>
      <c r="I298" s="151"/>
      <c r="J298" s="152">
        <f>ROUND(I298*H298,2)</f>
        <v>0</v>
      </c>
      <c r="K298" s="148" t="s">
        <v>144</v>
      </c>
      <c r="L298" s="34"/>
      <c r="M298" s="153" t="s">
        <v>1</v>
      </c>
      <c r="N298" s="154" t="s">
        <v>41</v>
      </c>
      <c r="O298" s="59"/>
      <c r="P298" s="155">
        <f>O298*H298</f>
        <v>0</v>
      </c>
      <c r="Q298" s="155">
        <v>0.46</v>
      </c>
      <c r="R298" s="155">
        <f>Q298*H298</f>
        <v>16.100000000000001</v>
      </c>
      <c r="S298" s="155">
        <v>0</v>
      </c>
      <c r="T298" s="156">
        <f>S298*H298</f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57" t="s">
        <v>145</v>
      </c>
      <c r="AT298" s="157" t="s">
        <v>140</v>
      </c>
      <c r="AU298" s="157" t="s">
        <v>86</v>
      </c>
      <c r="AY298" s="18" t="s">
        <v>138</v>
      </c>
      <c r="BE298" s="158">
        <f>IF(N298="základní",J298,0)</f>
        <v>0</v>
      </c>
      <c r="BF298" s="158">
        <f>IF(N298="snížená",J298,0)</f>
        <v>0</v>
      </c>
      <c r="BG298" s="158">
        <f>IF(N298="zákl. přenesená",J298,0)</f>
        <v>0</v>
      </c>
      <c r="BH298" s="158">
        <f>IF(N298="sníž. přenesená",J298,0)</f>
        <v>0</v>
      </c>
      <c r="BI298" s="158">
        <f>IF(N298="nulová",J298,0)</f>
        <v>0</v>
      </c>
      <c r="BJ298" s="18" t="s">
        <v>84</v>
      </c>
      <c r="BK298" s="158">
        <f>ROUND(I298*H298,2)</f>
        <v>0</v>
      </c>
      <c r="BL298" s="18" t="s">
        <v>145</v>
      </c>
      <c r="BM298" s="157" t="s">
        <v>659</v>
      </c>
    </row>
    <row r="299" spans="1:65" s="2" customFormat="1" ht="21.75" customHeight="1">
      <c r="A299" s="33"/>
      <c r="B299" s="145"/>
      <c r="C299" s="146" t="s">
        <v>660</v>
      </c>
      <c r="D299" s="146" t="s">
        <v>140</v>
      </c>
      <c r="E299" s="147" t="s">
        <v>313</v>
      </c>
      <c r="F299" s="148" t="s">
        <v>314</v>
      </c>
      <c r="G299" s="149" t="s">
        <v>143</v>
      </c>
      <c r="H299" s="150">
        <v>35</v>
      </c>
      <c r="I299" s="151"/>
      <c r="J299" s="152">
        <f>ROUND(I299*H299,2)</f>
        <v>0</v>
      </c>
      <c r="K299" s="148" t="s">
        <v>144</v>
      </c>
      <c r="L299" s="34"/>
      <c r="M299" s="153" t="s">
        <v>1</v>
      </c>
      <c r="N299" s="154" t="s">
        <v>41</v>
      </c>
      <c r="O299" s="59"/>
      <c r="P299" s="155">
        <f>O299*H299</f>
        <v>0</v>
      </c>
      <c r="Q299" s="155">
        <v>0.57499999999999996</v>
      </c>
      <c r="R299" s="155">
        <f>Q299*H299</f>
        <v>20.125</v>
      </c>
      <c r="S299" s="155">
        <v>0</v>
      </c>
      <c r="T299" s="156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57" t="s">
        <v>145</v>
      </c>
      <c r="AT299" s="157" t="s">
        <v>140</v>
      </c>
      <c r="AU299" s="157" t="s">
        <v>86</v>
      </c>
      <c r="AY299" s="18" t="s">
        <v>138</v>
      </c>
      <c r="BE299" s="158">
        <f>IF(N299="základní",J299,0)</f>
        <v>0</v>
      </c>
      <c r="BF299" s="158">
        <f>IF(N299="snížená",J299,0)</f>
        <v>0</v>
      </c>
      <c r="BG299" s="158">
        <f>IF(N299="zákl. přenesená",J299,0)</f>
        <v>0</v>
      </c>
      <c r="BH299" s="158">
        <f>IF(N299="sníž. přenesená",J299,0)</f>
        <v>0</v>
      </c>
      <c r="BI299" s="158">
        <f>IF(N299="nulová",J299,0)</f>
        <v>0</v>
      </c>
      <c r="BJ299" s="18" t="s">
        <v>84</v>
      </c>
      <c r="BK299" s="158">
        <f>ROUND(I299*H299,2)</f>
        <v>0</v>
      </c>
      <c r="BL299" s="18" t="s">
        <v>145</v>
      </c>
      <c r="BM299" s="157" t="s">
        <v>661</v>
      </c>
    </row>
    <row r="300" spans="1:65" s="2" customFormat="1" ht="33" customHeight="1">
      <c r="A300" s="33"/>
      <c r="B300" s="145"/>
      <c r="C300" s="146" t="s">
        <v>662</v>
      </c>
      <c r="D300" s="146" t="s">
        <v>140</v>
      </c>
      <c r="E300" s="147" t="s">
        <v>663</v>
      </c>
      <c r="F300" s="148" t="s">
        <v>664</v>
      </c>
      <c r="G300" s="149" t="s">
        <v>143</v>
      </c>
      <c r="H300" s="150">
        <v>165</v>
      </c>
      <c r="I300" s="151"/>
      <c r="J300" s="152">
        <f>ROUND(I300*H300,2)</f>
        <v>0</v>
      </c>
      <c r="K300" s="148" t="s">
        <v>144</v>
      </c>
      <c r="L300" s="34"/>
      <c r="M300" s="153" t="s">
        <v>1</v>
      </c>
      <c r="N300" s="154" t="s">
        <v>41</v>
      </c>
      <c r="O300" s="59"/>
      <c r="P300" s="155">
        <f>O300*H300</f>
        <v>0</v>
      </c>
      <c r="Q300" s="155">
        <v>0.23737</v>
      </c>
      <c r="R300" s="155">
        <f>Q300*H300</f>
        <v>39.166049999999998</v>
      </c>
      <c r="S300" s="155">
        <v>0</v>
      </c>
      <c r="T300" s="156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57" t="s">
        <v>145</v>
      </c>
      <c r="AT300" s="157" t="s">
        <v>140</v>
      </c>
      <c r="AU300" s="157" t="s">
        <v>86</v>
      </c>
      <c r="AY300" s="18" t="s">
        <v>138</v>
      </c>
      <c r="BE300" s="158">
        <f>IF(N300="základní",J300,0)</f>
        <v>0</v>
      </c>
      <c r="BF300" s="158">
        <f>IF(N300="snížená",J300,0)</f>
        <v>0</v>
      </c>
      <c r="BG300" s="158">
        <f>IF(N300="zákl. přenesená",J300,0)</f>
        <v>0</v>
      </c>
      <c r="BH300" s="158">
        <f>IF(N300="sníž. přenesená",J300,0)</f>
        <v>0</v>
      </c>
      <c r="BI300" s="158">
        <f>IF(N300="nulová",J300,0)</f>
        <v>0</v>
      </c>
      <c r="BJ300" s="18" t="s">
        <v>84</v>
      </c>
      <c r="BK300" s="158">
        <f>ROUND(I300*H300,2)</f>
        <v>0</v>
      </c>
      <c r="BL300" s="18" t="s">
        <v>145</v>
      </c>
      <c r="BM300" s="157" t="s">
        <v>665</v>
      </c>
    </row>
    <row r="301" spans="1:65" s="2" customFormat="1" ht="24.2" customHeight="1">
      <c r="A301" s="33"/>
      <c r="B301" s="145"/>
      <c r="C301" s="146" t="s">
        <v>666</v>
      </c>
      <c r="D301" s="146" t="s">
        <v>140</v>
      </c>
      <c r="E301" s="147" t="s">
        <v>667</v>
      </c>
      <c r="F301" s="148" t="s">
        <v>668</v>
      </c>
      <c r="G301" s="149" t="s">
        <v>143</v>
      </c>
      <c r="H301" s="150">
        <v>330</v>
      </c>
      <c r="I301" s="151"/>
      <c r="J301" s="152">
        <f>ROUND(I301*H301,2)</f>
        <v>0</v>
      </c>
      <c r="K301" s="148" t="s">
        <v>144</v>
      </c>
      <c r="L301" s="34"/>
      <c r="M301" s="153" t="s">
        <v>1</v>
      </c>
      <c r="N301" s="154" t="s">
        <v>41</v>
      </c>
      <c r="O301" s="59"/>
      <c r="P301" s="155">
        <f>O301*H301</f>
        <v>0</v>
      </c>
      <c r="Q301" s="155">
        <v>7.1000000000000002E-4</v>
      </c>
      <c r="R301" s="155">
        <f>Q301*H301</f>
        <v>0.23430000000000001</v>
      </c>
      <c r="S301" s="155">
        <v>0</v>
      </c>
      <c r="T301" s="156">
        <f>S301*H301</f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57" t="s">
        <v>145</v>
      </c>
      <c r="AT301" s="157" t="s">
        <v>140</v>
      </c>
      <c r="AU301" s="157" t="s">
        <v>86</v>
      </c>
      <c r="AY301" s="18" t="s">
        <v>138</v>
      </c>
      <c r="BE301" s="158">
        <f>IF(N301="základní",J301,0)</f>
        <v>0</v>
      </c>
      <c r="BF301" s="158">
        <f>IF(N301="snížená",J301,0)</f>
        <v>0</v>
      </c>
      <c r="BG301" s="158">
        <f>IF(N301="zákl. přenesená",J301,0)</f>
        <v>0</v>
      </c>
      <c r="BH301" s="158">
        <f>IF(N301="sníž. přenesená",J301,0)</f>
        <v>0</v>
      </c>
      <c r="BI301" s="158">
        <f>IF(N301="nulová",J301,0)</f>
        <v>0</v>
      </c>
      <c r="BJ301" s="18" t="s">
        <v>84</v>
      </c>
      <c r="BK301" s="158">
        <f>ROUND(I301*H301,2)</f>
        <v>0</v>
      </c>
      <c r="BL301" s="18" t="s">
        <v>145</v>
      </c>
      <c r="BM301" s="157" t="s">
        <v>669</v>
      </c>
    </row>
    <row r="302" spans="1:65" s="13" customFormat="1" ht="11.25">
      <c r="B302" s="159"/>
      <c r="D302" s="160" t="s">
        <v>154</v>
      </c>
      <c r="E302" s="161" t="s">
        <v>1</v>
      </c>
      <c r="F302" s="162" t="s">
        <v>670</v>
      </c>
      <c r="H302" s="163">
        <v>330</v>
      </c>
      <c r="I302" s="164"/>
      <c r="L302" s="159"/>
      <c r="M302" s="165"/>
      <c r="N302" s="166"/>
      <c r="O302" s="166"/>
      <c r="P302" s="166"/>
      <c r="Q302" s="166"/>
      <c r="R302" s="166"/>
      <c r="S302" s="166"/>
      <c r="T302" s="167"/>
      <c r="AT302" s="161" t="s">
        <v>154</v>
      </c>
      <c r="AU302" s="161" t="s">
        <v>86</v>
      </c>
      <c r="AV302" s="13" t="s">
        <v>86</v>
      </c>
      <c r="AW302" s="13" t="s">
        <v>32</v>
      </c>
      <c r="AX302" s="13" t="s">
        <v>84</v>
      </c>
      <c r="AY302" s="161" t="s">
        <v>138</v>
      </c>
    </row>
    <row r="303" spans="1:65" s="2" customFormat="1" ht="33" customHeight="1">
      <c r="A303" s="33"/>
      <c r="B303" s="145"/>
      <c r="C303" s="146" t="s">
        <v>671</v>
      </c>
      <c r="D303" s="146" t="s">
        <v>140</v>
      </c>
      <c r="E303" s="147" t="s">
        <v>672</v>
      </c>
      <c r="F303" s="148" t="s">
        <v>673</v>
      </c>
      <c r="G303" s="149" t="s">
        <v>143</v>
      </c>
      <c r="H303" s="150">
        <v>165</v>
      </c>
      <c r="I303" s="151"/>
      <c r="J303" s="152">
        <f>ROUND(I303*H303,2)</f>
        <v>0</v>
      </c>
      <c r="K303" s="148" t="s">
        <v>144</v>
      </c>
      <c r="L303" s="34"/>
      <c r="M303" s="153" t="s">
        <v>1</v>
      </c>
      <c r="N303" s="154" t="s">
        <v>41</v>
      </c>
      <c r="O303" s="59"/>
      <c r="P303" s="155">
        <f>O303*H303</f>
        <v>0</v>
      </c>
      <c r="Q303" s="155">
        <v>0.10373</v>
      </c>
      <c r="R303" s="155">
        <f>Q303*H303</f>
        <v>17.115449999999999</v>
      </c>
      <c r="S303" s="155">
        <v>0</v>
      </c>
      <c r="T303" s="156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57" t="s">
        <v>145</v>
      </c>
      <c r="AT303" s="157" t="s">
        <v>140</v>
      </c>
      <c r="AU303" s="157" t="s">
        <v>86</v>
      </c>
      <c r="AY303" s="18" t="s">
        <v>138</v>
      </c>
      <c r="BE303" s="158">
        <f>IF(N303="základní",J303,0)</f>
        <v>0</v>
      </c>
      <c r="BF303" s="158">
        <f>IF(N303="snížená",J303,0)</f>
        <v>0</v>
      </c>
      <c r="BG303" s="158">
        <f>IF(N303="zákl. přenesená",J303,0)</f>
        <v>0</v>
      </c>
      <c r="BH303" s="158">
        <f>IF(N303="sníž. přenesená",J303,0)</f>
        <v>0</v>
      </c>
      <c r="BI303" s="158">
        <f>IF(N303="nulová",J303,0)</f>
        <v>0</v>
      </c>
      <c r="BJ303" s="18" t="s">
        <v>84</v>
      </c>
      <c r="BK303" s="158">
        <f>ROUND(I303*H303,2)</f>
        <v>0</v>
      </c>
      <c r="BL303" s="18" t="s">
        <v>145</v>
      </c>
      <c r="BM303" s="157" t="s">
        <v>674</v>
      </c>
    </row>
    <row r="304" spans="1:65" s="15" customFormat="1" ht="11.25">
      <c r="B304" s="176"/>
      <c r="D304" s="160" t="s">
        <v>154</v>
      </c>
      <c r="E304" s="177" t="s">
        <v>1</v>
      </c>
      <c r="F304" s="178" t="s">
        <v>675</v>
      </c>
      <c r="H304" s="177" t="s">
        <v>1</v>
      </c>
      <c r="I304" s="179"/>
      <c r="L304" s="176"/>
      <c r="M304" s="180"/>
      <c r="N304" s="181"/>
      <c r="O304" s="181"/>
      <c r="P304" s="181"/>
      <c r="Q304" s="181"/>
      <c r="R304" s="181"/>
      <c r="S304" s="181"/>
      <c r="T304" s="182"/>
      <c r="AT304" s="177" t="s">
        <v>154</v>
      </c>
      <c r="AU304" s="177" t="s">
        <v>86</v>
      </c>
      <c r="AV304" s="15" t="s">
        <v>84</v>
      </c>
      <c r="AW304" s="15" t="s">
        <v>32</v>
      </c>
      <c r="AX304" s="15" t="s">
        <v>76</v>
      </c>
      <c r="AY304" s="177" t="s">
        <v>138</v>
      </c>
    </row>
    <row r="305" spans="1:65" s="13" customFormat="1" ht="11.25">
      <c r="B305" s="159"/>
      <c r="D305" s="160" t="s">
        <v>154</v>
      </c>
      <c r="E305" s="161" t="s">
        <v>1</v>
      </c>
      <c r="F305" s="162" t="s">
        <v>676</v>
      </c>
      <c r="H305" s="163">
        <v>165</v>
      </c>
      <c r="I305" s="164"/>
      <c r="L305" s="159"/>
      <c r="M305" s="165"/>
      <c r="N305" s="166"/>
      <c r="O305" s="166"/>
      <c r="P305" s="166"/>
      <c r="Q305" s="166"/>
      <c r="R305" s="166"/>
      <c r="S305" s="166"/>
      <c r="T305" s="167"/>
      <c r="AT305" s="161" t="s">
        <v>154</v>
      </c>
      <c r="AU305" s="161" t="s">
        <v>86</v>
      </c>
      <c r="AV305" s="13" t="s">
        <v>86</v>
      </c>
      <c r="AW305" s="13" t="s">
        <v>32</v>
      </c>
      <c r="AX305" s="13" t="s">
        <v>84</v>
      </c>
      <c r="AY305" s="161" t="s">
        <v>138</v>
      </c>
    </row>
    <row r="306" spans="1:65" s="2" customFormat="1" ht="24.2" customHeight="1">
      <c r="A306" s="33"/>
      <c r="B306" s="145"/>
      <c r="C306" s="146" t="s">
        <v>677</v>
      </c>
      <c r="D306" s="146" t="s">
        <v>140</v>
      </c>
      <c r="E306" s="147" t="s">
        <v>678</v>
      </c>
      <c r="F306" s="148" t="s">
        <v>679</v>
      </c>
      <c r="G306" s="149" t="s">
        <v>143</v>
      </c>
      <c r="H306" s="150">
        <v>165</v>
      </c>
      <c r="I306" s="151"/>
      <c r="J306" s="152">
        <f>ROUND(I306*H306,2)</f>
        <v>0</v>
      </c>
      <c r="K306" s="148" t="s">
        <v>144</v>
      </c>
      <c r="L306" s="34"/>
      <c r="M306" s="153" t="s">
        <v>1</v>
      </c>
      <c r="N306" s="154" t="s">
        <v>41</v>
      </c>
      <c r="O306" s="59"/>
      <c r="P306" s="155">
        <f>O306*H306</f>
        <v>0</v>
      </c>
      <c r="Q306" s="155">
        <v>0.15559000000000001</v>
      </c>
      <c r="R306" s="155">
        <f>Q306*H306</f>
        <v>25.672350000000002</v>
      </c>
      <c r="S306" s="155">
        <v>0</v>
      </c>
      <c r="T306" s="156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57" t="s">
        <v>145</v>
      </c>
      <c r="AT306" s="157" t="s">
        <v>140</v>
      </c>
      <c r="AU306" s="157" t="s">
        <v>86</v>
      </c>
      <c r="AY306" s="18" t="s">
        <v>138</v>
      </c>
      <c r="BE306" s="158">
        <f>IF(N306="základní",J306,0)</f>
        <v>0</v>
      </c>
      <c r="BF306" s="158">
        <f>IF(N306="snížená",J306,0)</f>
        <v>0</v>
      </c>
      <c r="BG306" s="158">
        <f>IF(N306="zákl. přenesená",J306,0)</f>
        <v>0</v>
      </c>
      <c r="BH306" s="158">
        <f>IF(N306="sníž. přenesená",J306,0)</f>
        <v>0</v>
      </c>
      <c r="BI306" s="158">
        <f>IF(N306="nulová",J306,0)</f>
        <v>0</v>
      </c>
      <c r="BJ306" s="18" t="s">
        <v>84</v>
      </c>
      <c r="BK306" s="158">
        <f>ROUND(I306*H306,2)</f>
        <v>0</v>
      </c>
      <c r="BL306" s="18" t="s">
        <v>145</v>
      </c>
      <c r="BM306" s="157" t="s">
        <v>680</v>
      </c>
    </row>
    <row r="307" spans="1:65" s="2" customFormat="1" ht="33" customHeight="1">
      <c r="A307" s="33"/>
      <c r="B307" s="145"/>
      <c r="C307" s="146" t="s">
        <v>681</v>
      </c>
      <c r="D307" s="146" t="s">
        <v>140</v>
      </c>
      <c r="E307" s="147" t="s">
        <v>317</v>
      </c>
      <c r="F307" s="148" t="s">
        <v>318</v>
      </c>
      <c r="G307" s="149" t="s">
        <v>143</v>
      </c>
      <c r="H307" s="150">
        <v>32</v>
      </c>
      <c r="I307" s="151"/>
      <c r="J307" s="152">
        <f>ROUND(I307*H307,2)</f>
        <v>0</v>
      </c>
      <c r="K307" s="148" t="s">
        <v>144</v>
      </c>
      <c r="L307" s="34"/>
      <c r="M307" s="153" t="s">
        <v>1</v>
      </c>
      <c r="N307" s="154" t="s">
        <v>41</v>
      </c>
      <c r="O307" s="59"/>
      <c r="P307" s="155">
        <f>O307*H307</f>
        <v>0</v>
      </c>
      <c r="Q307" s="155">
        <v>8.9219999999999994E-2</v>
      </c>
      <c r="R307" s="155">
        <f>Q307*H307</f>
        <v>2.8550399999999998</v>
      </c>
      <c r="S307" s="155">
        <v>0</v>
      </c>
      <c r="T307" s="156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57" t="s">
        <v>145</v>
      </c>
      <c r="AT307" s="157" t="s">
        <v>140</v>
      </c>
      <c r="AU307" s="157" t="s">
        <v>86</v>
      </c>
      <c r="AY307" s="18" t="s">
        <v>138</v>
      </c>
      <c r="BE307" s="158">
        <f>IF(N307="základní",J307,0)</f>
        <v>0</v>
      </c>
      <c r="BF307" s="158">
        <f>IF(N307="snížená",J307,0)</f>
        <v>0</v>
      </c>
      <c r="BG307" s="158">
        <f>IF(N307="zákl. přenesená",J307,0)</f>
        <v>0</v>
      </c>
      <c r="BH307" s="158">
        <f>IF(N307="sníž. přenesená",J307,0)</f>
        <v>0</v>
      </c>
      <c r="BI307" s="158">
        <f>IF(N307="nulová",J307,0)</f>
        <v>0</v>
      </c>
      <c r="BJ307" s="18" t="s">
        <v>84</v>
      </c>
      <c r="BK307" s="158">
        <f>ROUND(I307*H307,2)</f>
        <v>0</v>
      </c>
      <c r="BL307" s="18" t="s">
        <v>145</v>
      </c>
      <c r="BM307" s="157" t="s">
        <v>682</v>
      </c>
    </row>
    <row r="308" spans="1:65" s="13" customFormat="1" ht="11.25">
      <c r="B308" s="159"/>
      <c r="D308" s="160" t="s">
        <v>154</v>
      </c>
      <c r="E308" s="161" t="s">
        <v>1</v>
      </c>
      <c r="F308" s="162" t="s">
        <v>546</v>
      </c>
      <c r="H308" s="163">
        <v>32</v>
      </c>
      <c r="I308" s="164"/>
      <c r="L308" s="159"/>
      <c r="M308" s="165"/>
      <c r="N308" s="166"/>
      <c r="O308" s="166"/>
      <c r="P308" s="166"/>
      <c r="Q308" s="166"/>
      <c r="R308" s="166"/>
      <c r="S308" s="166"/>
      <c r="T308" s="167"/>
      <c r="AT308" s="161" t="s">
        <v>154</v>
      </c>
      <c r="AU308" s="161" t="s">
        <v>86</v>
      </c>
      <c r="AV308" s="13" t="s">
        <v>86</v>
      </c>
      <c r="AW308" s="13" t="s">
        <v>32</v>
      </c>
      <c r="AX308" s="13" t="s">
        <v>84</v>
      </c>
      <c r="AY308" s="161" t="s">
        <v>138</v>
      </c>
    </row>
    <row r="309" spans="1:65" s="2" customFormat="1" ht="21.75" customHeight="1">
      <c r="A309" s="33"/>
      <c r="B309" s="145"/>
      <c r="C309" s="183" t="s">
        <v>683</v>
      </c>
      <c r="D309" s="183" t="s">
        <v>226</v>
      </c>
      <c r="E309" s="184" t="s">
        <v>321</v>
      </c>
      <c r="F309" s="185" t="s">
        <v>322</v>
      </c>
      <c r="G309" s="186" t="s">
        <v>143</v>
      </c>
      <c r="H309" s="187">
        <v>32.96</v>
      </c>
      <c r="I309" s="188"/>
      <c r="J309" s="189">
        <f>ROUND(I309*H309,2)</f>
        <v>0</v>
      </c>
      <c r="K309" s="185" t="s">
        <v>144</v>
      </c>
      <c r="L309" s="190"/>
      <c r="M309" s="191" t="s">
        <v>1</v>
      </c>
      <c r="N309" s="192" t="s">
        <v>41</v>
      </c>
      <c r="O309" s="59"/>
      <c r="P309" s="155">
        <f>O309*H309</f>
        <v>0</v>
      </c>
      <c r="Q309" s="155">
        <v>0.13200000000000001</v>
      </c>
      <c r="R309" s="155">
        <f>Q309*H309</f>
        <v>4.3507199999999999</v>
      </c>
      <c r="S309" s="155">
        <v>0</v>
      </c>
      <c r="T309" s="156">
        <f>S309*H309</f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57" t="s">
        <v>96</v>
      </c>
      <c r="AT309" s="157" t="s">
        <v>226</v>
      </c>
      <c r="AU309" s="157" t="s">
        <v>86</v>
      </c>
      <c r="AY309" s="18" t="s">
        <v>138</v>
      </c>
      <c r="BE309" s="158">
        <f>IF(N309="základní",J309,0)</f>
        <v>0</v>
      </c>
      <c r="BF309" s="158">
        <f>IF(N309="snížená",J309,0)</f>
        <v>0</v>
      </c>
      <c r="BG309" s="158">
        <f>IF(N309="zákl. přenesená",J309,0)</f>
        <v>0</v>
      </c>
      <c r="BH309" s="158">
        <f>IF(N309="sníž. přenesená",J309,0)</f>
        <v>0</v>
      </c>
      <c r="BI309" s="158">
        <f>IF(N309="nulová",J309,0)</f>
        <v>0</v>
      </c>
      <c r="BJ309" s="18" t="s">
        <v>84</v>
      </c>
      <c r="BK309" s="158">
        <f>ROUND(I309*H309,2)</f>
        <v>0</v>
      </c>
      <c r="BL309" s="18" t="s">
        <v>145</v>
      </c>
      <c r="BM309" s="157" t="s">
        <v>684</v>
      </c>
    </row>
    <row r="310" spans="1:65" s="13" customFormat="1" ht="11.25">
      <c r="B310" s="159"/>
      <c r="D310" s="160" t="s">
        <v>154</v>
      </c>
      <c r="F310" s="162" t="s">
        <v>685</v>
      </c>
      <c r="H310" s="163">
        <v>32.96</v>
      </c>
      <c r="I310" s="164"/>
      <c r="L310" s="159"/>
      <c r="M310" s="165"/>
      <c r="N310" s="166"/>
      <c r="O310" s="166"/>
      <c r="P310" s="166"/>
      <c r="Q310" s="166"/>
      <c r="R310" s="166"/>
      <c r="S310" s="166"/>
      <c r="T310" s="167"/>
      <c r="AT310" s="161" t="s">
        <v>154</v>
      </c>
      <c r="AU310" s="161" t="s">
        <v>86</v>
      </c>
      <c r="AV310" s="13" t="s">
        <v>86</v>
      </c>
      <c r="AW310" s="13" t="s">
        <v>3</v>
      </c>
      <c r="AX310" s="13" t="s">
        <v>84</v>
      </c>
      <c r="AY310" s="161" t="s">
        <v>138</v>
      </c>
    </row>
    <row r="311" spans="1:65" s="2" customFormat="1" ht="24.2" customHeight="1">
      <c r="A311" s="33"/>
      <c r="B311" s="145"/>
      <c r="C311" s="146" t="s">
        <v>686</v>
      </c>
      <c r="D311" s="146" t="s">
        <v>140</v>
      </c>
      <c r="E311" s="147" t="s">
        <v>326</v>
      </c>
      <c r="F311" s="148" t="s">
        <v>327</v>
      </c>
      <c r="G311" s="149" t="s">
        <v>143</v>
      </c>
      <c r="H311" s="150">
        <v>3</v>
      </c>
      <c r="I311" s="151"/>
      <c r="J311" s="152">
        <f>ROUND(I311*H311,2)</f>
        <v>0</v>
      </c>
      <c r="K311" s="148" t="s">
        <v>144</v>
      </c>
      <c r="L311" s="34"/>
      <c r="M311" s="153" t="s">
        <v>1</v>
      </c>
      <c r="N311" s="154" t="s">
        <v>41</v>
      </c>
      <c r="O311" s="59"/>
      <c r="P311" s="155">
        <f>O311*H311</f>
        <v>0</v>
      </c>
      <c r="Q311" s="155">
        <v>0.11162</v>
      </c>
      <c r="R311" s="155">
        <f>Q311*H311</f>
        <v>0.33485999999999999</v>
      </c>
      <c r="S311" s="155">
        <v>0</v>
      </c>
      <c r="T311" s="156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57" t="s">
        <v>145</v>
      </c>
      <c r="AT311" s="157" t="s">
        <v>140</v>
      </c>
      <c r="AU311" s="157" t="s">
        <v>86</v>
      </c>
      <c r="AY311" s="18" t="s">
        <v>138</v>
      </c>
      <c r="BE311" s="158">
        <f>IF(N311="základní",J311,0)</f>
        <v>0</v>
      </c>
      <c r="BF311" s="158">
        <f>IF(N311="snížená",J311,0)</f>
        <v>0</v>
      </c>
      <c r="BG311" s="158">
        <f>IF(N311="zákl. přenesená",J311,0)</f>
        <v>0</v>
      </c>
      <c r="BH311" s="158">
        <f>IF(N311="sníž. přenesená",J311,0)</f>
        <v>0</v>
      </c>
      <c r="BI311" s="158">
        <f>IF(N311="nulová",J311,0)</f>
        <v>0</v>
      </c>
      <c r="BJ311" s="18" t="s">
        <v>84</v>
      </c>
      <c r="BK311" s="158">
        <f>ROUND(I311*H311,2)</f>
        <v>0</v>
      </c>
      <c r="BL311" s="18" t="s">
        <v>145</v>
      </c>
      <c r="BM311" s="157" t="s">
        <v>687</v>
      </c>
    </row>
    <row r="312" spans="1:65" s="2" customFormat="1" ht="24.2" customHeight="1">
      <c r="A312" s="33"/>
      <c r="B312" s="145"/>
      <c r="C312" s="183" t="s">
        <v>688</v>
      </c>
      <c r="D312" s="183" t="s">
        <v>226</v>
      </c>
      <c r="E312" s="184" t="s">
        <v>330</v>
      </c>
      <c r="F312" s="185" t="s">
        <v>331</v>
      </c>
      <c r="G312" s="186" t="s">
        <v>143</v>
      </c>
      <c r="H312" s="187">
        <v>0.309</v>
      </c>
      <c r="I312" s="188"/>
      <c r="J312" s="189">
        <f>ROUND(I312*H312,2)</f>
        <v>0</v>
      </c>
      <c r="K312" s="185" t="s">
        <v>144</v>
      </c>
      <c r="L312" s="190"/>
      <c r="M312" s="191" t="s">
        <v>1</v>
      </c>
      <c r="N312" s="192" t="s">
        <v>41</v>
      </c>
      <c r="O312" s="59"/>
      <c r="P312" s="155">
        <f>O312*H312</f>
        <v>0</v>
      </c>
      <c r="Q312" s="155">
        <v>0.16500000000000001</v>
      </c>
      <c r="R312" s="155">
        <f>Q312*H312</f>
        <v>5.0985000000000003E-2</v>
      </c>
      <c r="S312" s="155">
        <v>0</v>
      </c>
      <c r="T312" s="156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57" t="s">
        <v>96</v>
      </c>
      <c r="AT312" s="157" t="s">
        <v>226</v>
      </c>
      <c r="AU312" s="157" t="s">
        <v>86</v>
      </c>
      <c r="AY312" s="18" t="s">
        <v>138</v>
      </c>
      <c r="BE312" s="158">
        <f>IF(N312="základní",J312,0)</f>
        <v>0</v>
      </c>
      <c r="BF312" s="158">
        <f>IF(N312="snížená",J312,0)</f>
        <v>0</v>
      </c>
      <c r="BG312" s="158">
        <f>IF(N312="zákl. přenesená",J312,0)</f>
        <v>0</v>
      </c>
      <c r="BH312" s="158">
        <f>IF(N312="sníž. přenesená",J312,0)</f>
        <v>0</v>
      </c>
      <c r="BI312" s="158">
        <f>IF(N312="nulová",J312,0)</f>
        <v>0</v>
      </c>
      <c r="BJ312" s="18" t="s">
        <v>84</v>
      </c>
      <c r="BK312" s="158">
        <f>ROUND(I312*H312,2)</f>
        <v>0</v>
      </c>
      <c r="BL312" s="18" t="s">
        <v>145</v>
      </c>
      <c r="BM312" s="157" t="s">
        <v>689</v>
      </c>
    </row>
    <row r="313" spans="1:65" s="13" customFormat="1" ht="11.25">
      <c r="B313" s="159"/>
      <c r="D313" s="160" t="s">
        <v>154</v>
      </c>
      <c r="F313" s="162" t="s">
        <v>690</v>
      </c>
      <c r="H313" s="163">
        <v>0.309</v>
      </c>
      <c r="I313" s="164"/>
      <c r="L313" s="159"/>
      <c r="M313" s="165"/>
      <c r="N313" s="166"/>
      <c r="O313" s="166"/>
      <c r="P313" s="166"/>
      <c r="Q313" s="166"/>
      <c r="R313" s="166"/>
      <c r="S313" s="166"/>
      <c r="T313" s="167"/>
      <c r="AT313" s="161" t="s">
        <v>154</v>
      </c>
      <c r="AU313" s="161" t="s">
        <v>86</v>
      </c>
      <c r="AV313" s="13" t="s">
        <v>86</v>
      </c>
      <c r="AW313" s="13" t="s">
        <v>3</v>
      </c>
      <c r="AX313" s="13" t="s">
        <v>84</v>
      </c>
      <c r="AY313" s="161" t="s">
        <v>138</v>
      </c>
    </row>
    <row r="314" spans="1:65" s="2" customFormat="1" ht="24.2" customHeight="1">
      <c r="A314" s="33"/>
      <c r="B314" s="145"/>
      <c r="C314" s="146" t="s">
        <v>691</v>
      </c>
      <c r="D314" s="146" t="s">
        <v>140</v>
      </c>
      <c r="E314" s="147" t="s">
        <v>692</v>
      </c>
      <c r="F314" s="148" t="s">
        <v>693</v>
      </c>
      <c r="G314" s="149" t="s">
        <v>143</v>
      </c>
      <c r="H314" s="150">
        <v>35</v>
      </c>
      <c r="I314" s="151"/>
      <c r="J314" s="152">
        <f>ROUND(I314*H314,2)</f>
        <v>0</v>
      </c>
      <c r="K314" s="148" t="s">
        <v>144</v>
      </c>
      <c r="L314" s="34"/>
      <c r="M314" s="153" t="s">
        <v>1</v>
      </c>
      <c r="N314" s="154" t="s">
        <v>41</v>
      </c>
      <c r="O314" s="59"/>
      <c r="P314" s="155">
        <f>O314*H314</f>
        <v>0</v>
      </c>
      <c r="Q314" s="155">
        <v>9.8000000000000004E-2</v>
      </c>
      <c r="R314" s="155">
        <f>Q314*H314</f>
        <v>3.43</v>
      </c>
      <c r="S314" s="155">
        <v>0</v>
      </c>
      <c r="T314" s="156">
        <f>S314*H314</f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57" t="s">
        <v>145</v>
      </c>
      <c r="AT314" s="157" t="s">
        <v>140</v>
      </c>
      <c r="AU314" s="157" t="s">
        <v>86</v>
      </c>
      <c r="AY314" s="18" t="s">
        <v>138</v>
      </c>
      <c r="BE314" s="158">
        <f>IF(N314="základní",J314,0)</f>
        <v>0</v>
      </c>
      <c r="BF314" s="158">
        <f>IF(N314="snížená",J314,0)</f>
        <v>0</v>
      </c>
      <c r="BG314" s="158">
        <f>IF(N314="zákl. přenesená",J314,0)</f>
        <v>0</v>
      </c>
      <c r="BH314" s="158">
        <f>IF(N314="sníž. přenesená",J314,0)</f>
        <v>0</v>
      </c>
      <c r="BI314" s="158">
        <f>IF(N314="nulová",J314,0)</f>
        <v>0</v>
      </c>
      <c r="BJ314" s="18" t="s">
        <v>84</v>
      </c>
      <c r="BK314" s="158">
        <f>ROUND(I314*H314,2)</f>
        <v>0</v>
      </c>
      <c r="BL314" s="18" t="s">
        <v>145</v>
      </c>
      <c r="BM314" s="157" t="s">
        <v>694</v>
      </c>
    </row>
    <row r="315" spans="1:65" s="2" customFormat="1" ht="24.2" customHeight="1">
      <c r="A315" s="33"/>
      <c r="B315" s="145"/>
      <c r="C315" s="183" t="s">
        <v>695</v>
      </c>
      <c r="D315" s="183" t="s">
        <v>226</v>
      </c>
      <c r="E315" s="184" t="s">
        <v>696</v>
      </c>
      <c r="F315" s="185" t="s">
        <v>697</v>
      </c>
      <c r="G315" s="186" t="s">
        <v>143</v>
      </c>
      <c r="H315" s="187">
        <v>36.049999999999997</v>
      </c>
      <c r="I315" s="188"/>
      <c r="J315" s="189">
        <f>ROUND(I315*H315,2)</f>
        <v>0</v>
      </c>
      <c r="K315" s="185" t="s">
        <v>144</v>
      </c>
      <c r="L315" s="190"/>
      <c r="M315" s="191" t="s">
        <v>1</v>
      </c>
      <c r="N315" s="192" t="s">
        <v>41</v>
      </c>
      <c r="O315" s="59"/>
      <c r="P315" s="155">
        <f>O315*H315</f>
        <v>0</v>
      </c>
      <c r="Q315" s="155">
        <v>0.108</v>
      </c>
      <c r="R315" s="155">
        <f>Q315*H315</f>
        <v>3.8933999999999997</v>
      </c>
      <c r="S315" s="155">
        <v>0</v>
      </c>
      <c r="T315" s="156">
        <f>S315*H315</f>
        <v>0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157" t="s">
        <v>96</v>
      </c>
      <c r="AT315" s="157" t="s">
        <v>226</v>
      </c>
      <c r="AU315" s="157" t="s">
        <v>86</v>
      </c>
      <c r="AY315" s="18" t="s">
        <v>138</v>
      </c>
      <c r="BE315" s="158">
        <f>IF(N315="základní",J315,0)</f>
        <v>0</v>
      </c>
      <c r="BF315" s="158">
        <f>IF(N315="snížená",J315,0)</f>
        <v>0</v>
      </c>
      <c r="BG315" s="158">
        <f>IF(N315="zákl. přenesená",J315,0)</f>
        <v>0</v>
      </c>
      <c r="BH315" s="158">
        <f>IF(N315="sníž. přenesená",J315,0)</f>
        <v>0</v>
      </c>
      <c r="BI315" s="158">
        <f>IF(N315="nulová",J315,0)</f>
        <v>0</v>
      </c>
      <c r="BJ315" s="18" t="s">
        <v>84</v>
      </c>
      <c r="BK315" s="158">
        <f>ROUND(I315*H315,2)</f>
        <v>0</v>
      </c>
      <c r="BL315" s="18" t="s">
        <v>145</v>
      </c>
      <c r="BM315" s="157" t="s">
        <v>698</v>
      </c>
    </row>
    <row r="316" spans="1:65" s="13" customFormat="1" ht="11.25">
      <c r="B316" s="159"/>
      <c r="D316" s="160" t="s">
        <v>154</v>
      </c>
      <c r="F316" s="162" t="s">
        <v>699</v>
      </c>
      <c r="H316" s="163">
        <v>36.049999999999997</v>
      </c>
      <c r="I316" s="164"/>
      <c r="L316" s="159"/>
      <c r="M316" s="165"/>
      <c r="N316" s="166"/>
      <c r="O316" s="166"/>
      <c r="P316" s="166"/>
      <c r="Q316" s="166"/>
      <c r="R316" s="166"/>
      <c r="S316" s="166"/>
      <c r="T316" s="167"/>
      <c r="AT316" s="161" t="s">
        <v>154</v>
      </c>
      <c r="AU316" s="161" t="s">
        <v>86</v>
      </c>
      <c r="AV316" s="13" t="s">
        <v>86</v>
      </c>
      <c r="AW316" s="13" t="s">
        <v>3</v>
      </c>
      <c r="AX316" s="13" t="s">
        <v>84</v>
      </c>
      <c r="AY316" s="161" t="s">
        <v>138</v>
      </c>
    </row>
    <row r="317" spans="1:65" s="12" customFormat="1" ht="22.9" customHeight="1">
      <c r="B317" s="132"/>
      <c r="D317" s="133" t="s">
        <v>75</v>
      </c>
      <c r="E317" s="143" t="s">
        <v>165</v>
      </c>
      <c r="F317" s="143" t="s">
        <v>700</v>
      </c>
      <c r="I317" s="135"/>
      <c r="J317" s="144">
        <f>BK317</f>
        <v>0</v>
      </c>
      <c r="L317" s="132"/>
      <c r="M317" s="137"/>
      <c r="N317" s="138"/>
      <c r="O317" s="138"/>
      <c r="P317" s="139">
        <f>P318</f>
        <v>0</v>
      </c>
      <c r="Q317" s="138"/>
      <c r="R317" s="139">
        <f>R318</f>
        <v>1.1024</v>
      </c>
      <c r="S317" s="138"/>
      <c r="T317" s="140">
        <f>T318</f>
        <v>0</v>
      </c>
      <c r="AR317" s="133" t="s">
        <v>84</v>
      </c>
      <c r="AT317" s="141" t="s">
        <v>75</v>
      </c>
      <c r="AU317" s="141" t="s">
        <v>84</v>
      </c>
      <c r="AY317" s="133" t="s">
        <v>138</v>
      </c>
      <c r="BK317" s="142">
        <f>BK318</f>
        <v>0</v>
      </c>
    </row>
    <row r="318" spans="1:65" s="2" customFormat="1" ht="21.75" customHeight="1">
      <c r="A318" s="33"/>
      <c r="B318" s="145"/>
      <c r="C318" s="146" t="s">
        <v>455</v>
      </c>
      <c r="D318" s="146" t="s">
        <v>140</v>
      </c>
      <c r="E318" s="147" t="s">
        <v>701</v>
      </c>
      <c r="F318" s="148" t="s">
        <v>702</v>
      </c>
      <c r="G318" s="149" t="s">
        <v>143</v>
      </c>
      <c r="H318" s="150">
        <v>4</v>
      </c>
      <c r="I318" s="151"/>
      <c r="J318" s="152">
        <f>ROUND(I318*H318,2)</f>
        <v>0</v>
      </c>
      <c r="K318" s="148" t="s">
        <v>144</v>
      </c>
      <c r="L318" s="34"/>
      <c r="M318" s="153" t="s">
        <v>1</v>
      </c>
      <c r="N318" s="154" t="s">
        <v>41</v>
      </c>
      <c r="O318" s="59"/>
      <c r="P318" s="155">
        <f>O318*H318</f>
        <v>0</v>
      </c>
      <c r="Q318" s="155">
        <v>0.27560000000000001</v>
      </c>
      <c r="R318" s="155">
        <f>Q318*H318</f>
        <v>1.1024</v>
      </c>
      <c r="S318" s="155">
        <v>0</v>
      </c>
      <c r="T318" s="156">
        <f>S318*H318</f>
        <v>0</v>
      </c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R318" s="157" t="s">
        <v>145</v>
      </c>
      <c r="AT318" s="157" t="s">
        <v>140</v>
      </c>
      <c r="AU318" s="157" t="s">
        <v>86</v>
      </c>
      <c r="AY318" s="18" t="s">
        <v>138</v>
      </c>
      <c r="BE318" s="158">
        <f>IF(N318="základní",J318,0)</f>
        <v>0</v>
      </c>
      <c r="BF318" s="158">
        <f>IF(N318="snížená",J318,0)</f>
        <v>0</v>
      </c>
      <c r="BG318" s="158">
        <f>IF(N318="zákl. přenesená",J318,0)</f>
        <v>0</v>
      </c>
      <c r="BH318" s="158">
        <f>IF(N318="sníž. přenesená",J318,0)</f>
        <v>0</v>
      </c>
      <c r="BI318" s="158">
        <f>IF(N318="nulová",J318,0)</f>
        <v>0</v>
      </c>
      <c r="BJ318" s="18" t="s">
        <v>84</v>
      </c>
      <c r="BK318" s="158">
        <f>ROUND(I318*H318,2)</f>
        <v>0</v>
      </c>
      <c r="BL318" s="18" t="s">
        <v>145</v>
      </c>
      <c r="BM318" s="157" t="s">
        <v>703</v>
      </c>
    </row>
    <row r="319" spans="1:65" s="12" customFormat="1" ht="22.9" customHeight="1">
      <c r="B319" s="132"/>
      <c r="D319" s="133" t="s">
        <v>75</v>
      </c>
      <c r="E319" s="143" t="s">
        <v>96</v>
      </c>
      <c r="F319" s="143" t="s">
        <v>704</v>
      </c>
      <c r="I319" s="135"/>
      <c r="J319" s="144">
        <f>BK319</f>
        <v>0</v>
      </c>
      <c r="L319" s="132"/>
      <c r="M319" s="137"/>
      <c r="N319" s="138"/>
      <c r="O319" s="138"/>
      <c r="P319" s="139">
        <f>SUM(P320:P346)</f>
        <v>0</v>
      </c>
      <c r="Q319" s="138"/>
      <c r="R319" s="139">
        <f>SUM(R320:R346)</f>
        <v>3.5203759999999997</v>
      </c>
      <c r="S319" s="138"/>
      <c r="T319" s="140">
        <f>SUM(T320:T346)</f>
        <v>2.72</v>
      </c>
      <c r="AR319" s="133" t="s">
        <v>84</v>
      </c>
      <c r="AT319" s="141" t="s">
        <v>75</v>
      </c>
      <c r="AU319" s="141" t="s">
        <v>84</v>
      </c>
      <c r="AY319" s="133" t="s">
        <v>138</v>
      </c>
      <c r="BK319" s="142">
        <f>SUM(BK320:BK346)</f>
        <v>0</v>
      </c>
    </row>
    <row r="320" spans="1:65" s="2" customFormat="1" ht="16.5" customHeight="1">
      <c r="A320" s="33"/>
      <c r="B320" s="145"/>
      <c r="C320" s="146" t="s">
        <v>705</v>
      </c>
      <c r="D320" s="146" t="s">
        <v>140</v>
      </c>
      <c r="E320" s="147" t="s">
        <v>706</v>
      </c>
      <c r="F320" s="148" t="s">
        <v>707</v>
      </c>
      <c r="G320" s="149" t="s">
        <v>338</v>
      </c>
      <c r="H320" s="150">
        <v>2</v>
      </c>
      <c r="I320" s="151"/>
      <c r="J320" s="152">
        <f>ROUND(I320*H320,2)</f>
        <v>0</v>
      </c>
      <c r="K320" s="148" t="s">
        <v>1</v>
      </c>
      <c r="L320" s="34"/>
      <c r="M320" s="153" t="s">
        <v>1</v>
      </c>
      <c r="N320" s="154" t="s">
        <v>41</v>
      </c>
      <c r="O320" s="59"/>
      <c r="P320" s="155">
        <f>O320*H320</f>
        <v>0</v>
      </c>
      <c r="Q320" s="155">
        <v>1.3999999999999999E-4</v>
      </c>
      <c r="R320" s="155">
        <f>Q320*H320</f>
        <v>2.7999999999999998E-4</v>
      </c>
      <c r="S320" s="155">
        <v>0</v>
      </c>
      <c r="T320" s="156">
        <f>S320*H320</f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57" t="s">
        <v>145</v>
      </c>
      <c r="AT320" s="157" t="s">
        <v>140</v>
      </c>
      <c r="AU320" s="157" t="s">
        <v>86</v>
      </c>
      <c r="AY320" s="18" t="s">
        <v>138</v>
      </c>
      <c r="BE320" s="158">
        <f>IF(N320="základní",J320,0)</f>
        <v>0</v>
      </c>
      <c r="BF320" s="158">
        <f>IF(N320="snížená",J320,0)</f>
        <v>0</v>
      </c>
      <c r="BG320" s="158">
        <f>IF(N320="zákl. přenesená",J320,0)</f>
        <v>0</v>
      </c>
      <c r="BH320" s="158">
        <f>IF(N320="sníž. přenesená",J320,0)</f>
        <v>0</v>
      </c>
      <c r="BI320" s="158">
        <f>IF(N320="nulová",J320,0)</f>
        <v>0</v>
      </c>
      <c r="BJ320" s="18" t="s">
        <v>84</v>
      </c>
      <c r="BK320" s="158">
        <f>ROUND(I320*H320,2)</f>
        <v>0</v>
      </c>
      <c r="BL320" s="18" t="s">
        <v>145</v>
      </c>
      <c r="BM320" s="157" t="s">
        <v>708</v>
      </c>
    </row>
    <row r="321" spans="1:65" s="2" customFormat="1" ht="24.2" customHeight="1">
      <c r="A321" s="33"/>
      <c r="B321" s="145"/>
      <c r="C321" s="146" t="s">
        <v>709</v>
      </c>
      <c r="D321" s="146" t="s">
        <v>140</v>
      </c>
      <c r="E321" s="147" t="s">
        <v>710</v>
      </c>
      <c r="F321" s="148" t="s">
        <v>711</v>
      </c>
      <c r="G321" s="149" t="s">
        <v>162</v>
      </c>
      <c r="H321" s="150">
        <v>6</v>
      </c>
      <c r="I321" s="151"/>
      <c r="J321" s="152">
        <f>ROUND(I321*H321,2)</f>
        <v>0</v>
      </c>
      <c r="K321" s="148" t="s">
        <v>144</v>
      </c>
      <c r="L321" s="34"/>
      <c r="M321" s="153" t="s">
        <v>1</v>
      </c>
      <c r="N321" s="154" t="s">
        <v>41</v>
      </c>
      <c r="O321" s="59"/>
      <c r="P321" s="155">
        <f>O321*H321</f>
        <v>0</v>
      </c>
      <c r="Q321" s="155">
        <v>1.0000000000000001E-5</v>
      </c>
      <c r="R321" s="155">
        <f>Q321*H321</f>
        <v>6.0000000000000008E-5</v>
      </c>
      <c r="S321" s="155">
        <v>0</v>
      </c>
      <c r="T321" s="156">
        <f>S321*H321</f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57" t="s">
        <v>145</v>
      </c>
      <c r="AT321" s="157" t="s">
        <v>140</v>
      </c>
      <c r="AU321" s="157" t="s">
        <v>86</v>
      </c>
      <c r="AY321" s="18" t="s">
        <v>138</v>
      </c>
      <c r="BE321" s="158">
        <f>IF(N321="základní",J321,0)</f>
        <v>0</v>
      </c>
      <c r="BF321" s="158">
        <f>IF(N321="snížená",J321,0)</f>
        <v>0</v>
      </c>
      <c r="BG321" s="158">
        <f>IF(N321="zákl. přenesená",J321,0)</f>
        <v>0</v>
      </c>
      <c r="BH321" s="158">
        <f>IF(N321="sníž. přenesená",J321,0)</f>
        <v>0</v>
      </c>
      <c r="BI321" s="158">
        <f>IF(N321="nulová",J321,0)</f>
        <v>0</v>
      </c>
      <c r="BJ321" s="18" t="s">
        <v>84</v>
      </c>
      <c r="BK321" s="158">
        <f>ROUND(I321*H321,2)</f>
        <v>0</v>
      </c>
      <c r="BL321" s="18" t="s">
        <v>145</v>
      </c>
      <c r="BM321" s="157" t="s">
        <v>712</v>
      </c>
    </row>
    <row r="322" spans="1:65" s="2" customFormat="1" ht="24.2" customHeight="1">
      <c r="A322" s="33"/>
      <c r="B322" s="145"/>
      <c r="C322" s="183" t="s">
        <v>713</v>
      </c>
      <c r="D322" s="183" t="s">
        <v>226</v>
      </c>
      <c r="E322" s="184" t="s">
        <v>714</v>
      </c>
      <c r="F322" s="185" t="s">
        <v>715</v>
      </c>
      <c r="G322" s="186" t="s">
        <v>162</v>
      </c>
      <c r="H322" s="187">
        <v>6.18</v>
      </c>
      <c r="I322" s="188"/>
      <c r="J322" s="189">
        <f>ROUND(I322*H322,2)</f>
        <v>0</v>
      </c>
      <c r="K322" s="185" t="s">
        <v>144</v>
      </c>
      <c r="L322" s="190"/>
      <c r="M322" s="191" t="s">
        <v>1</v>
      </c>
      <c r="N322" s="192" t="s">
        <v>41</v>
      </c>
      <c r="O322" s="59"/>
      <c r="P322" s="155">
        <f>O322*H322</f>
        <v>0</v>
      </c>
      <c r="Q322" s="155">
        <v>4.1999999999999997E-3</v>
      </c>
      <c r="R322" s="155">
        <f>Q322*H322</f>
        <v>2.5955999999999996E-2</v>
      </c>
      <c r="S322" s="155">
        <v>0</v>
      </c>
      <c r="T322" s="156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57" t="s">
        <v>96</v>
      </c>
      <c r="AT322" s="157" t="s">
        <v>226</v>
      </c>
      <c r="AU322" s="157" t="s">
        <v>86</v>
      </c>
      <c r="AY322" s="18" t="s">
        <v>138</v>
      </c>
      <c r="BE322" s="158">
        <f>IF(N322="základní",J322,0)</f>
        <v>0</v>
      </c>
      <c r="BF322" s="158">
        <f>IF(N322="snížená",J322,0)</f>
        <v>0</v>
      </c>
      <c r="BG322" s="158">
        <f>IF(N322="zákl. přenesená",J322,0)</f>
        <v>0</v>
      </c>
      <c r="BH322" s="158">
        <f>IF(N322="sníž. přenesená",J322,0)</f>
        <v>0</v>
      </c>
      <c r="BI322" s="158">
        <f>IF(N322="nulová",J322,0)</f>
        <v>0</v>
      </c>
      <c r="BJ322" s="18" t="s">
        <v>84</v>
      </c>
      <c r="BK322" s="158">
        <f>ROUND(I322*H322,2)</f>
        <v>0</v>
      </c>
      <c r="BL322" s="18" t="s">
        <v>145</v>
      </c>
      <c r="BM322" s="157" t="s">
        <v>716</v>
      </c>
    </row>
    <row r="323" spans="1:65" s="13" customFormat="1" ht="11.25">
      <c r="B323" s="159"/>
      <c r="D323" s="160" t="s">
        <v>154</v>
      </c>
      <c r="F323" s="162" t="s">
        <v>717</v>
      </c>
      <c r="H323" s="163">
        <v>6.18</v>
      </c>
      <c r="I323" s="164"/>
      <c r="L323" s="159"/>
      <c r="M323" s="165"/>
      <c r="N323" s="166"/>
      <c r="O323" s="166"/>
      <c r="P323" s="166"/>
      <c r="Q323" s="166"/>
      <c r="R323" s="166"/>
      <c r="S323" s="166"/>
      <c r="T323" s="167"/>
      <c r="AT323" s="161" t="s">
        <v>154</v>
      </c>
      <c r="AU323" s="161" t="s">
        <v>86</v>
      </c>
      <c r="AV323" s="13" t="s">
        <v>86</v>
      </c>
      <c r="AW323" s="13" t="s">
        <v>3</v>
      </c>
      <c r="AX323" s="13" t="s">
        <v>84</v>
      </c>
      <c r="AY323" s="161" t="s">
        <v>138</v>
      </c>
    </row>
    <row r="324" spans="1:65" s="2" customFormat="1" ht="24.2" customHeight="1">
      <c r="A324" s="33"/>
      <c r="B324" s="145"/>
      <c r="C324" s="146" t="s">
        <v>446</v>
      </c>
      <c r="D324" s="146" t="s">
        <v>140</v>
      </c>
      <c r="E324" s="147" t="s">
        <v>718</v>
      </c>
      <c r="F324" s="148" t="s">
        <v>719</v>
      </c>
      <c r="G324" s="149" t="s">
        <v>176</v>
      </c>
      <c r="H324" s="150">
        <v>0.625</v>
      </c>
      <c r="I324" s="151"/>
      <c r="J324" s="152">
        <f>ROUND(I324*H324,2)</f>
        <v>0</v>
      </c>
      <c r="K324" s="148" t="s">
        <v>144</v>
      </c>
      <c r="L324" s="34"/>
      <c r="M324" s="153" t="s">
        <v>1</v>
      </c>
      <c r="N324" s="154" t="s">
        <v>41</v>
      </c>
      <c r="O324" s="59"/>
      <c r="P324" s="155">
        <f>O324*H324</f>
        <v>0</v>
      </c>
      <c r="Q324" s="155">
        <v>0</v>
      </c>
      <c r="R324" s="155">
        <f>Q324*H324</f>
        <v>0</v>
      </c>
      <c r="S324" s="155">
        <v>1.92</v>
      </c>
      <c r="T324" s="156">
        <f>S324*H324</f>
        <v>1.2</v>
      </c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R324" s="157" t="s">
        <v>145</v>
      </c>
      <c r="AT324" s="157" t="s">
        <v>140</v>
      </c>
      <c r="AU324" s="157" t="s">
        <v>86</v>
      </c>
      <c r="AY324" s="18" t="s">
        <v>138</v>
      </c>
      <c r="BE324" s="158">
        <f>IF(N324="základní",J324,0)</f>
        <v>0</v>
      </c>
      <c r="BF324" s="158">
        <f>IF(N324="snížená",J324,0)</f>
        <v>0</v>
      </c>
      <c r="BG324" s="158">
        <f>IF(N324="zákl. přenesená",J324,0)</f>
        <v>0</v>
      </c>
      <c r="BH324" s="158">
        <f>IF(N324="sníž. přenesená",J324,0)</f>
        <v>0</v>
      </c>
      <c r="BI324" s="158">
        <f>IF(N324="nulová",J324,0)</f>
        <v>0</v>
      </c>
      <c r="BJ324" s="18" t="s">
        <v>84</v>
      </c>
      <c r="BK324" s="158">
        <f>ROUND(I324*H324,2)</f>
        <v>0</v>
      </c>
      <c r="BL324" s="18" t="s">
        <v>145</v>
      </c>
      <c r="BM324" s="157" t="s">
        <v>720</v>
      </c>
    </row>
    <row r="325" spans="1:65" s="15" customFormat="1" ht="11.25">
      <c r="B325" s="176"/>
      <c r="D325" s="160" t="s">
        <v>154</v>
      </c>
      <c r="E325" s="177" t="s">
        <v>1</v>
      </c>
      <c r="F325" s="178" t="s">
        <v>721</v>
      </c>
      <c r="H325" s="177" t="s">
        <v>1</v>
      </c>
      <c r="I325" s="179"/>
      <c r="L325" s="176"/>
      <c r="M325" s="180"/>
      <c r="N325" s="181"/>
      <c r="O325" s="181"/>
      <c r="P325" s="181"/>
      <c r="Q325" s="181"/>
      <c r="R325" s="181"/>
      <c r="S325" s="181"/>
      <c r="T325" s="182"/>
      <c r="AT325" s="177" t="s">
        <v>154</v>
      </c>
      <c r="AU325" s="177" t="s">
        <v>86</v>
      </c>
      <c r="AV325" s="15" t="s">
        <v>84</v>
      </c>
      <c r="AW325" s="15" t="s">
        <v>32</v>
      </c>
      <c r="AX325" s="15" t="s">
        <v>76</v>
      </c>
      <c r="AY325" s="177" t="s">
        <v>138</v>
      </c>
    </row>
    <row r="326" spans="1:65" s="13" customFormat="1" ht="11.25">
      <c r="B326" s="159"/>
      <c r="D326" s="160" t="s">
        <v>154</v>
      </c>
      <c r="E326" s="161" t="s">
        <v>1</v>
      </c>
      <c r="F326" s="162" t="s">
        <v>722</v>
      </c>
      <c r="H326" s="163">
        <v>0.625</v>
      </c>
      <c r="I326" s="164"/>
      <c r="L326" s="159"/>
      <c r="M326" s="165"/>
      <c r="N326" s="166"/>
      <c r="O326" s="166"/>
      <c r="P326" s="166"/>
      <c r="Q326" s="166"/>
      <c r="R326" s="166"/>
      <c r="S326" s="166"/>
      <c r="T326" s="167"/>
      <c r="AT326" s="161" t="s">
        <v>154</v>
      </c>
      <c r="AU326" s="161" t="s">
        <v>86</v>
      </c>
      <c r="AV326" s="13" t="s">
        <v>86</v>
      </c>
      <c r="AW326" s="13" t="s">
        <v>32</v>
      </c>
      <c r="AX326" s="13" t="s">
        <v>84</v>
      </c>
      <c r="AY326" s="161" t="s">
        <v>138</v>
      </c>
    </row>
    <row r="327" spans="1:65" s="2" customFormat="1" ht="21.75" customHeight="1">
      <c r="A327" s="33"/>
      <c r="B327" s="145"/>
      <c r="C327" s="146" t="s">
        <v>723</v>
      </c>
      <c r="D327" s="146" t="s">
        <v>140</v>
      </c>
      <c r="E327" s="147" t="s">
        <v>724</v>
      </c>
      <c r="F327" s="148" t="s">
        <v>725</v>
      </c>
      <c r="G327" s="149" t="s">
        <v>162</v>
      </c>
      <c r="H327" s="150">
        <v>6</v>
      </c>
      <c r="I327" s="151"/>
      <c r="J327" s="152">
        <f t="shared" ref="J327:J338" si="10">ROUND(I327*H327,2)</f>
        <v>0</v>
      </c>
      <c r="K327" s="148" t="s">
        <v>144</v>
      </c>
      <c r="L327" s="34"/>
      <c r="M327" s="153" t="s">
        <v>1</v>
      </c>
      <c r="N327" s="154" t="s">
        <v>41</v>
      </c>
      <c r="O327" s="59"/>
      <c r="P327" s="155">
        <f t="shared" ref="P327:P338" si="11">O327*H327</f>
        <v>0</v>
      </c>
      <c r="Q327" s="155">
        <v>0</v>
      </c>
      <c r="R327" s="155">
        <f t="shared" ref="R327:R338" si="12">Q327*H327</f>
        <v>0</v>
      </c>
      <c r="S327" s="155">
        <v>0</v>
      </c>
      <c r="T327" s="156">
        <f t="shared" ref="T327:T338" si="13">S327*H327</f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57" t="s">
        <v>145</v>
      </c>
      <c r="AT327" s="157" t="s">
        <v>140</v>
      </c>
      <c r="AU327" s="157" t="s">
        <v>86</v>
      </c>
      <c r="AY327" s="18" t="s">
        <v>138</v>
      </c>
      <c r="BE327" s="158">
        <f t="shared" ref="BE327:BE338" si="14">IF(N327="základní",J327,0)</f>
        <v>0</v>
      </c>
      <c r="BF327" s="158">
        <f t="shared" ref="BF327:BF338" si="15">IF(N327="snížená",J327,0)</f>
        <v>0</v>
      </c>
      <c r="BG327" s="158">
        <f t="shared" ref="BG327:BG338" si="16">IF(N327="zákl. přenesená",J327,0)</f>
        <v>0</v>
      </c>
      <c r="BH327" s="158">
        <f t="shared" ref="BH327:BH338" si="17">IF(N327="sníž. přenesená",J327,0)</f>
        <v>0</v>
      </c>
      <c r="BI327" s="158">
        <f t="shared" ref="BI327:BI338" si="18">IF(N327="nulová",J327,0)</f>
        <v>0</v>
      </c>
      <c r="BJ327" s="18" t="s">
        <v>84</v>
      </c>
      <c r="BK327" s="158">
        <f t="shared" ref="BK327:BK338" si="19">ROUND(I327*H327,2)</f>
        <v>0</v>
      </c>
      <c r="BL327" s="18" t="s">
        <v>145</v>
      </c>
      <c r="BM327" s="157" t="s">
        <v>726</v>
      </c>
    </row>
    <row r="328" spans="1:65" s="2" customFormat="1" ht="24.2" customHeight="1">
      <c r="A328" s="33"/>
      <c r="B328" s="145"/>
      <c r="C328" s="146" t="s">
        <v>727</v>
      </c>
      <c r="D328" s="146" t="s">
        <v>140</v>
      </c>
      <c r="E328" s="147" t="s">
        <v>728</v>
      </c>
      <c r="F328" s="148" t="s">
        <v>729</v>
      </c>
      <c r="G328" s="149" t="s">
        <v>338</v>
      </c>
      <c r="H328" s="150">
        <v>2</v>
      </c>
      <c r="I328" s="151"/>
      <c r="J328" s="152">
        <f t="shared" si="10"/>
        <v>0</v>
      </c>
      <c r="K328" s="148" t="s">
        <v>144</v>
      </c>
      <c r="L328" s="34"/>
      <c r="M328" s="153" t="s">
        <v>1</v>
      </c>
      <c r="N328" s="154" t="s">
        <v>41</v>
      </c>
      <c r="O328" s="59"/>
      <c r="P328" s="155">
        <f t="shared" si="11"/>
        <v>0</v>
      </c>
      <c r="Q328" s="155">
        <v>0.12422</v>
      </c>
      <c r="R328" s="155">
        <f t="shared" si="12"/>
        <v>0.24843999999999999</v>
      </c>
      <c r="S328" s="155">
        <v>0</v>
      </c>
      <c r="T328" s="156">
        <f t="shared" si="13"/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57" t="s">
        <v>145</v>
      </c>
      <c r="AT328" s="157" t="s">
        <v>140</v>
      </c>
      <c r="AU328" s="157" t="s">
        <v>86</v>
      </c>
      <c r="AY328" s="18" t="s">
        <v>138</v>
      </c>
      <c r="BE328" s="158">
        <f t="shared" si="14"/>
        <v>0</v>
      </c>
      <c r="BF328" s="158">
        <f t="shared" si="15"/>
        <v>0</v>
      </c>
      <c r="BG328" s="158">
        <f t="shared" si="16"/>
        <v>0</v>
      </c>
      <c r="BH328" s="158">
        <f t="shared" si="17"/>
        <v>0</v>
      </c>
      <c r="BI328" s="158">
        <f t="shared" si="18"/>
        <v>0</v>
      </c>
      <c r="BJ328" s="18" t="s">
        <v>84</v>
      </c>
      <c r="BK328" s="158">
        <f t="shared" si="19"/>
        <v>0</v>
      </c>
      <c r="BL328" s="18" t="s">
        <v>145</v>
      </c>
      <c r="BM328" s="157" t="s">
        <v>730</v>
      </c>
    </row>
    <row r="329" spans="1:65" s="2" customFormat="1" ht="16.5" customHeight="1">
      <c r="A329" s="33"/>
      <c r="B329" s="145"/>
      <c r="C329" s="183" t="s">
        <v>731</v>
      </c>
      <c r="D329" s="183" t="s">
        <v>226</v>
      </c>
      <c r="E329" s="184" t="s">
        <v>732</v>
      </c>
      <c r="F329" s="185" t="s">
        <v>733</v>
      </c>
      <c r="G329" s="186" t="s">
        <v>338</v>
      </c>
      <c r="H329" s="187">
        <v>2</v>
      </c>
      <c r="I329" s="188"/>
      <c r="J329" s="189">
        <f t="shared" si="10"/>
        <v>0</v>
      </c>
      <c r="K329" s="185" t="s">
        <v>144</v>
      </c>
      <c r="L329" s="190"/>
      <c r="M329" s="191" t="s">
        <v>1</v>
      </c>
      <c r="N329" s="192" t="s">
        <v>41</v>
      </c>
      <c r="O329" s="59"/>
      <c r="P329" s="155">
        <f t="shared" si="11"/>
        <v>0</v>
      </c>
      <c r="Q329" s="155">
        <v>6.9000000000000006E-2</v>
      </c>
      <c r="R329" s="155">
        <f t="shared" si="12"/>
        <v>0.13800000000000001</v>
      </c>
      <c r="S329" s="155">
        <v>0</v>
      </c>
      <c r="T329" s="156">
        <f t="shared" si="13"/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57" t="s">
        <v>96</v>
      </c>
      <c r="AT329" s="157" t="s">
        <v>226</v>
      </c>
      <c r="AU329" s="157" t="s">
        <v>86</v>
      </c>
      <c r="AY329" s="18" t="s">
        <v>138</v>
      </c>
      <c r="BE329" s="158">
        <f t="shared" si="14"/>
        <v>0</v>
      </c>
      <c r="BF329" s="158">
        <f t="shared" si="15"/>
        <v>0</v>
      </c>
      <c r="BG329" s="158">
        <f t="shared" si="16"/>
        <v>0</v>
      </c>
      <c r="BH329" s="158">
        <f t="shared" si="17"/>
        <v>0</v>
      </c>
      <c r="BI329" s="158">
        <f t="shared" si="18"/>
        <v>0</v>
      </c>
      <c r="BJ329" s="18" t="s">
        <v>84</v>
      </c>
      <c r="BK329" s="158">
        <f t="shared" si="19"/>
        <v>0</v>
      </c>
      <c r="BL329" s="18" t="s">
        <v>145</v>
      </c>
      <c r="BM329" s="157" t="s">
        <v>734</v>
      </c>
    </row>
    <row r="330" spans="1:65" s="2" customFormat="1" ht="24.2" customHeight="1">
      <c r="A330" s="33"/>
      <c r="B330" s="145"/>
      <c r="C330" s="146" t="s">
        <v>735</v>
      </c>
      <c r="D330" s="146" t="s">
        <v>140</v>
      </c>
      <c r="E330" s="147" t="s">
        <v>736</v>
      </c>
      <c r="F330" s="148" t="s">
        <v>737</v>
      </c>
      <c r="G330" s="149" t="s">
        <v>338</v>
      </c>
      <c r="H330" s="150">
        <v>2</v>
      </c>
      <c r="I330" s="151"/>
      <c r="J330" s="152">
        <f t="shared" si="10"/>
        <v>0</v>
      </c>
      <c r="K330" s="148" t="s">
        <v>144</v>
      </c>
      <c r="L330" s="34"/>
      <c r="M330" s="153" t="s">
        <v>1</v>
      </c>
      <c r="N330" s="154" t="s">
        <v>41</v>
      </c>
      <c r="O330" s="59"/>
      <c r="P330" s="155">
        <f t="shared" si="11"/>
        <v>0</v>
      </c>
      <c r="Q330" s="155">
        <v>2.972E-2</v>
      </c>
      <c r="R330" s="155">
        <f t="shared" si="12"/>
        <v>5.944E-2</v>
      </c>
      <c r="S330" s="155">
        <v>0</v>
      </c>
      <c r="T330" s="156">
        <f t="shared" si="13"/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57" t="s">
        <v>145</v>
      </c>
      <c r="AT330" s="157" t="s">
        <v>140</v>
      </c>
      <c r="AU330" s="157" t="s">
        <v>86</v>
      </c>
      <c r="AY330" s="18" t="s">
        <v>138</v>
      </c>
      <c r="BE330" s="158">
        <f t="shared" si="14"/>
        <v>0</v>
      </c>
      <c r="BF330" s="158">
        <f t="shared" si="15"/>
        <v>0</v>
      </c>
      <c r="BG330" s="158">
        <f t="shared" si="16"/>
        <v>0</v>
      </c>
      <c r="BH330" s="158">
        <f t="shared" si="17"/>
        <v>0</v>
      </c>
      <c r="BI330" s="158">
        <f t="shared" si="18"/>
        <v>0</v>
      </c>
      <c r="BJ330" s="18" t="s">
        <v>84</v>
      </c>
      <c r="BK330" s="158">
        <f t="shared" si="19"/>
        <v>0</v>
      </c>
      <c r="BL330" s="18" t="s">
        <v>145</v>
      </c>
      <c r="BM330" s="157" t="s">
        <v>738</v>
      </c>
    </row>
    <row r="331" spans="1:65" s="2" customFormat="1" ht="21.75" customHeight="1">
      <c r="A331" s="33"/>
      <c r="B331" s="145"/>
      <c r="C331" s="183" t="s">
        <v>739</v>
      </c>
      <c r="D331" s="183" t="s">
        <v>226</v>
      </c>
      <c r="E331" s="184" t="s">
        <v>740</v>
      </c>
      <c r="F331" s="185" t="s">
        <v>741</v>
      </c>
      <c r="G331" s="186" t="s">
        <v>338</v>
      </c>
      <c r="H331" s="187">
        <v>2</v>
      </c>
      <c r="I331" s="188"/>
      <c r="J331" s="189">
        <f t="shared" si="10"/>
        <v>0</v>
      </c>
      <c r="K331" s="185" t="s">
        <v>144</v>
      </c>
      <c r="L331" s="190"/>
      <c r="M331" s="191" t="s">
        <v>1</v>
      </c>
      <c r="N331" s="192" t="s">
        <v>41</v>
      </c>
      <c r="O331" s="59"/>
      <c r="P331" s="155">
        <f t="shared" si="11"/>
        <v>0</v>
      </c>
      <c r="Q331" s="155">
        <v>0.111</v>
      </c>
      <c r="R331" s="155">
        <f t="shared" si="12"/>
        <v>0.222</v>
      </c>
      <c r="S331" s="155">
        <v>0</v>
      </c>
      <c r="T331" s="156">
        <f t="shared" si="13"/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57" t="s">
        <v>96</v>
      </c>
      <c r="AT331" s="157" t="s">
        <v>226</v>
      </c>
      <c r="AU331" s="157" t="s">
        <v>86</v>
      </c>
      <c r="AY331" s="18" t="s">
        <v>138</v>
      </c>
      <c r="BE331" s="158">
        <f t="shared" si="14"/>
        <v>0</v>
      </c>
      <c r="BF331" s="158">
        <f t="shared" si="15"/>
        <v>0</v>
      </c>
      <c r="BG331" s="158">
        <f t="shared" si="16"/>
        <v>0</v>
      </c>
      <c r="BH331" s="158">
        <f t="shared" si="17"/>
        <v>0</v>
      </c>
      <c r="BI331" s="158">
        <f t="shared" si="18"/>
        <v>0</v>
      </c>
      <c r="BJ331" s="18" t="s">
        <v>84</v>
      </c>
      <c r="BK331" s="158">
        <f t="shared" si="19"/>
        <v>0</v>
      </c>
      <c r="BL331" s="18" t="s">
        <v>145</v>
      </c>
      <c r="BM331" s="157" t="s">
        <v>742</v>
      </c>
    </row>
    <row r="332" spans="1:65" s="2" customFormat="1" ht="24.2" customHeight="1">
      <c r="A332" s="33"/>
      <c r="B332" s="145"/>
      <c r="C332" s="146" t="s">
        <v>743</v>
      </c>
      <c r="D332" s="146" t="s">
        <v>140</v>
      </c>
      <c r="E332" s="147" t="s">
        <v>744</v>
      </c>
      <c r="F332" s="148" t="s">
        <v>745</v>
      </c>
      <c r="G332" s="149" t="s">
        <v>338</v>
      </c>
      <c r="H332" s="150">
        <v>2</v>
      </c>
      <c r="I332" s="151"/>
      <c r="J332" s="152">
        <f t="shared" si="10"/>
        <v>0</v>
      </c>
      <c r="K332" s="148" t="s">
        <v>144</v>
      </c>
      <c r="L332" s="34"/>
      <c r="M332" s="153" t="s">
        <v>1</v>
      </c>
      <c r="N332" s="154" t="s">
        <v>41</v>
      </c>
      <c r="O332" s="59"/>
      <c r="P332" s="155">
        <f t="shared" si="11"/>
        <v>0</v>
      </c>
      <c r="Q332" s="155">
        <v>2.972E-2</v>
      </c>
      <c r="R332" s="155">
        <f t="shared" si="12"/>
        <v>5.944E-2</v>
      </c>
      <c r="S332" s="155">
        <v>0</v>
      </c>
      <c r="T332" s="156">
        <f t="shared" si="13"/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57" t="s">
        <v>145</v>
      </c>
      <c r="AT332" s="157" t="s">
        <v>140</v>
      </c>
      <c r="AU332" s="157" t="s">
        <v>86</v>
      </c>
      <c r="AY332" s="18" t="s">
        <v>138</v>
      </c>
      <c r="BE332" s="158">
        <f t="shared" si="14"/>
        <v>0</v>
      </c>
      <c r="BF332" s="158">
        <f t="shared" si="15"/>
        <v>0</v>
      </c>
      <c r="BG332" s="158">
        <f t="shared" si="16"/>
        <v>0</v>
      </c>
      <c r="BH332" s="158">
        <f t="shared" si="17"/>
        <v>0</v>
      </c>
      <c r="BI332" s="158">
        <f t="shared" si="18"/>
        <v>0</v>
      </c>
      <c r="BJ332" s="18" t="s">
        <v>84</v>
      </c>
      <c r="BK332" s="158">
        <f t="shared" si="19"/>
        <v>0</v>
      </c>
      <c r="BL332" s="18" t="s">
        <v>145</v>
      </c>
      <c r="BM332" s="157" t="s">
        <v>746</v>
      </c>
    </row>
    <row r="333" spans="1:65" s="2" customFormat="1" ht="24.2" customHeight="1">
      <c r="A333" s="33"/>
      <c r="B333" s="145"/>
      <c r="C333" s="183" t="s">
        <v>747</v>
      </c>
      <c r="D333" s="183" t="s">
        <v>226</v>
      </c>
      <c r="E333" s="184" t="s">
        <v>748</v>
      </c>
      <c r="F333" s="185" t="s">
        <v>749</v>
      </c>
      <c r="G333" s="186" t="s">
        <v>338</v>
      </c>
      <c r="H333" s="187">
        <v>2</v>
      </c>
      <c r="I333" s="188"/>
      <c r="J333" s="189">
        <f t="shared" si="10"/>
        <v>0</v>
      </c>
      <c r="K333" s="185" t="s">
        <v>144</v>
      </c>
      <c r="L333" s="190"/>
      <c r="M333" s="191" t="s">
        <v>1</v>
      </c>
      <c r="N333" s="192" t="s">
        <v>41</v>
      </c>
      <c r="O333" s="59"/>
      <c r="P333" s="155">
        <f t="shared" si="11"/>
        <v>0</v>
      </c>
      <c r="Q333" s="155">
        <v>5.7000000000000002E-2</v>
      </c>
      <c r="R333" s="155">
        <f t="shared" si="12"/>
        <v>0.114</v>
      </c>
      <c r="S333" s="155">
        <v>0</v>
      </c>
      <c r="T333" s="156">
        <f t="shared" si="13"/>
        <v>0</v>
      </c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R333" s="157" t="s">
        <v>96</v>
      </c>
      <c r="AT333" s="157" t="s">
        <v>226</v>
      </c>
      <c r="AU333" s="157" t="s">
        <v>86</v>
      </c>
      <c r="AY333" s="18" t="s">
        <v>138</v>
      </c>
      <c r="BE333" s="158">
        <f t="shared" si="14"/>
        <v>0</v>
      </c>
      <c r="BF333" s="158">
        <f t="shared" si="15"/>
        <v>0</v>
      </c>
      <c r="BG333" s="158">
        <f t="shared" si="16"/>
        <v>0</v>
      </c>
      <c r="BH333" s="158">
        <f t="shared" si="17"/>
        <v>0</v>
      </c>
      <c r="BI333" s="158">
        <f t="shared" si="18"/>
        <v>0</v>
      </c>
      <c r="BJ333" s="18" t="s">
        <v>84</v>
      </c>
      <c r="BK333" s="158">
        <f t="shared" si="19"/>
        <v>0</v>
      </c>
      <c r="BL333" s="18" t="s">
        <v>145</v>
      </c>
      <c r="BM333" s="157" t="s">
        <v>750</v>
      </c>
    </row>
    <row r="334" spans="1:65" s="2" customFormat="1" ht="24.2" customHeight="1">
      <c r="A334" s="33"/>
      <c r="B334" s="145"/>
      <c r="C334" s="146" t="s">
        <v>751</v>
      </c>
      <c r="D334" s="146" t="s">
        <v>140</v>
      </c>
      <c r="E334" s="147" t="s">
        <v>752</v>
      </c>
      <c r="F334" s="148" t="s">
        <v>753</v>
      </c>
      <c r="G334" s="149" t="s">
        <v>338</v>
      </c>
      <c r="H334" s="150">
        <v>2</v>
      </c>
      <c r="I334" s="151"/>
      <c r="J334" s="152">
        <f t="shared" si="10"/>
        <v>0</v>
      </c>
      <c r="K334" s="148" t="s">
        <v>144</v>
      </c>
      <c r="L334" s="34"/>
      <c r="M334" s="153" t="s">
        <v>1</v>
      </c>
      <c r="N334" s="154" t="s">
        <v>41</v>
      </c>
      <c r="O334" s="59"/>
      <c r="P334" s="155">
        <f t="shared" si="11"/>
        <v>0</v>
      </c>
      <c r="Q334" s="155">
        <v>2.972E-2</v>
      </c>
      <c r="R334" s="155">
        <f t="shared" si="12"/>
        <v>5.944E-2</v>
      </c>
      <c r="S334" s="155">
        <v>0</v>
      </c>
      <c r="T334" s="156">
        <f t="shared" si="13"/>
        <v>0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57" t="s">
        <v>145</v>
      </c>
      <c r="AT334" s="157" t="s">
        <v>140</v>
      </c>
      <c r="AU334" s="157" t="s">
        <v>86</v>
      </c>
      <c r="AY334" s="18" t="s">
        <v>138</v>
      </c>
      <c r="BE334" s="158">
        <f t="shared" si="14"/>
        <v>0</v>
      </c>
      <c r="BF334" s="158">
        <f t="shared" si="15"/>
        <v>0</v>
      </c>
      <c r="BG334" s="158">
        <f t="shared" si="16"/>
        <v>0</v>
      </c>
      <c r="BH334" s="158">
        <f t="shared" si="17"/>
        <v>0</v>
      </c>
      <c r="BI334" s="158">
        <f t="shared" si="18"/>
        <v>0</v>
      </c>
      <c r="BJ334" s="18" t="s">
        <v>84</v>
      </c>
      <c r="BK334" s="158">
        <f t="shared" si="19"/>
        <v>0</v>
      </c>
      <c r="BL334" s="18" t="s">
        <v>145</v>
      </c>
      <c r="BM334" s="157" t="s">
        <v>754</v>
      </c>
    </row>
    <row r="335" spans="1:65" s="2" customFormat="1" ht="24.2" customHeight="1">
      <c r="A335" s="33"/>
      <c r="B335" s="145"/>
      <c r="C335" s="183" t="s">
        <v>755</v>
      </c>
      <c r="D335" s="183" t="s">
        <v>226</v>
      </c>
      <c r="E335" s="184" t="s">
        <v>756</v>
      </c>
      <c r="F335" s="185" t="s">
        <v>757</v>
      </c>
      <c r="G335" s="186" t="s">
        <v>338</v>
      </c>
      <c r="H335" s="187">
        <v>2</v>
      </c>
      <c r="I335" s="188"/>
      <c r="J335" s="189">
        <f t="shared" si="10"/>
        <v>0</v>
      </c>
      <c r="K335" s="185" t="s">
        <v>144</v>
      </c>
      <c r="L335" s="190"/>
      <c r="M335" s="191" t="s">
        <v>1</v>
      </c>
      <c r="N335" s="192" t="s">
        <v>41</v>
      </c>
      <c r="O335" s="59"/>
      <c r="P335" s="155">
        <f t="shared" si="11"/>
        <v>0</v>
      </c>
      <c r="Q335" s="155">
        <v>0.11</v>
      </c>
      <c r="R335" s="155">
        <f t="shared" si="12"/>
        <v>0.22</v>
      </c>
      <c r="S335" s="155">
        <v>0</v>
      </c>
      <c r="T335" s="156">
        <f t="shared" si="13"/>
        <v>0</v>
      </c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R335" s="157" t="s">
        <v>96</v>
      </c>
      <c r="AT335" s="157" t="s">
        <v>226</v>
      </c>
      <c r="AU335" s="157" t="s">
        <v>86</v>
      </c>
      <c r="AY335" s="18" t="s">
        <v>138</v>
      </c>
      <c r="BE335" s="158">
        <f t="shared" si="14"/>
        <v>0</v>
      </c>
      <c r="BF335" s="158">
        <f t="shared" si="15"/>
        <v>0</v>
      </c>
      <c r="BG335" s="158">
        <f t="shared" si="16"/>
        <v>0</v>
      </c>
      <c r="BH335" s="158">
        <f t="shared" si="17"/>
        <v>0</v>
      </c>
      <c r="BI335" s="158">
        <f t="shared" si="18"/>
        <v>0</v>
      </c>
      <c r="BJ335" s="18" t="s">
        <v>84</v>
      </c>
      <c r="BK335" s="158">
        <f t="shared" si="19"/>
        <v>0</v>
      </c>
      <c r="BL335" s="18" t="s">
        <v>145</v>
      </c>
      <c r="BM335" s="157" t="s">
        <v>758</v>
      </c>
    </row>
    <row r="336" spans="1:65" s="2" customFormat="1" ht="24.2" customHeight="1">
      <c r="A336" s="33"/>
      <c r="B336" s="145"/>
      <c r="C336" s="146" t="s">
        <v>759</v>
      </c>
      <c r="D336" s="146" t="s">
        <v>140</v>
      </c>
      <c r="E336" s="147" t="s">
        <v>760</v>
      </c>
      <c r="F336" s="148" t="s">
        <v>761</v>
      </c>
      <c r="G336" s="149" t="s">
        <v>338</v>
      </c>
      <c r="H336" s="150">
        <v>2</v>
      </c>
      <c r="I336" s="151"/>
      <c r="J336" s="152">
        <f t="shared" si="10"/>
        <v>0</v>
      </c>
      <c r="K336" s="148" t="s">
        <v>144</v>
      </c>
      <c r="L336" s="34"/>
      <c r="M336" s="153" t="s">
        <v>1</v>
      </c>
      <c r="N336" s="154" t="s">
        <v>41</v>
      </c>
      <c r="O336" s="59"/>
      <c r="P336" s="155">
        <f t="shared" si="11"/>
        <v>0</v>
      </c>
      <c r="Q336" s="155">
        <v>2.972E-2</v>
      </c>
      <c r="R336" s="155">
        <f t="shared" si="12"/>
        <v>5.944E-2</v>
      </c>
      <c r="S336" s="155">
        <v>0</v>
      </c>
      <c r="T336" s="156">
        <f t="shared" si="13"/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57" t="s">
        <v>145</v>
      </c>
      <c r="AT336" s="157" t="s">
        <v>140</v>
      </c>
      <c r="AU336" s="157" t="s">
        <v>86</v>
      </c>
      <c r="AY336" s="18" t="s">
        <v>138</v>
      </c>
      <c r="BE336" s="158">
        <f t="shared" si="14"/>
        <v>0</v>
      </c>
      <c r="BF336" s="158">
        <f t="shared" si="15"/>
        <v>0</v>
      </c>
      <c r="BG336" s="158">
        <f t="shared" si="16"/>
        <v>0</v>
      </c>
      <c r="BH336" s="158">
        <f t="shared" si="17"/>
        <v>0</v>
      </c>
      <c r="BI336" s="158">
        <f t="shared" si="18"/>
        <v>0</v>
      </c>
      <c r="BJ336" s="18" t="s">
        <v>84</v>
      </c>
      <c r="BK336" s="158">
        <f t="shared" si="19"/>
        <v>0</v>
      </c>
      <c r="BL336" s="18" t="s">
        <v>145</v>
      </c>
      <c r="BM336" s="157" t="s">
        <v>762</v>
      </c>
    </row>
    <row r="337" spans="1:65" s="2" customFormat="1" ht="24.2" customHeight="1">
      <c r="A337" s="33"/>
      <c r="B337" s="145"/>
      <c r="C337" s="183" t="s">
        <v>763</v>
      </c>
      <c r="D337" s="183" t="s">
        <v>226</v>
      </c>
      <c r="E337" s="184" t="s">
        <v>764</v>
      </c>
      <c r="F337" s="185" t="s">
        <v>765</v>
      </c>
      <c r="G337" s="186" t="s">
        <v>338</v>
      </c>
      <c r="H337" s="187">
        <v>2</v>
      </c>
      <c r="I337" s="188"/>
      <c r="J337" s="189">
        <f t="shared" si="10"/>
        <v>0</v>
      </c>
      <c r="K337" s="185" t="s">
        <v>144</v>
      </c>
      <c r="L337" s="190"/>
      <c r="M337" s="191" t="s">
        <v>1</v>
      </c>
      <c r="N337" s="192" t="s">
        <v>41</v>
      </c>
      <c r="O337" s="59"/>
      <c r="P337" s="155">
        <f t="shared" si="11"/>
        <v>0</v>
      </c>
      <c r="Q337" s="155">
        <v>0.08</v>
      </c>
      <c r="R337" s="155">
        <f t="shared" si="12"/>
        <v>0.16</v>
      </c>
      <c r="S337" s="155">
        <v>0</v>
      </c>
      <c r="T337" s="156">
        <f t="shared" si="13"/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57" t="s">
        <v>96</v>
      </c>
      <c r="AT337" s="157" t="s">
        <v>226</v>
      </c>
      <c r="AU337" s="157" t="s">
        <v>86</v>
      </c>
      <c r="AY337" s="18" t="s">
        <v>138</v>
      </c>
      <c r="BE337" s="158">
        <f t="shared" si="14"/>
        <v>0</v>
      </c>
      <c r="BF337" s="158">
        <f t="shared" si="15"/>
        <v>0</v>
      </c>
      <c r="BG337" s="158">
        <f t="shared" si="16"/>
        <v>0</v>
      </c>
      <c r="BH337" s="158">
        <f t="shared" si="17"/>
        <v>0</v>
      </c>
      <c r="BI337" s="158">
        <f t="shared" si="18"/>
        <v>0</v>
      </c>
      <c r="BJ337" s="18" t="s">
        <v>84</v>
      </c>
      <c r="BK337" s="158">
        <f t="shared" si="19"/>
        <v>0</v>
      </c>
      <c r="BL337" s="18" t="s">
        <v>145</v>
      </c>
      <c r="BM337" s="157" t="s">
        <v>766</v>
      </c>
    </row>
    <row r="338" spans="1:65" s="2" customFormat="1" ht="33" customHeight="1">
      <c r="A338" s="33"/>
      <c r="B338" s="145"/>
      <c r="C338" s="146" t="s">
        <v>767</v>
      </c>
      <c r="D338" s="146" t="s">
        <v>140</v>
      </c>
      <c r="E338" s="147" t="s">
        <v>768</v>
      </c>
      <c r="F338" s="148" t="s">
        <v>769</v>
      </c>
      <c r="G338" s="149" t="s">
        <v>338</v>
      </c>
      <c r="H338" s="150">
        <v>2</v>
      </c>
      <c r="I338" s="151"/>
      <c r="J338" s="152">
        <f t="shared" si="10"/>
        <v>0</v>
      </c>
      <c r="K338" s="148" t="s">
        <v>144</v>
      </c>
      <c r="L338" s="34"/>
      <c r="M338" s="153" t="s">
        <v>1</v>
      </c>
      <c r="N338" s="154" t="s">
        <v>41</v>
      </c>
      <c r="O338" s="59"/>
      <c r="P338" s="155">
        <f t="shared" si="11"/>
        <v>0</v>
      </c>
      <c r="Q338" s="155">
        <v>0.65847999999999995</v>
      </c>
      <c r="R338" s="155">
        <f t="shared" si="12"/>
        <v>1.3169599999999999</v>
      </c>
      <c r="S338" s="155">
        <v>0.66</v>
      </c>
      <c r="T338" s="156">
        <f t="shared" si="13"/>
        <v>1.32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57" t="s">
        <v>145</v>
      </c>
      <c r="AT338" s="157" t="s">
        <v>140</v>
      </c>
      <c r="AU338" s="157" t="s">
        <v>86</v>
      </c>
      <c r="AY338" s="18" t="s">
        <v>138</v>
      </c>
      <c r="BE338" s="158">
        <f t="shared" si="14"/>
        <v>0</v>
      </c>
      <c r="BF338" s="158">
        <f t="shared" si="15"/>
        <v>0</v>
      </c>
      <c r="BG338" s="158">
        <f t="shared" si="16"/>
        <v>0</v>
      </c>
      <c r="BH338" s="158">
        <f t="shared" si="17"/>
        <v>0</v>
      </c>
      <c r="BI338" s="158">
        <f t="shared" si="18"/>
        <v>0</v>
      </c>
      <c r="BJ338" s="18" t="s">
        <v>84</v>
      </c>
      <c r="BK338" s="158">
        <f t="shared" si="19"/>
        <v>0</v>
      </c>
      <c r="BL338" s="18" t="s">
        <v>145</v>
      </c>
      <c r="BM338" s="157" t="s">
        <v>770</v>
      </c>
    </row>
    <row r="339" spans="1:65" s="13" customFormat="1" ht="11.25">
      <c r="B339" s="159"/>
      <c r="D339" s="160" t="s">
        <v>154</v>
      </c>
      <c r="E339" s="161" t="s">
        <v>1</v>
      </c>
      <c r="F339" s="162" t="s">
        <v>771</v>
      </c>
      <c r="H339" s="163">
        <v>2</v>
      </c>
      <c r="I339" s="164"/>
      <c r="L339" s="159"/>
      <c r="M339" s="165"/>
      <c r="N339" s="166"/>
      <c r="O339" s="166"/>
      <c r="P339" s="166"/>
      <c r="Q339" s="166"/>
      <c r="R339" s="166"/>
      <c r="S339" s="166"/>
      <c r="T339" s="167"/>
      <c r="AT339" s="161" t="s">
        <v>154</v>
      </c>
      <c r="AU339" s="161" t="s">
        <v>86</v>
      </c>
      <c r="AV339" s="13" t="s">
        <v>86</v>
      </c>
      <c r="AW339" s="13" t="s">
        <v>32</v>
      </c>
      <c r="AX339" s="13" t="s">
        <v>84</v>
      </c>
      <c r="AY339" s="161" t="s">
        <v>138</v>
      </c>
    </row>
    <row r="340" spans="1:65" s="2" customFormat="1" ht="24.2" customHeight="1">
      <c r="A340" s="33"/>
      <c r="B340" s="145"/>
      <c r="C340" s="183" t="s">
        <v>772</v>
      </c>
      <c r="D340" s="183" t="s">
        <v>226</v>
      </c>
      <c r="E340" s="184" t="s">
        <v>773</v>
      </c>
      <c r="F340" s="185" t="s">
        <v>774</v>
      </c>
      <c r="G340" s="186" t="s">
        <v>338</v>
      </c>
      <c r="H340" s="187">
        <v>2</v>
      </c>
      <c r="I340" s="188"/>
      <c r="J340" s="189">
        <f t="shared" ref="J340:J346" si="20">ROUND(I340*H340,2)</f>
        <v>0</v>
      </c>
      <c r="K340" s="185" t="s">
        <v>144</v>
      </c>
      <c r="L340" s="190"/>
      <c r="M340" s="191" t="s">
        <v>1</v>
      </c>
      <c r="N340" s="192" t="s">
        <v>41</v>
      </c>
      <c r="O340" s="59"/>
      <c r="P340" s="155">
        <f t="shared" ref="P340:P346" si="21">O340*H340</f>
        <v>0</v>
      </c>
      <c r="Q340" s="155">
        <v>5.6300000000000003E-2</v>
      </c>
      <c r="R340" s="155">
        <f t="shared" ref="R340:R346" si="22">Q340*H340</f>
        <v>0.11260000000000001</v>
      </c>
      <c r="S340" s="155">
        <v>0</v>
      </c>
      <c r="T340" s="156">
        <f t="shared" ref="T340:T346" si="23">S340*H340</f>
        <v>0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57" t="s">
        <v>96</v>
      </c>
      <c r="AT340" s="157" t="s">
        <v>226</v>
      </c>
      <c r="AU340" s="157" t="s">
        <v>86</v>
      </c>
      <c r="AY340" s="18" t="s">
        <v>138</v>
      </c>
      <c r="BE340" s="158">
        <f t="shared" ref="BE340:BE346" si="24">IF(N340="základní",J340,0)</f>
        <v>0</v>
      </c>
      <c r="BF340" s="158">
        <f t="shared" ref="BF340:BF346" si="25">IF(N340="snížená",J340,0)</f>
        <v>0</v>
      </c>
      <c r="BG340" s="158">
        <f t="shared" ref="BG340:BG346" si="26">IF(N340="zákl. přenesená",J340,0)</f>
        <v>0</v>
      </c>
      <c r="BH340" s="158">
        <f t="shared" ref="BH340:BH346" si="27">IF(N340="sníž. přenesená",J340,0)</f>
        <v>0</v>
      </c>
      <c r="BI340" s="158">
        <f t="shared" ref="BI340:BI346" si="28">IF(N340="nulová",J340,0)</f>
        <v>0</v>
      </c>
      <c r="BJ340" s="18" t="s">
        <v>84</v>
      </c>
      <c r="BK340" s="158">
        <f t="shared" ref="BK340:BK346" si="29">ROUND(I340*H340,2)</f>
        <v>0</v>
      </c>
      <c r="BL340" s="18" t="s">
        <v>145</v>
      </c>
      <c r="BM340" s="157" t="s">
        <v>775</v>
      </c>
    </row>
    <row r="341" spans="1:65" s="2" customFormat="1" ht="24.2" customHeight="1">
      <c r="A341" s="33"/>
      <c r="B341" s="145"/>
      <c r="C341" s="183" t="s">
        <v>776</v>
      </c>
      <c r="D341" s="183" t="s">
        <v>226</v>
      </c>
      <c r="E341" s="184" t="s">
        <v>777</v>
      </c>
      <c r="F341" s="185" t="s">
        <v>778</v>
      </c>
      <c r="G341" s="186" t="s">
        <v>338</v>
      </c>
      <c r="H341" s="187">
        <v>2</v>
      </c>
      <c r="I341" s="188"/>
      <c r="J341" s="189">
        <f t="shared" si="20"/>
        <v>0</v>
      </c>
      <c r="K341" s="185" t="s">
        <v>144</v>
      </c>
      <c r="L341" s="190"/>
      <c r="M341" s="191" t="s">
        <v>1</v>
      </c>
      <c r="N341" s="192" t="s">
        <v>41</v>
      </c>
      <c r="O341" s="59"/>
      <c r="P341" s="155">
        <f t="shared" si="21"/>
        <v>0</v>
      </c>
      <c r="Q341" s="155">
        <v>8.1000000000000003E-2</v>
      </c>
      <c r="R341" s="155">
        <f t="shared" si="22"/>
        <v>0.16200000000000001</v>
      </c>
      <c r="S341" s="155">
        <v>0</v>
      </c>
      <c r="T341" s="156">
        <f t="shared" si="23"/>
        <v>0</v>
      </c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R341" s="157" t="s">
        <v>96</v>
      </c>
      <c r="AT341" s="157" t="s">
        <v>226</v>
      </c>
      <c r="AU341" s="157" t="s">
        <v>86</v>
      </c>
      <c r="AY341" s="18" t="s">
        <v>138</v>
      </c>
      <c r="BE341" s="158">
        <f t="shared" si="24"/>
        <v>0</v>
      </c>
      <c r="BF341" s="158">
        <f t="shared" si="25"/>
        <v>0</v>
      </c>
      <c r="BG341" s="158">
        <f t="shared" si="26"/>
        <v>0</v>
      </c>
      <c r="BH341" s="158">
        <f t="shared" si="27"/>
        <v>0</v>
      </c>
      <c r="BI341" s="158">
        <f t="shared" si="28"/>
        <v>0</v>
      </c>
      <c r="BJ341" s="18" t="s">
        <v>84</v>
      </c>
      <c r="BK341" s="158">
        <f t="shared" si="29"/>
        <v>0</v>
      </c>
      <c r="BL341" s="18" t="s">
        <v>145</v>
      </c>
      <c r="BM341" s="157" t="s">
        <v>779</v>
      </c>
    </row>
    <row r="342" spans="1:65" s="2" customFormat="1" ht="24.2" customHeight="1">
      <c r="A342" s="33"/>
      <c r="B342" s="145"/>
      <c r="C342" s="146" t="s">
        <v>780</v>
      </c>
      <c r="D342" s="146" t="s">
        <v>140</v>
      </c>
      <c r="E342" s="147" t="s">
        <v>781</v>
      </c>
      <c r="F342" s="148" t="s">
        <v>782</v>
      </c>
      <c r="G342" s="149" t="s">
        <v>338</v>
      </c>
      <c r="H342" s="150">
        <v>2</v>
      </c>
      <c r="I342" s="151"/>
      <c r="J342" s="152">
        <f t="shared" si="20"/>
        <v>0</v>
      </c>
      <c r="K342" s="148" t="s">
        <v>144</v>
      </c>
      <c r="L342" s="34"/>
      <c r="M342" s="153" t="s">
        <v>1</v>
      </c>
      <c r="N342" s="154" t="s">
        <v>41</v>
      </c>
      <c r="O342" s="59"/>
      <c r="P342" s="155">
        <f t="shared" si="21"/>
        <v>0</v>
      </c>
      <c r="Q342" s="155">
        <v>0.21734000000000001</v>
      </c>
      <c r="R342" s="155">
        <f t="shared" si="22"/>
        <v>0.43468000000000001</v>
      </c>
      <c r="S342" s="155">
        <v>0</v>
      </c>
      <c r="T342" s="156">
        <f t="shared" si="23"/>
        <v>0</v>
      </c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R342" s="157" t="s">
        <v>145</v>
      </c>
      <c r="AT342" s="157" t="s">
        <v>140</v>
      </c>
      <c r="AU342" s="157" t="s">
        <v>86</v>
      </c>
      <c r="AY342" s="18" t="s">
        <v>138</v>
      </c>
      <c r="BE342" s="158">
        <f t="shared" si="24"/>
        <v>0</v>
      </c>
      <c r="BF342" s="158">
        <f t="shared" si="25"/>
        <v>0</v>
      </c>
      <c r="BG342" s="158">
        <f t="shared" si="26"/>
        <v>0</v>
      </c>
      <c r="BH342" s="158">
        <f t="shared" si="27"/>
        <v>0</v>
      </c>
      <c r="BI342" s="158">
        <f t="shared" si="28"/>
        <v>0</v>
      </c>
      <c r="BJ342" s="18" t="s">
        <v>84</v>
      </c>
      <c r="BK342" s="158">
        <f t="shared" si="29"/>
        <v>0</v>
      </c>
      <c r="BL342" s="18" t="s">
        <v>145</v>
      </c>
      <c r="BM342" s="157" t="s">
        <v>783</v>
      </c>
    </row>
    <row r="343" spans="1:65" s="2" customFormat="1" ht="16.5" customHeight="1">
      <c r="A343" s="33"/>
      <c r="B343" s="145"/>
      <c r="C343" s="183" t="s">
        <v>784</v>
      </c>
      <c r="D343" s="183" t="s">
        <v>226</v>
      </c>
      <c r="E343" s="184" t="s">
        <v>785</v>
      </c>
      <c r="F343" s="185" t="s">
        <v>786</v>
      </c>
      <c r="G343" s="186" t="s">
        <v>338</v>
      </c>
      <c r="H343" s="187">
        <v>2</v>
      </c>
      <c r="I343" s="188"/>
      <c r="J343" s="189">
        <f t="shared" si="20"/>
        <v>0</v>
      </c>
      <c r="K343" s="185" t="s">
        <v>144</v>
      </c>
      <c r="L343" s="190"/>
      <c r="M343" s="191" t="s">
        <v>1</v>
      </c>
      <c r="N343" s="192" t="s">
        <v>41</v>
      </c>
      <c r="O343" s="59"/>
      <c r="P343" s="155">
        <f t="shared" si="21"/>
        <v>0</v>
      </c>
      <c r="Q343" s="155">
        <v>5.0599999999999999E-2</v>
      </c>
      <c r="R343" s="155">
        <f t="shared" si="22"/>
        <v>0.1012</v>
      </c>
      <c r="S343" s="155">
        <v>0</v>
      </c>
      <c r="T343" s="156">
        <f t="shared" si="23"/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57" t="s">
        <v>96</v>
      </c>
      <c r="AT343" s="157" t="s">
        <v>226</v>
      </c>
      <c r="AU343" s="157" t="s">
        <v>86</v>
      </c>
      <c r="AY343" s="18" t="s">
        <v>138</v>
      </c>
      <c r="BE343" s="158">
        <f t="shared" si="24"/>
        <v>0</v>
      </c>
      <c r="BF343" s="158">
        <f t="shared" si="25"/>
        <v>0</v>
      </c>
      <c r="BG343" s="158">
        <f t="shared" si="26"/>
        <v>0</v>
      </c>
      <c r="BH343" s="158">
        <f t="shared" si="27"/>
        <v>0</v>
      </c>
      <c r="BI343" s="158">
        <f t="shared" si="28"/>
        <v>0</v>
      </c>
      <c r="BJ343" s="18" t="s">
        <v>84</v>
      </c>
      <c r="BK343" s="158">
        <f t="shared" si="29"/>
        <v>0</v>
      </c>
      <c r="BL343" s="18" t="s">
        <v>145</v>
      </c>
      <c r="BM343" s="157" t="s">
        <v>787</v>
      </c>
    </row>
    <row r="344" spans="1:65" s="2" customFormat="1" ht="24.2" customHeight="1">
      <c r="A344" s="33"/>
      <c r="B344" s="145"/>
      <c r="C344" s="183" t="s">
        <v>788</v>
      </c>
      <c r="D344" s="183" t="s">
        <v>226</v>
      </c>
      <c r="E344" s="184" t="s">
        <v>789</v>
      </c>
      <c r="F344" s="185" t="s">
        <v>790</v>
      </c>
      <c r="G344" s="186" t="s">
        <v>338</v>
      </c>
      <c r="H344" s="187">
        <v>2</v>
      </c>
      <c r="I344" s="188"/>
      <c r="J344" s="189">
        <f t="shared" si="20"/>
        <v>0</v>
      </c>
      <c r="K344" s="185" t="s">
        <v>144</v>
      </c>
      <c r="L344" s="190"/>
      <c r="M344" s="191" t="s">
        <v>1</v>
      </c>
      <c r="N344" s="192" t="s">
        <v>41</v>
      </c>
      <c r="O344" s="59"/>
      <c r="P344" s="155">
        <f t="shared" si="21"/>
        <v>0</v>
      </c>
      <c r="Q344" s="155">
        <v>6.0000000000000001E-3</v>
      </c>
      <c r="R344" s="155">
        <f t="shared" si="22"/>
        <v>1.2E-2</v>
      </c>
      <c r="S344" s="155">
        <v>0</v>
      </c>
      <c r="T344" s="156">
        <f t="shared" si="23"/>
        <v>0</v>
      </c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R344" s="157" t="s">
        <v>96</v>
      </c>
      <c r="AT344" s="157" t="s">
        <v>226</v>
      </c>
      <c r="AU344" s="157" t="s">
        <v>86</v>
      </c>
      <c r="AY344" s="18" t="s">
        <v>138</v>
      </c>
      <c r="BE344" s="158">
        <f t="shared" si="24"/>
        <v>0</v>
      </c>
      <c r="BF344" s="158">
        <f t="shared" si="25"/>
        <v>0</v>
      </c>
      <c r="BG344" s="158">
        <f t="shared" si="26"/>
        <v>0</v>
      </c>
      <c r="BH344" s="158">
        <f t="shared" si="27"/>
        <v>0</v>
      </c>
      <c r="BI344" s="158">
        <f t="shared" si="28"/>
        <v>0</v>
      </c>
      <c r="BJ344" s="18" t="s">
        <v>84</v>
      </c>
      <c r="BK344" s="158">
        <f t="shared" si="29"/>
        <v>0</v>
      </c>
      <c r="BL344" s="18" t="s">
        <v>145</v>
      </c>
      <c r="BM344" s="157" t="s">
        <v>791</v>
      </c>
    </row>
    <row r="345" spans="1:65" s="2" customFormat="1" ht="24.2" customHeight="1">
      <c r="A345" s="33"/>
      <c r="B345" s="145"/>
      <c r="C345" s="146" t="s">
        <v>792</v>
      </c>
      <c r="D345" s="146" t="s">
        <v>140</v>
      </c>
      <c r="E345" s="147" t="s">
        <v>793</v>
      </c>
      <c r="F345" s="148" t="s">
        <v>794</v>
      </c>
      <c r="G345" s="149" t="s">
        <v>338</v>
      </c>
      <c r="H345" s="150">
        <v>1</v>
      </c>
      <c r="I345" s="151"/>
      <c r="J345" s="152">
        <f t="shared" si="20"/>
        <v>0</v>
      </c>
      <c r="K345" s="148" t="s">
        <v>144</v>
      </c>
      <c r="L345" s="34"/>
      <c r="M345" s="153" t="s">
        <v>1</v>
      </c>
      <c r="N345" s="154" t="s">
        <v>41</v>
      </c>
      <c r="O345" s="59"/>
      <c r="P345" s="155">
        <f t="shared" si="21"/>
        <v>0</v>
      </c>
      <c r="Q345" s="155">
        <v>0</v>
      </c>
      <c r="R345" s="155">
        <f t="shared" si="22"/>
        <v>0</v>
      </c>
      <c r="S345" s="155">
        <v>0.2</v>
      </c>
      <c r="T345" s="156">
        <f t="shared" si="23"/>
        <v>0.2</v>
      </c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R345" s="157" t="s">
        <v>145</v>
      </c>
      <c r="AT345" s="157" t="s">
        <v>140</v>
      </c>
      <c r="AU345" s="157" t="s">
        <v>86</v>
      </c>
      <c r="AY345" s="18" t="s">
        <v>138</v>
      </c>
      <c r="BE345" s="158">
        <f t="shared" si="24"/>
        <v>0</v>
      </c>
      <c r="BF345" s="158">
        <f t="shared" si="25"/>
        <v>0</v>
      </c>
      <c r="BG345" s="158">
        <f t="shared" si="26"/>
        <v>0</v>
      </c>
      <c r="BH345" s="158">
        <f t="shared" si="27"/>
        <v>0</v>
      </c>
      <c r="BI345" s="158">
        <f t="shared" si="28"/>
        <v>0</v>
      </c>
      <c r="BJ345" s="18" t="s">
        <v>84</v>
      </c>
      <c r="BK345" s="158">
        <f t="shared" si="29"/>
        <v>0</v>
      </c>
      <c r="BL345" s="18" t="s">
        <v>145</v>
      </c>
      <c r="BM345" s="157" t="s">
        <v>795</v>
      </c>
    </row>
    <row r="346" spans="1:65" s="2" customFormat="1" ht="16.5" customHeight="1">
      <c r="A346" s="33"/>
      <c r="B346" s="145"/>
      <c r="C346" s="146" t="s">
        <v>796</v>
      </c>
      <c r="D346" s="146" t="s">
        <v>140</v>
      </c>
      <c r="E346" s="147" t="s">
        <v>797</v>
      </c>
      <c r="F346" s="148" t="s">
        <v>798</v>
      </c>
      <c r="G346" s="149" t="s">
        <v>162</v>
      </c>
      <c r="H346" s="150">
        <v>76</v>
      </c>
      <c r="I346" s="151"/>
      <c r="J346" s="152">
        <f t="shared" si="20"/>
        <v>0</v>
      </c>
      <c r="K346" s="148" t="s">
        <v>144</v>
      </c>
      <c r="L346" s="34"/>
      <c r="M346" s="153" t="s">
        <v>1</v>
      </c>
      <c r="N346" s="154" t="s">
        <v>41</v>
      </c>
      <c r="O346" s="59"/>
      <c r="P346" s="155">
        <f t="shared" si="21"/>
        <v>0</v>
      </c>
      <c r="Q346" s="155">
        <v>1.9000000000000001E-4</v>
      </c>
      <c r="R346" s="155">
        <f t="shared" si="22"/>
        <v>1.4440000000000001E-2</v>
      </c>
      <c r="S346" s="155">
        <v>0</v>
      </c>
      <c r="T346" s="156">
        <f t="shared" si="23"/>
        <v>0</v>
      </c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R346" s="157" t="s">
        <v>145</v>
      </c>
      <c r="AT346" s="157" t="s">
        <v>140</v>
      </c>
      <c r="AU346" s="157" t="s">
        <v>86</v>
      </c>
      <c r="AY346" s="18" t="s">
        <v>138</v>
      </c>
      <c r="BE346" s="158">
        <f t="shared" si="24"/>
        <v>0</v>
      </c>
      <c r="BF346" s="158">
        <f t="shared" si="25"/>
        <v>0</v>
      </c>
      <c r="BG346" s="158">
        <f t="shared" si="26"/>
        <v>0</v>
      </c>
      <c r="BH346" s="158">
        <f t="shared" si="27"/>
        <v>0</v>
      </c>
      <c r="BI346" s="158">
        <f t="shared" si="28"/>
        <v>0</v>
      </c>
      <c r="BJ346" s="18" t="s">
        <v>84</v>
      </c>
      <c r="BK346" s="158">
        <f t="shared" si="29"/>
        <v>0</v>
      </c>
      <c r="BL346" s="18" t="s">
        <v>145</v>
      </c>
      <c r="BM346" s="157" t="s">
        <v>799</v>
      </c>
    </row>
    <row r="347" spans="1:65" s="12" customFormat="1" ht="22.9" customHeight="1">
      <c r="B347" s="132"/>
      <c r="D347" s="133" t="s">
        <v>75</v>
      </c>
      <c r="E347" s="143" t="s">
        <v>180</v>
      </c>
      <c r="F347" s="143" t="s">
        <v>334</v>
      </c>
      <c r="I347" s="135"/>
      <c r="J347" s="144">
        <f>BK347</f>
        <v>0</v>
      </c>
      <c r="L347" s="132"/>
      <c r="M347" s="137"/>
      <c r="N347" s="138"/>
      <c r="O347" s="138"/>
      <c r="P347" s="139">
        <f>SUM(P348:P381)</f>
        <v>0</v>
      </c>
      <c r="Q347" s="138"/>
      <c r="R347" s="139">
        <f>SUM(R348:R381)</f>
        <v>25.597427200000002</v>
      </c>
      <c r="S347" s="138"/>
      <c r="T347" s="140">
        <f>SUM(T348:T381)</f>
        <v>0.16400000000000001</v>
      </c>
      <c r="AR347" s="133" t="s">
        <v>84</v>
      </c>
      <c r="AT347" s="141" t="s">
        <v>75</v>
      </c>
      <c r="AU347" s="141" t="s">
        <v>84</v>
      </c>
      <c r="AY347" s="133" t="s">
        <v>138</v>
      </c>
      <c r="BK347" s="142">
        <f>SUM(BK348:BK381)</f>
        <v>0</v>
      </c>
    </row>
    <row r="348" spans="1:65" s="2" customFormat="1" ht="24.2" customHeight="1">
      <c r="A348" s="33"/>
      <c r="B348" s="145"/>
      <c r="C348" s="146" t="s">
        <v>800</v>
      </c>
      <c r="D348" s="146" t="s">
        <v>140</v>
      </c>
      <c r="E348" s="147" t="s">
        <v>801</v>
      </c>
      <c r="F348" s="148" t="s">
        <v>802</v>
      </c>
      <c r="G348" s="149" t="s">
        <v>338</v>
      </c>
      <c r="H348" s="150">
        <v>1</v>
      </c>
      <c r="I348" s="151"/>
      <c r="J348" s="152">
        <f>ROUND(I348*H348,2)</f>
        <v>0</v>
      </c>
      <c r="K348" s="148" t="s">
        <v>144</v>
      </c>
      <c r="L348" s="34"/>
      <c r="M348" s="153" t="s">
        <v>1</v>
      </c>
      <c r="N348" s="154" t="s">
        <v>41</v>
      </c>
      <c r="O348" s="59"/>
      <c r="P348" s="155">
        <f>O348*H348</f>
        <v>0</v>
      </c>
      <c r="Q348" s="155">
        <v>6.9999999999999999E-4</v>
      </c>
      <c r="R348" s="155">
        <f>Q348*H348</f>
        <v>6.9999999999999999E-4</v>
      </c>
      <c r="S348" s="155">
        <v>0</v>
      </c>
      <c r="T348" s="156">
        <f>S348*H348</f>
        <v>0</v>
      </c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R348" s="157" t="s">
        <v>145</v>
      </c>
      <c r="AT348" s="157" t="s">
        <v>140</v>
      </c>
      <c r="AU348" s="157" t="s">
        <v>86</v>
      </c>
      <c r="AY348" s="18" t="s">
        <v>138</v>
      </c>
      <c r="BE348" s="158">
        <f>IF(N348="základní",J348,0)</f>
        <v>0</v>
      </c>
      <c r="BF348" s="158">
        <f>IF(N348="snížená",J348,0)</f>
        <v>0</v>
      </c>
      <c r="BG348" s="158">
        <f>IF(N348="zákl. přenesená",J348,0)</f>
        <v>0</v>
      </c>
      <c r="BH348" s="158">
        <f>IF(N348="sníž. přenesená",J348,0)</f>
        <v>0</v>
      </c>
      <c r="BI348" s="158">
        <f>IF(N348="nulová",J348,0)</f>
        <v>0</v>
      </c>
      <c r="BJ348" s="18" t="s">
        <v>84</v>
      </c>
      <c r="BK348" s="158">
        <f>ROUND(I348*H348,2)</f>
        <v>0</v>
      </c>
      <c r="BL348" s="18" t="s">
        <v>145</v>
      </c>
      <c r="BM348" s="157" t="s">
        <v>803</v>
      </c>
    </row>
    <row r="349" spans="1:65" s="2" customFormat="1" ht="16.5" customHeight="1">
      <c r="A349" s="33"/>
      <c r="B349" s="145"/>
      <c r="C349" s="183" t="s">
        <v>804</v>
      </c>
      <c r="D349" s="183" t="s">
        <v>226</v>
      </c>
      <c r="E349" s="184" t="s">
        <v>805</v>
      </c>
      <c r="F349" s="185" t="s">
        <v>806</v>
      </c>
      <c r="G349" s="186" t="s">
        <v>338</v>
      </c>
      <c r="H349" s="187">
        <v>1</v>
      </c>
      <c r="I349" s="188"/>
      <c r="J349" s="189">
        <f>ROUND(I349*H349,2)</f>
        <v>0</v>
      </c>
      <c r="K349" s="185" t="s">
        <v>144</v>
      </c>
      <c r="L349" s="190"/>
      <c r="M349" s="191" t="s">
        <v>1</v>
      </c>
      <c r="N349" s="192" t="s">
        <v>41</v>
      </c>
      <c r="O349" s="59"/>
      <c r="P349" s="155">
        <f>O349*H349</f>
        <v>0</v>
      </c>
      <c r="Q349" s="155">
        <v>1.6999999999999999E-3</v>
      </c>
      <c r="R349" s="155">
        <f>Q349*H349</f>
        <v>1.6999999999999999E-3</v>
      </c>
      <c r="S349" s="155">
        <v>0</v>
      </c>
      <c r="T349" s="156">
        <f>S349*H349</f>
        <v>0</v>
      </c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R349" s="157" t="s">
        <v>96</v>
      </c>
      <c r="AT349" s="157" t="s">
        <v>226</v>
      </c>
      <c r="AU349" s="157" t="s">
        <v>86</v>
      </c>
      <c r="AY349" s="18" t="s">
        <v>138</v>
      </c>
      <c r="BE349" s="158">
        <f>IF(N349="základní",J349,0)</f>
        <v>0</v>
      </c>
      <c r="BF349" s="158">
        <f>IF(N349="snížená",J349,0)</f>
        <v>0</v>
      </c>
      <c r="BG349" s="158">
        <f>IF(N349="zákl. přenesená",J349,0)</f>
        <v>0</v>
      </c>
      <c r="BH349" s="158">
        <f>IF(N349="sníž. přenesená",J349,0)</f>
        <v>0</v>
      </c>
      <c r="BI349" s="158">
        <f>IF(N349="nulová",J349,0)</f>
        <v>0</v>
      </c>
      <c r="BJ349" s="18" t="s">
        <v>84</v>
      </c>
      <c r="BK349" s="158">
        <f>ROUND(I349*H349,2)</f>
        <v>0</v>
      </c>
      <c r="BL349" s="18" t="s">
        <v>145</v>
      </c>
      <c r="BM349" s="157" t="s">
        <v>807</v>
      </c>
    </row>
    <row r="350" spans="1:65" s="2" customFormat="1" ht="24.2" customHeight="1">
      <c r="A350" s="33"/>
      <c r="B350" s="145"/>
      <c r="C350" s="146" t="s">
        <v>808</v>
      </c>
      <c r="D350" s="146" t="s">
        <v>140</v>
      </c>
      <c r="E350" s="147" t="s">
        <v>336</v>
      </c>
      <c r="F350" s="148" t="s">
        <v>337</v>
      </c>
      <c r="G350" s="149" t="s">
        <v>338</v>
      </c>
      <c r="H350" s="150">
        <v>1</v>
      </c>
      <c r="I350" s="151"/>
      <c r="J350" s="152">
        <f>ROUND(I350*H350,2)</f>
        <v>0</v>
      </c>
      <c r="K350" s="148" t="s">
        <v>144</v>
      </c>
      <c r="L350" s="34"/>
      <c r="M350" s="153" t="s">
        <v>1</v>
      </c>
      <c r="N350" s="154" t="s">
        <v>41</v>
      </c>
      <c r="O350" s="59"/>
      <c r="P350" s="155">
        <f>O350*H350</f>
        <v>0</v>
      </c>
      <c r="Q350" s="155">
        <v>0.11241</v>
      </c>
      <c r="R350" s="155">
        <f>Q350*H350</f>
        <v>0.11241</v>
      </c>
      <c r="S350" s="155">
        <v>0</v>
      </c>
      <c r="T350" s="156">
        <f>S350*H350</f>
        <v>0</v>
      </c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R350" s="157" t="s">
        <v>145</v>
      </c>
      <c r="AT350" s="157" t="s">
        <v>140</v>
      </c>
      <c r="AU350" s="157" t="s">
        <v>86</v>
      </c>
      <c r="AY350" s="18" t="s">
        <v>138</v>
      </c>
      <c r="BE350" s="158">
        <f>IF(N350="základní",J350,0)</f>
        <v>0</v>
      </c>
      <c r="BF350" s="158">
        <f>IF(N350="snížená",J350,0)</f>
        <v>0</v>
      </c>
      <c r="BG350" s="158">
        <f>IF(N350="zákl. přenesená",J350,0)</f>
        <v>0</v>
      </c>
      <c r="BH350" s="158">
        <f>IF(N350="sníž. přenesená",J350,0)</f>
        <v>0</v>
      </c>
      <c r="BI350" s="158">
        <f>IF(N350="nulová",J350,0)</f>
        <v>0</v>
      </c>
      <c r="BJ350" s="18" t="s">
        <v>84</v>
      </c>
      <c r="BK350" s="158">
        <f>ROUND(I350*H350,2)</f>
        <v>0</v>
      </c>
      <c r="BL350" s="18" t="s">
        <v>145</v>
      </c>
      <c r="BM350" s="157" t="s">
        <v>809</v>
      </c>
    </row>
    <row r="351" spans="1:65" s="15" customFormat="1" ht="11.25">
      <c r="B351" s="176"/>
      <c r="D351" s="160" t="s">
        <v>154</v>
      </c>
      <c r="E351" s="177" t="s">
        <v>1</v>
      </c>
      <c r="F351" s="178" t="s">
        <v>340</v>
      </c>
      <c r="H351" s="177" t="s">
        <v>1</v>
      </c>
      <c r="I351" s="179"/>
      <c r="L351" s="176"/>
      <c r="M351" s="180"/>
      <c r="N351" s="181"/>
      <c r="O351" s="181"/>
      <c r="P351" s="181"/>
      <c r="Q351" s="181"/>
      <c r="R351" s="181"/>
      <c r="S351" s="181"/>
      <c r="T351" s="182"/>
      <c r="AT351" s="177" t="s">
        <v>154</v>
      </c>
      <c r="AU351" s="177" t="s">
        <v>86</v>
      </c>
      <c r="AV351" s="15" t="s">
        <v>84</v>
      </c>
      <c r="AW351" s="15" t="s">
        <v>32</v>
      </c>
      <c r="AX351" s="15" t="s">
        <v>76</v>
      </c>
      <c r="AY351" s="177" t="s">
        <v>138</v>
      </c>
    </row>
    <row r="352" spans="1:65" s="13" customFormat="1" ht="11.25">
      <c r="B352" s="159"/>
      <c r="D352" s="160" t="s">
        <v>154</v>
      </c>
      <c r="E352" s="161" t="s">
        <v>1</v>
      </c>
      <c r="F352" s="162" t="s">
        <v>84</v>
      </c>
      <c r="H352" s="163">
        <v>1</v>
      </c>
      <c r="I352" s="164"/>
      <c r="L352" s="159"/>
      <c r="M352" s="165"/>
      <c r="N352" s="166"/>
      <c r="O352" s="166"/>
      <c r="P352" s="166"/>
      <c r="Q352" s="166"/>
      <c r="R352" s="166"/>
      <c r="S352" s="166"/>
      <c r="T352" s="167"/>
      <c r="AT352" s="161" t="s">
        <v>154</v>
      </c>
      <c r="AU352" s="161" t="s">
        <v>86</v>
      </c>
      <c r="AV352" s="13" t="s">
        <v>86</v>
      </c>
      <c r="AW352" s="13" t="s">
        <v>32</v>
      </c>
      <c r="AX352" s="13" t="s">
        <v>84</v>
      </c>
      <c r="AY352" s="161" t="s">
        <v>138</v>
      </c>
    </row>
    <row r="353" spans="1:65" s="2" customFormat="1" ht="24.2" customHeight="1">
      <c r="A353" s="33"/>
      <c r="B353" s="145"/>
      <c r="C353" s="146" t="s">
        <v>810</v>
      </c>
      <c r="D353" s="146" t="s">
        <v>140</v>
      </c>
      <c r="E353" s="147" t="s">
        <v>811</v>
      </c>
      <c r="F353" s="148" t="s">
        <v>812</v>
      </c>
      <c r="G353" s="149" t="s">
        <v>143</v>
      </c>
      <c r="H353" s="150">
        <v>2</v>
      </c>
      <c r="I353" s="151"/>
      <c r="J353" s="152">
        <f>ROUND(I353*H353,2)</f>
        <v>0</v>
      </c>
      <c r="K353" s="148" t="s">
        <v>144</v>
      </c>
      <c r="L353" s="34"/>
      <c r="M353" s="153" t="s">
        <v>1</v>
      </c>
      <c r="N353" s="154" t="s">
        <v>41</v>
      </c>
      <c r="O353" s="59"/>
      <c r="P353" s="155">
        <f>O353*H353</f>
        <v>0</v>
      </c>
      <c r="Q353" s="155">
        <v>1.4499999999999999E-3</v>
      </c>
      <c r="R353" s="155">
        <f>Q353*H353</f>
        <v>2.8999999999999998E-3</v>
      </c>
      <c r="S353" s="155">
        <v>0</v>
      </c>
      <c r="T353" s="156">
        <f>S353*H353</f>
        <v>0</v>
      </c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R353" s="157" t="s">
        <v>145</v>
      </c>
      <c r="AT353" s="157" t="s">
        <v>140</v>
      </c>
      <c r="AU353" s="157" t="s">
        <v>86</v>
      </c>
      <c r="AY353" s="18" t="s">
        <v>138</v>
      </c>
      <c r="BE353" s="158">
        <f>IF(N353="základní",J353,0)</f>
        <v>0</v>
      </c>
      <c r="BF353" s="158">
        <f>IF(N353="snížená",J353,0)</f>
        <v>0</v>
      </c>
      <c r="BG353" s="158">
        <f>IF(N353="zákl. přenesená",J353,0)</f>
        <v>0</v>
      </c>
      <c r="BH353" s="158">
        <f>IF(N353="sníž. přenesená",J353,0)</f>
        <v>0</v>
      </c>
      <c r="BI353" s="158">
        <f>IF(N353="nulová",J353,0)</f>
        <v>0</v>
      </c>
      <c r="BJ353" s="18" t="s">
        <v>84</v>
      </c>
      <c r="BK353" s="158">
        <f>ROUND(I353*H353,2)</f>
        <v>0</v>
      </c>
      <c r="BL353" s="18" t="s">
        <v>145</v>
      </c>
      <c r="BM353" s="157" t="s">
        <v>813</v>
      </c>
    </row>
    <row r="354" spans="1:65" s="13" customFormat="1" ht="11.25">
      <c r="B354" s="159"/>
      <c r="D354" s="160" t="s">
        <v>154</v>
      </c>
      <c r="E354" s="161" t="s">
        <v>1</v>
      </c>
      <c r="F354" s="162" t="s">
        <v>814</v>
      </c>
      <c r="H354" s="163">
        <v>2</v>
      </c>
      <c r="I354" s="164"/>
      <c r="L354" s="159"/>
      <c r="M354" s="165"/>
      <c r="N354" s="166"/>
      <c r="O354" s="166"/>
      <c r="P354" s="166"/>
      <c r="Q354" s="166"/>
      <c r="R354" s="166"/>
      <c r="S354" s="166"/>
      <c r="T354" s="167"/>
      <c r="AT354" s="161" t="s">
        <v>154</v>
      </c>
      <c r="AU354" s="161" t="s">
        <v>86</v>
      </c>
      <c r="AV354" s="13" t="s">
        <v>86</v>
      </c>
      <c r="AW354" s="13" t="s">
        <v>32</v>
      </c>
      <c r="AX354" s="13" t="s">
        <v>84</v>
      </c>
      <c r="AY354" s="161" t="s">
        <v>138</v>
      </c>
    </row>
    <row r="355" spans="1:65" s="2" customFormat="1" ht="16.5" customHeight="1">
      <c r="A355" s="33"/>
      <c r="B355" s="145"/>
      <c r="C355" s="146" t="s">
        <v>815</v>
      </c>
      <c r="D355" s="146" t="s">
        <v>140</v>
      </c>
      <c r="E355" s="147" t="s">
        <v>816</v>
      </c>
      <c r="F355" s="148" t="s">
        <v>817</v>
      </c>
      <c r="G355" s="149" t="s">
        <v>143</v>
      </c>
      <c r="H355" s="150">
        <v>2</v>
      </c>
      <c r="I355" s="151"/>
      <c r="J355" s="152">
        <f>ROUND(I355*H355,2)</f>
        <v>0</v>
      </c>
      <c r="K355" s="148" t="s">
        <v>144</v>
      </c>
      <c r="L355" s="34"/>
      <c r="M355" s="153" t="s">
        <v>1</v>
      </c>
      <c r="N355" s="154" t="s">
        <v>41</v>
      </c>
      <c r="O355" s="59"/>
      <c r="P355" s="155">
        <f>O355*H355</f>
        <v>0</v>
      </c>
      <c r="Q355" s="155">
        <v>1.0000000000000001E-5</v>
      </c>
      <c r="R355" s="155">
        <f>Q355*H355</f>
        <v>2.0000000000000002E-5</v>
      </c>
      <c r="S355" s="155">
        <v>0</v>
      </c>
      <c r="T355" s="156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157" t="s">
        <v>145</v>
      </c>
      <c r="AT355" s="157" t="s">
        <v>140</v>
      </c>
      <c r="AU355" s="157" t="s">
        <v>86</v>
      </c>
      <c r="AY355" s="18" t="s">
        <v>138</v>
      </c>
      <c r="BE355" s="158">
        <f>IF(N355="základní",J355,0)</f>
        <v>0</v>
      </c>
      <c r="BF355" s="158">
        <f>IF(N355="snížená",J355,0)</f>
        <v>0</v>
      </c>
      <c r="BG355" s="158">
        <f>IF(N355="zákl. přenesená",J355,0)</f>
        <v>0</v>
      </c>
      <c r="BH355" s="158">
        <f>IF(N355="sníž. přenesená",J355,0)</f>
        <v>0</v>
      </c>
      <c r="BI355" s="158">
        <f>IF(N355="nulová",J355,0)</f>
        <v>0</v>
      </c>
      <c r="BJ355" s="18" t="s">
        <v>84</v>
      </c>
      <c r="BK355" s="158">
        <f>ROUND(I355*H355,2)</f>
        <v>0</v>
      </c>
      <c r="BL355" s="18" t="s">
        <v>145</v>
      </c>
      <c r="BM355" s="157" t="s">
        <v>818</v>
      </c>
    </row>
    <row r="356" spans="1:65" s="2" customFormat="1" ht="33" customHeight="1">
      <c r="A356" s="33"/>
      <c r="B356" s="145"/>
      <c r="C356" s="146" t="s">
        <v>819</v>
      </c>
      <c r="D356" s="146" t="s">
        <v>140</v>
      </c>
      <c r="E356" s="147" t="s">
        <v>820</v>
      </c>
      <c r="F356" s="148" t="s">
        <v>821</v>
      </c>
      <c r="G356" s="149" t="s">
        <v>162</v>
      </c>
      <c r="H356" s="150">
        <v>81</v>
      </c>
      <c r="I356" s="151"/>
      <c r="J356" s="152">
        <f>ROUND(I356*H356,2)</f>
        <v>0</v>
      </c>
      <c r="K356" s="148" t="s">
        <v>144</v>
      </c>
      <c r="L356" s="34"/>
      <c r="M356" s="153" t="s">
        <v>1</v>
      </c>
      <c r="N356" s="154" t="s">
        <v>41</v>
      </c>
      <c r="O356" s="59"/>
      <c r="P356" s="155">
        <f>O356*H356</f>
        <v>0</v>
      </c>
      <c r="Q356" s="155">
        <v>0.15540000000000001</v>
      </c>
      <c r="R356" s="155">
        <f>Q356*H356</f>
        <v>12.587400000000001</v>
      </c>
      <c r="S356" s="155">
        <v>0</v>
      </c>
      <c r="T356" s="156">
        <f>S356*H356</f>
        <v>0</v>
      </c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R356" s="157" t="s">
        <v>145</v>
      </c>
      <c r="AT356" s="157" t="s">
        <v>140</v>
      </c>
      <c r="AU356" s="157" t="s">
        <v>86</v>
      </c>
      <c r="AY356" s="18" t="s">
        <v>138</v>
      </c>
      <c r="BE356" s="158">
        <f>IF(N356="základní",J356,0)</f>
        <v>0</v>
      </c>
      <c r="BF356" s="158">
        <f>IF(N356="snížená",J356,0)</f>
        <v>0</v>
      </c>
      <c r="BG356" s="158">
        <f>IF(N356="zákl. přenesená",J356,0)</f>
        <v>0</v>
      </c>
      <c r="BH356" s="158">
        <f>IF(N356="sníž. přenesená",J356,0)</f>
        <v>0</v>
      </c>
      <c r="BI356" s="158">
        <f>IF(N356="nulová",J356,0)</f>
        <v>0</v>
      </c>
      <c r="BJ356" s="18" t="s">
        <v>84</v>
      </c>
      <c r="BK356" s="158">
        <f>ROUND(I356*H356,2)</f>
        <v>0</v>
      </c>
      <c r="BL356" s="18" t="s">
        <v>145</v>
      </c>
      <c r="BM356" s="157" t="s">
        <v>822</v>
      </c>
    </row>
    <row r="357" spans="1:65" s="13" customFormat="1" ht="11.25">
      <c r="B357" s="159"/>
      <c r="D357" s="160" t="s">
        <v>154</v>
      </c>
      <c r="E357" s="161" t="s">
        <v>1</v>
      </c>
      <c r="F357" s="162" t="s">
        <v>823</v>
      </c>
      <c r="H357" s="163">
        <v>44</v>
      </c>
      <c r="I357" s="164"/>
      <c r="L357" s="159"/>
      <c r="M357" s="165"/>
      <c r="N357" s="166"/>
      <c r="O357" s="166"/>
      <c r="P357" s="166"/>
      <c r="Q357" s="166"/>
      <c r="R357" s="166"/>
      <c r="S357" s="166"/>
      <c r="T357" s="167"/>
      <c r="AT357" s="161" t="s">
        <v>154</v>
      </c>
      <c r="AU357" s="161" t="s">
        <v>86</v>
      </c>
      <c r="AV357" s="13" t="s">
        <v>86</v>
      </c>
      <c r="AW357" s="13" t="s">
        <v>32</v>
      </c>
      <c r="AX357" s="13" t="s">
        <v>76</v>
      </c>
      <c r="AY357" s="161" t="s">
        <v>138</v>
      </c>
    </row>
    <row r="358" spans="1:65" s="13" customFormat="1" ht="11.25">
      <c r="B358" s="159"/>
      <c r="D358" s="160" t="s">
        <v>154</v>
      </c>
      <c r="E358" s="161" t="s">
        <v>1</v>
      </c>
      <c r="F358" s="162" t="s">
        <v>824</v>
      </c>
      <c r="H358" s="163">
        <v>32</v>
      </c>
      <c r="I358" s="164"/>
      <c r="L358" s="159"/>
      <c r="M358" s="165"/>
      <c r="N358" s="166"/>
      <c r="O358" s="166"/>
      <c r="P358" s="166"/>
      <c r="Q358" s="166"/>
      <c r="R358" s="166"/>
      <c r="S358" s="166"/>
      <c r="T358" s="167"/>
      <c r="AT358" s="161" t="s">
        <v>154</v>
      </c>
      <c r="AU358" s="161" t="s">
        <v>86</v>
      </c>
      <c r="AV358" s="13" t="s">
        <v>86</v>
      </c>
      <c r="AW358" s="13" t="s">
        <v>32</v>
      </c>
      <c r="AX358" s="13" t="s">
        <v>76</v>
      </c>
      <c r="AY358" s="161" t="s">
        <v>138</v>
      </c>
    </row>
    <row r="359" spans="1:65" s="13" customFormat="1" ht="11.25">
      <c r="B359" s="159"/>
      <c r="D359" s="160" t="s">
        <v>154</v>
      </c>
      <c r="E359" s="161" t="s">
        <v>1</v>
      </c>
      <c r="F359" s="162" t="s">
        <v>825</v>
      </c>
      <c r="H359" s="163">
        <v>4</v>
      </c>
      <c r="I359" s="164"/>
      <c r="L359" s="159"/>
      <c r="M359" s="165"/>
      <c r="N359" s="166"/>
      <c r="O359" s="166"/>
      <c r="P359" s="166"/>
      <c r="Q359" s="166"/>
      <c r="R359" s="166"/>
      <c r="S359" s="166"/>
      <c r="T359" s="167"/>
      <c r="AT359" s="161" t="s">
        <v>154</v>
      </c>
      <c r="AU359" s="161" t="s">
        <v>86</v>
      </c>
      <c r="AV359" s="13" t="s">
        <v>86</v>
      </c>
      <c r="AW359" s="13" t="s">
        <v>32</v>
      </c>
      <c r="AX359" s="13" t="s">
        <v>76</v>
      </c>
      <c r="AY359" s="161" t="s">
        <v>138</v>
      </c>
    </row>
    <row r="360" spans="1:65" s="13" customFormat="1" ht="11.25">
      <c r="B360" s="159"/>
      <c r="D360" s="160" t="s">
        <v>154</v>
      </c>
      <c r="E360" s="161" t="s">
        <v>1</v>
      </c>
      <c r="F360" s="162" t="s">
        <v>826</v>
      </c>
      <c r="H360" s="163">
        <v>1</v>
      </c>
      <c r="I360" s="164"/>
      <c r="L360" s="159"/>
      <c r="M360" s="165"/>
      <c r="N360" s="166"/>
      <c r="O360" s="166"/>
      <c r="P360" s="166"/>
      <c r="Q360" s="166"/>
      <c r="R360" s="166"/>
      <c r="S360" s="166"/>
      <c r="T360" s="167"/>
      <c r="AT360" s="161" t="s">
        <v>154</v>
      </c>
      <c r="AU360" s="161" t="s">
        <v>86</v>
      </c>
      <c r="AV360" s="13" t="s">
        <v>86</v>
      </c>
      <c r="AW360" s="13" t="s">
        <v>32</v>
      </c>
      <c r="AX360" s="13" t="s">
        <v>76</v>
      </c>
      <c r="AY360" s="161" t="s">
        <v>138</v>
      </c>
    </row>
    <row r="361" spans="1:65" s="14" customFormat="1" ht="11.25">
      <c r="B361" s="168"/>
      <c r="D361" s="160" t="s">
        <v>154</v>
      </c>
      <c r="E361" s="169" t="s">
        <v>1</v>
      </c>
      <c r="F361" s="170" t="s">
        <v>179</v>
      </c>
      <c r="H361" s="171">
        <v>81</v>
      </c>
      <c r="I361" s="172"/>
      <c r="L361" s="168"/>
      <c r="M361" s="173"/>
      <c r="N361" s="174"/>
      <c r="O361" s="174"/>
      <c r="P361" s="174"/>
      <c r="Q361" s="174"/>
      <c r="R361" s="174"/>
      <c r="S361" s="174"/>
      <c r="T361" s="175"/>
      <c r="AT361" s="169" t="s">
        <v>154</v>
      </c>
      <c r="AU361" s="169" t="s">
        <v>86</v>
      </c>
      <c r="AV361" s="14" t="s">
        <v>145</v>
      </c>
      <c r="AW361" s="14" t="s">
        <v>32</v>
      </c>
      <c r="AX361" s="14" t="s">
        <v>84</v>
      </c>
      <c r="AY361" s="169" t="s">
        <v>138</v>
      </c>
    </row>
    <row r="362" spans="1:65" s="2" customFormat="1" ht="24.2" customHeight="1">
      <c r="A362" s="33"/>
      <c r="B362" s="145"/>
      <c r="C362" s="183" t="s">
        <v>827</v>
      </c>
      <c r="D362" s="183" t="s">
        <v>226</v>
      </c>
      <c r="E362" s="184" t="s">
        <v>828</v>
      </c>
      <c r="F362" s="185" t="s">
        <v>829</v>
      </c>
      <c r="G362" s="186" t="s">
        <v>162</v>
      </c>
      <c r="H362" s="187">
        <v>32.64</v>
      </c>
      <c r="I362" s="188"/>
      <c r="J362" s="189">
        <f>ROUND(I362*H362,2)</f>
        <v>0</v>
      </c>
      <c r="K362" s="185" t="s">
        <v>144</v>
      </c>
      <c r="L362" s="190"/>
      <c r="M362" s="191" t="s">
        <v>1</v>
      </c>
      <c r="N362" s="192" t="s">
        <v>41</v>
      </c>
      <c r="O362" s="59"/>
      <c r="P362" s="155">
        <f>O362*H362</f>
        <v>0</v>
      </c>
      <c r="Q362" s="155">
        <v>4.8300000000000003E-2</v>
      </c>
      <c r="R362" s="155">
        <f>Q362*H362</f>
        <v>1.5765120000000001</v>
      </c>
      <c r="S362" s="155">
        <v>0</v>
      </c>
      <c r="T362" s="156">
        <f>S362*H362</f>
        <v>0</v>
      </c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R362" s="157" t="s">
        <v>96</v>
      </c>
      <c r="AT362" s="157" t="s">
        <v>226</v>
      </c>
      <c r="AU362" s="157" t="s">
        <v>86</v>
      </c>
      <c r="AY362" s="18" t="s">
        <v>138</v>
      </c>
      <c r="BE362" s="158">
        <f>IF(N362="základní",J362,0)</f>
        <v>0</v>
      </c>
      <c r="BF362" s="158">
        <f>IF(N362="snížená",J362,0)</f>
        <v>0</v>
      </c>
      <c r="BG362" s="158">
        <f>IF(N362="zákl. přenesená",J362,0)</f>
        <v>0</v>
      </c>
      <c r="BH362" s="158">
        <f>IF(N362="sníž. přenesená",J362,0)</f>
        <v>0</v>
      </c>
      <c r="BI362" s="158">
        <f>IF(N362="nulová",J362,0)</f>
        <v>0</v>
      </c>
      <c r="BJ362" s="18" t="s">
        <v>84</v>
      </c>
      <c r="BK362" s="158">
        <f>ROUND(I362*H362,2)</f>
        <v>0</v>
      </c>
      <c r="BL362" s="18" t="s">
        <v>145</v>
      </c>
      <c r="BM362" s="157" t="s">
        <v>830</v>
      </c>
    </row>
    <row r="363" spans="1:65" s="13" customFormat="1" ht="11.25">
      <c r="B363" s="159"/>
      <c r="D363" s="160" t="s">
        <v>154</v>
      </c>
      <c r="E363" s="161" t="s">
        <v>1</v>
      </c>
      <c r="F363" s="162" t="s">
        <v>293</v>
      </c>
      <c r="H363" s="163">
        <v>32</v>
      </c>
      <c r="I363" s="164"/>
      <c r="L363" s="159"/>
      <c r="M363" s="165"/>
      <c r="N363" s="166"/>
      <c r="O363" s="166"/>
      <c r="P363" s="166"/>
      <c r="Q363" s="166"/>
      <c r="R363" s="166"/>
      <c r="S363" s="166"/>
      <c r="T363" s="167"/>
      <c r="AT363" s="161" t="s">
        <v>154</v>
      </c>
      <c r="AU363" s="161" t="s">
        <v>86</v>
      </c>
      <c r="AV363" s="13" t="s">
        <v>86</v>
      </c>
      <c r="AW363" s="13" t="s">
        <v>32</v>
      </c>
      <c r="AX363" s="13" t="s">
        <v>84</v>
      </c>
      <c r="AY363" s="161" t="s">
        <v>138</v>
      </c>
    </row>
    <row r="364" spans="1:65" s="13" customFormat="1" ht="11.25">
      <c r="B364" s="159"/>
      <c r="D364" s="160" t="s">
        <v>154</v>
      </c>
      <c r="F364" s="162" t="s">
        <v>831</v>
      </c>
      <c r="H364" s="163">
        <v>32.64</v>
      </c>
      <c r="I364" s="164"/>
      <c r="L364" s="159"/>
      <c r="M364" s="165"/>
      <c r="N364" s="166"/>
      <c r="O364" s="166"/>
      <c r="P364" s="166"/>
      <c r="Q364" s="166"/>
      <c r="R364" s="166"/>
      <c r="S364" s="166"/>
      <c r="T364" s="167"/>
      <c r="AT364" s="161" t="s">
        <v>154</v>
      </c>
      <c r="AU364" s="161" t="s">
        <v>86</v>
      </c>
      <c r="AV364" s="13" t="s">
        <v>86</v>
      </c>
      <c r="AW364" s="13" t="s">
        <v>3</v>
      </c>
      <c r="AX364" s="13" t="s">
        <v>84</v>
      </c>
      <c r="AY364" s="161" t="s">
        <v>138</v>
      </c>
    </row>
    <row r="365" spans="1:65" s="2" customFormat="1" ht="16.5" customHeight="1">
      <c r="A365" s="33"/>
      <c r="B365" s="145"/>
      <c r="C365" s="183" t="s">
        <v>832</v>
      </c>
      <c r="D365" s="183" t="s">
        <v>226</v>
      </c>
      <c r="E365" s="184" t="s">
        <v>833</v>
      </c>
      <c r="F365" s="185" t="s">
        <v>834</v>
      </c>
      <c r="G365" s="186" t="s">
        <v>162</v>
      </c>
      <c r="H365" s="187">
        <v>44.88</v>
      </c>
      <c r="I365" s="188"/>
      <c r="J365" s="189">
        <f>ROUND(I365*H365,2)</f>
        <v>0</v>
      </c>
      <c r="K365" s="185" t="s">
        <v>144</v>
      </c>
      <c r="L365" s="190"/>
      <c r="M365" s="191" t="s">
        <v>1</v>
      </c>
      <c r="N365" s="192" t="s">
        <v>41</v>
      </c>
      <c r="O365" s="59"/>
      <c r="P365" s="155">
        <f>O365*H365</f>
        <v>0</v>
      </c>
      <c r="Q365" s="155">
        <v>0.08</v>
      </c>
      <c r="R365" s="155">
        <f>Q365*H365</f>
        <v>3.5904000000000003</v>
      </c>
      <c r="S365" s="155">
        <v>0</v>
      </c>
      <c r="T365" s="156">
        <f>S365*H365</f>
        <v>0</v>
      </c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R365" s="157" t="s">
        <v>96</v>
      </c>
      <c r="AT365" s="157" t="s">
        <v>226</v>
      </c>
      <c r="AU365" s="157" t="s">
        <v>86</v>
      </c>
      <c r="AY365" s="18" t="s">
        <v>138</v>
      </c>
      <c r="BE365" s="158">
        <f>IF(N365="základní",J365,0)</f>
        <v>0</v>
      </c>
      <c r="BF365" s="158">
        <f>IF(N365="snížená",J365,0)</f>
        <v>0</v>
      </c>
      <c r="BG365" s="158">
        <f>IF(N365="zákl. přenesená",J365,0)</f>
        <v>0</v>
      </c>
      <c r="BH365" s="158">
        <f>IF(N365="sníž. přenesená",J365,0)</f>
        <v>0</v>
      </c>
      <c r="BI365" s="158">
        <f>IF(N365="nulová",J365,0)</f>
        <v>0</v>
      </c>
      <c r="BJ365" s="18" t="s">
        <v>84</v>
      </c>
      <c r="BK365" s="158">
        <f>ROUND(I365*H365,2)</f>
        <v>0</v>
      </c>
      <c r="BL365" s="18" t="s">
        <v>145</v>
      </c>
      <c r="BM365" s="157" t="s">
        <v>835</v>
      </c>
    </row>
    <row r="366" spans="1:65" s="13" customFormat="1" ht="11.25">
      <c r="B366" s="159"/>
      <c r="D366" s="160" t="s">
        <v>154</v>
      </c>
      <c r="E366" s="161" t="s">
        <v>1</v>
      </c>
      <c r="F366" s="162" t="s">
        <v>355</v>
      </c>
      <c r="H366" s="163">
        <v>44</v>
      </c>
      <c r="I366" s="164"/>
      <c r="L366" s="159"/>
      <c r="M366" s="165"/>
      <c r="N366" s="166"/>
      <c r="O366" s="166"/>
      <c r="P366" s="166"/>
      <c r="Q366" s="166"/>
      <c r="R366" s="166"/>
      <c r="S366" s="166"/>
      <c r="T366" s="167"/>
      <c r="AT366" s="161" t="s">
        <v>154</v>
      </c>
      <c r="AU366" s="161" t="s">
        <v>86</v>
      </c>
      <c r="AV366" s="13" t="s">
        <v>86</v>
      </c>
      <c r="AW366" s="13" t="s">
        <v>32</v>
      </c>
      <c r="AX366" s="13" t="s">
        <v>84</v>
      </c>
      <c r="AY366" s="161" t="s">
        <v>138</v>
      </c>
    </row>
    <row r="367" spans="1:65" s="13" customFormat="1" ht="11.25">
      <c r="B367" s="159"/>
      <c r="D367" s="160" t="s">
        <v>154</v>
      </c>
      <c r="F367" s="162" t="s">
        <v>836</v>
      </c>
      <c r="H367" s="163">
        <v>44.88</v>
      </c>
      <c r="I367" s="164"/>
      <c r="L367" s="159"/>
      <c r="M367" s="165"/>
      <c r="N367" s="166"/>
      <c r="O367" s="166"/>
      <c r="P367" s="166"/>
      <c r="Q367" s="166"/>
      <c r="R367" s="166"/>
      <c r="S367" s="166"/>
      <c r="T367" s="167"/>
      <c r="AT367" s="161" t="s">
        <v>154</v>
      </c>
      <c r="AU367" s="161" t="s">
        <v>86</v>
      </c>
      <c r="AV367" s="13" t="s">
        <v>86</v>
      </c>
      <c r="AW367" s="13" t="s">
        <v>3</v>
      </c>
      <c r="AX367" s="13" t="s">
        <v>84</v>
      </c>
      <c r="AY367" s="161" t="s">
        <v>138</v>
      </c>
    </row>
    <row r="368" spans="1:65" s="2" customFormat="1" ht="24.2" customHeight="1">
      <c r="A368" s="33"/>
      <c r="B368" s="145"/>
      <c r="C368" s="183" t="s">
        <v>837</v>
      </c>
      <c r="D368" s="183" t="s">
        <v>226</v>
      </c>
      <c r="E368" s="184" t="s">
        <v>838</v>
      </c>
      <c r="F368" s="185" t="s">
        <v>839</v>
      </c>
      <c r="G368" s="186" t="s">
        <v>162</v>
      </c>
      <c r="H368" s="187">
        <v>4.08</v>
      </c>
      <c r="I368" s="188"/>
      <c r="J368" s="189">
        <f>ROUND(I368*H368,2)</f>
        <v>0</v>
      </c>
      <c r="K368" s="185" t="s">
        <v>144</v>
      </c>
      <c r="L368" s="190"/>
      <c r="M368" s="191" t="s">
        <v>1</v>
      </c>
      <c r="N368" s="192" t="s">
        <v>41</v>
      </c>
      <c r="O368" s="59"/>
      <c r="P368" s="155">
        <f>O368*H368</f>
        <v>0</v>
      </c>
      <c r="Q368" s="155">
        <v>6.5670000000000006E-2</v>
      </c>
      <c r="R368" s="155">
        <f>Q368*H368</f>
        <v>0.26793360000000005</v>
      </c>
      <c r="S368" s="155">
        <v>0</v>
      </c>
      <c r="T368" s="156">
        <f>S368*H368</f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57" t="s">
        <v>96</v>
      </c>
      <c r="AT368" s="157" t="s">
        <v>226</v>
      </c>
      <c r="AU368" s="157" t="s">
        <v>86</v>
      </c>
      <c r="AY368" s="18" t="s">
        <v>138</v>
      </c>
      <c r="BE368" s="158">
        <f>IF(N368="základní",J368,0)</f>
        <v>0</v>
      </c>
      <c r="BF368" s="158">
        <f>IF(N368="snížená",J368,0)</f>
        <v>0</v>
      </c>
      <c r="BG368" s="158">
        <f>IF(N368="zákl. přenesená",J368,0)</f>
        <v>0</v>
      </c>
      <c r="BH368" s="158">
        <f>IF(N368="sníž. přenesená",J368,0)</f>
        <v>0</v>
      </c>
      <c r="BI368" s="158">
        <f>IF(N368="nulová",J368,0)</f>
        <v>0</v>
      </c>
      <c r="BJ368" s="18" t="s">
        <v>84</v>
      </c>
      <c r="BK368" s="158">
        <f>ROUND(I368*H368,2)</f>
        <v>0</v>
      </c>
      <c r="BL368" s="18" t="s">
        <v>145</v>
      </c>
      <c r="BM368" s="157" t="s">
        <v>840</v>
      </c>
    </row>
    <row r="369" spans="1:65" s="13" customFormat="1" ht="11.25">
      <c r="B369" s="159"/>
      <c r="D369" s="160" t="s">
        <v>154</v>
      </c>
      <c r="E369" s="161" t="s">
        <v>1</v>
      </c>
      <c r="F369" s="162" t="s">
        <v>145</v>
      </c>
      <c r="H369" s="163">
        <v>4</v>
      </c>
      <c r="I369" s="164"/>
      <c r="L369" s="159"/>
      <c r="M369" s="165"/>
      <c r="N369" s="166"/>
      <c r="O369" s="166"/>
      <c r="P369" s="166"/>
      <c r="Q369" s="166"/>
      <c r="R369" s="166"/>
      <c r="S369" s="166"/>
      <c r="T369" s="167"/>
      <c r="AT369" s="161" t="s">
        <v>154</v>
      </c>
      <c r="AU369" s="161" t="s">
        <v>86</v>
      </c>
      <c r="AV369" s="13" t="s">
        <v>86</v>
      </c>
      <c r="AW369" s="13" t="s">
        <v>32</v>
      </c>
      <c r="AX369" s="13" t="s">
        <v>84</v>
      </c>
      <c r="AY369" s="161" t="s">
        <v>138</v>
      </c>
    </row>
    <row r="370" spans="1:65" s="13" customFormat="1" ht="11.25">
      <c r="B370" s="159"/>
      <c r="D370" s="160" t="s">
        <v>154</v>
      </c>
      <c r="F370" s="162" t="s">
        <v>841</v>
      </c>
      <c r="H370" s="163">
        <v>4.08</v>
      </c>
      <c r="I370" s="164"/>
      <c r="L370" s="159"/>
      <c r="M370" s="165"/>
      <c r="N370" s="166"/>
      <c r="O370" s="166"/>
      <c r="P370" s="166"/>
      <c r="Q370" s="166"/>
      <c r="R370" s="166"/>
      <c r="S370" s="166"/>
      <c r="T370" s="167"/>
      <c r="AT370" s="161" t="s">
        <v>154</v>
      </c>
      <c r="AU370" s="161" t="s">
        <v>86</v>
      </c>
      <c r="AV370" s="13" t="s">
        <v>86</v>
      </c>
      <c r="AW370" s="13" t="s">
        <v>3</v>
      </c>
      <c r="AX370" s="13" t="s">
        <v>84</v>
      </c>
      <c r="AY370" s="161" t="s">
        <v>138</v>
      </c>
    </row>
    <row r="371" spans="1:65" s="2" customFormat="1" ht="24.2" customHeight="1">
      <c r="A371" s="33"/>
      <c r="B371" s="145"/>
      <c r="C371" s="183" t="s">
        <v>842</v>
      </c>
      <c r="D371" s="183" t="s">
        <v>226</v>
      </c>
      <c r="E371" s="184" t="s">
        <v>843</v>
      </c>
      <c r="F371" s="185" t="s">
        <v>844</v>
      </c>
      <c r="G371" s="186" t="s">
        <v>162</v>
      </c>
      <c r="H371" s="187">
        <v>1</v>
      </c>
      <c r="I371" s="188"/>
      <c r="J371" s="189">
        <f>ROUND(I371*H371,2)</f>
        <v>0</v>
      </c>
      <c r="K371" s="185" t="s">
        <v>144</v>
      </c>
      <c r="L371" s="190"/>
      <c r="M371" s="191" t="s">
        <v>1</v>
      </c>
      <c r="N371" s="192" t="s">
        <v>41</v>
      </c>
      <c r="O371" s="59"/>
      <c r="P371" s="155">
        <f>O371*H371</f>
        <v>0</v>
      </c>
      <c r="Q371" s="155">
        <v>0.12</v>
      </c>
      <c r="R371" s="155">
        <f>Q371*H371</f>
        <v>0.12</v>
      </c>
      <c r="S371" s="155">
        <v>0</v>
      </c>
      <c r="T371" s="156">
        <f>S371*H371</f>
        <v>0</v>
      </c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R371" s="157" t="s">
        <v>96</v>
      </c>
      <c r="AT371" s="157" t="s">
        <v>226</v>
      </c>
      <c r="AU371" s="157" t="s">
        <v>86</v>
      </c>
      <c r="AY371" s="18" t="s">
        <v>138</v>
      </c>
      <c r="BE371" s="158">
        <f>IF(N371="základní",J371,0)</f>
        <v>0</v>
      </c>
      <c r="BF371" s="158">
        <f>IF(N371="snížená",J371,0)</f>
        <v>0</v>
      </c>
      <c r="BG371" s="158">
        <f>IF(N371="zákl. přenesená",J371,0)</f>
        <v>0</v>
      </c>
      <c r="BH371" s="158">
        <f>IF(N371="sníž. přenesená",J371,0)</f>
        <v>0</v>
      </c>
      <c r="BI371" s="158">
        <f>IF(N371="nulová",J371,0)</f>
        <v>0</v>
      </c>
      <c r="BJ371" s="18" t="s">
        <v>84</v>
      </c>
      <c r="BK371" s="158">
        <f>ROUND(I371*H371,2)</f>
        <v>0</v>
      </c>
      <c r="BL371" s="18" t="s">
        <v>145</v>
      </c>
      <c r="BM371" s="157" t="s">
        <v>845</v>
      </c>
    </row>
    <row r="372" spans="1:65" s="2" customFormat="1" ht="24.2" customHeight="1">
      <c r="A372" s="33"/>
      <c r="B372" s="145"/>
      <c r="C372" s="146" t="s">
        <v>846</v>
      </c>
      <c r="D372" s="146" t="s">
        <v>140</v>
      </c>
      <c r="E372" s="147" t="s">
        <v>351</v>
      </c>
      <c r="F372" s="148" t="s">
        <v>352</v>
      </c>
      <c r="G372" s="149" t="s">
        <v>176</v>
      </c>
      <c r="H372" s="150">
        <v>3.24</v>
      </c>
      <c r="I372" s="151"/>
      <c r="J372" s="152">
        <f>ROUND(I372*H372,2)</f>
        <v>0</v>
      </c>
      <c r="K372" s="148" t="s">
        <v>144</v>
      </c>
      <c r="L372" s="34"/>
      <c r="M372" s="153" t="s">
        <v>1</v>
      </c>
      <c r="N372" s="154" t="s">
        <v>41</v>
      </c>
      <c r="O372" s="59"/>
      <c r="P372" s="155">
        <f>O372*H372</f>
        <v>0</v>
      </c>
      <c r="Q372" s="155">
        <v>2.2563399999999998</v>
      </c>
      <c r="R372" s="155">
        <f>Q372*H372</f>
        <v>7.3105415999999996</v>
      </c>
      <c r="S372" s="155">
        <v>0</v>
      </c>
      <c r="T372" s="156">
        <f>S372*H372</f>
        <v>0</v>
      </c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R372" s="157" t="s">
        <v>145</v>
      </c>
      <c r="AT372" s="157" t="s">
        <v>140</v>
      </c>
      <c r="AU372" s="157" t="s">
        <v>86</v>
      </c>
      <c r="AY372" s="18" t="s">
        <v>138</v>
      </c>
      <c r="BE372" s="158">
        <f>IF(N372="základní",J372,0)</f>
        <v>0</v>
      </c>
      <c r="BF372" s="158">
        <f>IF(N372="snížená",J372,0)</f>
        <v>0</v>
      </c>
      <c r="BG372" s="158">
        <f>IF(N372="zákl. přenesená",J372,0)</f>
        <v>0</v>
      </c>
      <c r="BH372" s="158">
        <f>IF(N372="sníž. přenesená",J372,0)</f>
        <v>0</v>
      </c>
      <c r="BI372" s="158">
        <f>IF(N372="nulová",J372,0)</f>
        <v>0</v>
      </c>
      <c r="BJ372" s="18" t="s">
        <v>84</v>
      </c>
      <c r="BK372" s="158">
        <f>ROUND(I372*H372,2)</f>
        <v>0</v>
      </c>
      <c r="BL372" s="18" t="s">
        <v>145</v>
      </c>
      <c r="BM372" s="157" t="s">
        <v>847</v>
      </c>
    </row>
    <row r="373" spans="1:65" s="13" customFormat="1" ht="11.25">
      <c r="B373" s="159"/>
      <c r="D373" s="160" t="s">
        <v>154</v>
      </c>
      <c r="E373" s="161" t="s">
        <v>1</v>
      </c>
      <c r="F373" s="162" t="s">
        <v>848</v>
      </c>
      <c r="H373" s="163">
        <v>3.24</v>
      </c>
      <c r="I373" s="164"/>
      <c r="L373" s="159"/>
      <c r="M373" s="165"/>
      <c r="N373" s="166"/>
      <c r="O373" s="166"/>
      <c r="P373" s="166"/>
      <c r="Q373" s="166"/>
      <c r="R373" s="166"/>
      <c r="S373" s="166"/>
      <c r="T373" s="167"/>
      <c r="AT373" s="161" t="s">
        <v>154</v>
      </c>
      <c r="AU373" s="161" t="s">
        <v>86</v>
      </c>
      <c r="AV373" s="13" t="s">
        <v>86</v>
      </c>
      <c r="AW373" s="13" t="s">
        <v>32</v>
      </c>
      <c r="AX373" s="13" t="s">
        <v>84</v>
      </c>
      <c r="AY373" s="161" t="s">
        <v>138</v>
      </c>
    </row>
    <row r="374" spans="1:65" s="2" customFormat="1" ht="24.2" customHeight="1">
      <c r="A374" s="33"/>
      <c r="B374" s="145"/>
      <c r="C374" s="146" t="s">
        <v>849</v>
      </c>
      <c r="D374" s="146" t="s">
        <v>140</v>
      </c>
      <c r="E374" s="147" t="s">
        <v>850</v>
      </c>
      <c r="F374" s="148" t="s">
        <v>851</v>
      </c>
      <c r="G374" s="149" t="s">
        <v>143</v>
      </c>
      <c r="H374" s="150">
        <v>39</v>
      </c>
      <c r="I374" s="151"/>
      <c r="J374" s="152">
        <f>ROUND(I374*H374,2)</f>
        <v>0</v>
      </c>
      <c r="K374" s="148" t="s">
        <v>144</v>
      </c>
      <c r="L374" s="34"/>
      <c r="M374" s="153" t="s">
        <v>1</v>
      </c>
      <c r="N374" s="154" t="s">
        <v>41</v>
      </c>
      <c r="O374" s="59"/>
      <c r="P374" s="155">
        <f>O374*H374</f>
        <v>0</v>
      </c>
      <c r="Q374" s="155">
        <v>6.8999999999999997E-4</v>
      </c>
      <c r="R374" s="155">
        <f>Q374*H374</f>
        <v>2.691E-2</v>
      </c>
      <c r="S374" s="155">
        <v>0</v>
      </c>
      <c r="T374" s="156">
        <f>S374*H374</f>
        <v>0</v>
      </c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R374" s="157" t="s">
        <v>145</v>
      </c>
      <c r="AT374" s="157" t="s">
        <v>140</v>
      </c>
      <c r="AU374" s="157" t="s">
        <v>86</v>
      </c>
      <c r="AY374" s="18" t="s">
        <v>138</v>
      </c>
      <c r="BE374" s="158">
        <f>IF(N374="základní",J374,0)</f>
        <v>0</v>
      </c>
      <c r="BF374" s="158">
        <f>IF(N374="snížená",J374,0)</f>
        <v>0</v>
      </c>
      <c r="BG374" s="158">
        <f>IF(N374="zákl. přenesená",J374,0)</f>
        <v>0</v>
      </c>
      <c r="BH374" s="158">
        <f>IF(N374="sníž. přenesená",J374,0)</f>
        <v>0</v>
      </c>
      <c r="BI374" s="158">
        <f>IF(N374="nulová",J374,0)</f>
        <v>0</v>
      </c>
      <c r="BJ374" s="18" t="s">
        <v>84</v>
      </c>
      <c r="BK374" s="158">
        <f>ROUND(I374*H374,2)</f>
        <v>0</v>
      </c>
      <c r="BL374" s="18" t="s">
        <v>145</v>
      </c>
      <c r="BM374" s="157" t="s">
        <v>852</v>
      </c>
    </row>
    <row r="375" spans="1:65" s="13" customFormat="1" ht="11.25">
      <c r="B375" s="159"/>
      <c r="D375" s="160" t="s">
        <v>154</v>
      </c>
      <c r="E375" s="161" t="s">
        <v>1</v>
      </c>
      <c r="F375" s="162" t="s">
        <v>853</v>
      </c>
      <c r="H375" s="163">
        <v>39</v>
      </c>
      <c r="I375" s="164"/>
      <c r="L375" s="159"/>
      <c r="M375" s="165"/>
      <c r="N375" s="166"/>
      <c r="O375" s="166"/>
      <c r="P375" s="166"/>
      <c r="Q375" s="166"/>
      <c r="R375" s="166"/>
      <c r="S375" s="166"/>
      <c r="T375" s="167"/>
      <c r="AT375" s="161" t="s">
        <v>154</v>
      </c>
      <c r="AU375" s="161" t="s">
        <v>86</v>
      </c>
      <c r="AV375" s="13" t="s">
        <v>86</v>
      </c>
      <c r="AW375" s="13" t="s">
        <v>32</v>
      </c>
      <c r="AX375" s="13" t="s">
        <v>84</v>
      </c>
      <c r="AY375" s="161" t="s">
        <v>138</v>
      </c>
    </row>
    <row r="376" spans="1:65" s="2" customFormat="1" ht="24.2" customHeight="1">
      <c r="A376" s="33"/>
      <c r="B376" s="145"/>
      <c r="C376" s="146" t="s">
        <v>854</v>
      </c>
      <c r="D376" s="146" t="s">
        <v>140</v>
      </c>
      <c r="E376" s="147" t="s">
        <v>855</v>
      </c>
      <c r="F376" s="148" t="s">
        <v>856</v>
      </c>
      <c r="G376" s="149" t="s">
        <v>338</v>
      </c>
      <c r="H376" s="150">
        <v>2</v>
      </c>
      <c r="I376" s="151"/>
      <c r="J376" s="152">
        <f>ROUND(I376*H376,2)</f>
        <v>0</v>
      </c>
      <c r="K376" s="148" t="s">
        <v>1</v>
      </c>
      <c r="L376" s="34"/>
      <c r="M376" s="153" t="s">
        <v>1</v>
      </c>
      <c r="N376" s="154" t="s">
        <v>41</v>
      </c>
      <c r="O376" s="59"/>
      <c r="P376" s="155">
        <f>O376*H376</f>
        <v>0</v>
      </c>
      <c r="Q376" s="155">
        <v>0</v>
      </c>
      <c r="R376" s="155">
        <f>Q376*H376</f>
        <v>0</v>
      </c>
      <c r="S376" s="155">
        <v>0</v>
      </c>
      <c r="T376" s="156">
        <f>S376*H376</f>
        <v>0</v>
      </c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R376" s="157" t="s">
        <v>145</v>
      </c>
      <c r="AT376" s="157" t="s">
        <v>140</v>
      </c>
      <c r="AU376" s="157" t="s">
        <v>86</v>
      </c>
      <c r="AY376" s="18" t="s">
        <v>138</v>
      </c>
      <c r="BE376" s="158">
        <f>IF(N376="základní",J376,0)</f>
        <v>0</v>
      </c>
      <c r="BF376" s="158">
        <f>IF(N376="snížená",J376,0)</f>
        <v>0</v>
      </c>
      <c r="BG376" s="158">
        <f>IF(N376="zákl. přenesená",J376,0)</f>
        <v>0</v>
      </c>
      <c r="BH376" s="158">
        <f>IF(N376="sníž. přenesená",J376,0)</f>
        <v>0</v>
      </c>
      <c r="BI376" s="158">
        <f>IF(N376="nulová",J376,0)</f>
        <v>0</v>
      </c>
      <c r="BJ376" s="18" t="s">
        <v>84</v>
      </c>
      <c r="BK376" s="158">
        <f>ROUND(I376*H376,2)</f>
        <v>0</v>
      </c>
      <c r="BL376" s="18" t="s">
        <v>145</v>
      </c>
      <c r="BM376" s="157" t="s">
        <v>857</v>
      </c>
    </row>
    <row r="377" spans="1:65" s="2" customFormat="1" ht="24.2" customHeight="1">
      <c r="A377" s="33"/>
      <c r="B377" s="145"/>
      <c r="C377" s="146" t="s">
        <v>858</v>
      </c>
      <c r="D377" s="146" t="s">
        <v>140</v>
      </c>
      <c r="E377" s="147" t="s">
        <v>356</v>
      </c>
      <c r="F377" s="148" t="s">
        <v>357</v>
      </c>
      <c r="G377" s="149" t="s">
        <v>338</v>
      </c>
      <c r="H377" s="150">
        <v>3</v>
      </c>
      <c r="I377" s="151"/>
      <c r="J377" s="152">
        <f>ROUND(I377*H377,2)</f>
        <v>0</v>
      </c>
      <c r="K377" s="148" t="s">
        <v>1</v>
      </c>
      <c r="L377" s="34"/>
      <c r="M377" s="153" t="s">
        <v>1</v>
      </c>
      <c r="N377" s="154" t="s">
        <v>41</v>
      </c>
      <c r="O377" s="59"/>
      <c r="P377" s="155">
        <f>O377*H377</f>
        <v>0</v>
      </c>
      <c r="Q377" s="155">
        <v>0</v>
      </c>
      <c r="R377" s="155">
        <f>Q377*H377</f>
        <v>0</v>
      </c>
      <c r="S377" s="155">
        <v>0</v>
      </c>
      <c r="T377" s="156">
        <f>S377*H377</f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57" t="s">
        <v>145</v>
      </c>
      <c r="AT377" s="157" t="s">
        <v>140</v>
      </c>
      <c r="AU377" s="157" t="s">
        <v>86</v>
      </c>
      <c r="AY377" s="18" t="s">
        <v>138</v>
      </c>
      <c r="BE377" s="158">
        <f>IF(N377="základní",J377,0)</f>
        <v>0</v>
      </c>
      <c r="BF377" s="158">
        <f>IF(N377="snížená",J377,0)</f>
        <v>0</v>
      </c>
      <c r="BG377" s="158">
        <f>IF(N377="zákl. přenesená",J377,0)</f>
        <v>0</v>
      </c>
      <c r="BH377" s="158">
        <f>IF(N377="sníž. přenesená",J377,0)</f>
        <v>0</v>
      </c>
      <c r="BI377" s="158">
        <f>IF(N377="nulová",J377,0)</f>
        <v>0</v>
      </c>
      <c r="BJ377" s="18" t="s">
        <v>84</v>
      </c>
      <c r="BK377" s="158">
        <f>ROUND(I377*H377,2)</f>
        <v>0</v>
      </c>
      <c r="BL377" s="18" t="s">
        <v>145</v>
      </c>
      <c r="BM377" s="157" t="s">
        <v>859</v>
      </c>
    </row>
    <row r="378" spans="1:65" s="2" customFormat="1" ht="24.2" customHeight="1">
      <c r="A378" s="33"/>
      <c r="B378" s="145"/>
      <c r="C378" s="146" t="s">
        <v>860</v>
      </c>
      <c r="D378" s="146" t="s">
        <v>140</v>
      </c>
      <c r="E378" s="147" t="s">
        <v>364</v>
      </c>
      <c r="F378" s="148" t="s">
        <v>365</v>
      </c>
      <c r="G378" s="149" t="s">
        <v>338</v>
      </c>
      <c r="H378" s="150">
        <v>1</v>
      </c>
      <c r="I378" s="151"/>
      <c r="J378" s="152">
        <f>ROUND(I378*H378,2)</f>
        <v>0</v>
      </c>
      <c r="K378" s="148" t="s">
        <v>144</v>
      </c>
      <c r="L378" s="34"/>
      <c r="M378" s="153" t="s">
        <v>1</v>
      </c>
      <c r="N378" s="154" t="s">
        <v>41</v>
      </c>
      <c r="O378" s="59"/>
      <c r="P378" s="155">
        <f>O378*H378</f>
        <v>0</v>
      </c>
      <c r="Q378" s="155">
        <v>0</v>
      </c>
      <c r="R378" s="155">
        <f>Q378*H378</f>
        <v>0</v>
      </c>
      <c r="S378" s="155">
        <v>8.2000000000000003E-2</v>
      </c>
      <c r="T378" s="156">
        <f>S378*H378</f>
        <v>8.2000000000000003E-2</v>
      </c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R378" s="157" t="s">
        <v>145</v>
      </c>
      <c r="AT378" s="157" t="s">
        <v>140</v>
      </c>
      <c r="AU378" s="157" t="s">
        <v>86</v>
      </c>
      <c r="AY378" s="18" t="s">
        <v>138</v>
      </c>
      <c r="BE378" s="158">
        <f>IF(N378="základní",J378,0)</f>
        <v>0</v>
      </c>
      <c r="BF378" s="158">
        <f>IF(N378="snížená",J378,0)</f>
        <v>0</v>
      </c>
      <c r="BG378" s="158">
        <f>IF(N378="zákl. přenesená",J378,0)</f>
        <v>0</v>
      </c>
      <c r="BH378" s="158">
        <f>IF(N378="sníž. přenesená",J378,0)</f>
        <v>0</v>
      </c>
      <c r="BI378" s="158">
        <f>IF(N378="nulová",J378,0)</f>
        <v>0</v>
      </c>
      <c r="BJ378" s="18" t="s">
        <v>84</v>
      </c>
      <c r="BK378" s="158">
        <f>ROUND(I378*H378,2)</f>
        <v>0</v>
      </c>
      <c r="BL378" s="18" t="s">
        <v>145</v>
      </c>
      <c r="BM378" s="157" t="s">
        <v>861</v>
      </c>
    </row>
    <row r="379" spans="1:65" s="13" customFormat="1" ht="11.25">
      <c r="B379" s="159"/>
      <c r="D379" s="160" t="s">
        <v>154</v>
      </c>
      <c r="E379" s="161" t="s">
        <v>1</v>
      </c>
      <c r="F379" s="162" t="s">
        <v>367</v>
      </c>
      <c r="H379" s="163">
        <v>1</v>
      </c>
      <c r="I379" s="164"/>
      <c r="L379" s="159"/>
      <c r="M379" s="165"/>
      <c r="N379" s="166"/>
      <c r="O379" s="166"/>
      <c r="P379" s="166"/>
      <c r="Q379" s="166"/>
      <c r="R379" s="166"/>
      <c r="S379" s="166"/>
      <c r="T379" s="167"/>
      <c r="AT379" s="161" t="s">
        <v>154</v>
      </c>
      <c r="AU379" s="161" t="s">
        <v>86</v>
      </c>
      <c r="AV379" s="13" t="s">
        <v>86</v>
      </c>
      <c r="AW379" s="13" t="s">
        <v>32</v>
      </c>
      <c r="AX379" s="13" t="s">
        <v>84</v>
      </c>
      <c r="AY379" s="161" t="s">
        <v>138</v>
      </c>
    </row>
    <row r="380" spans="1:65" s="2" customFormat="1" ht="24.2" customHeight="1">
      <c r="A380" s="33"/>
      <c r="B380" s="145"/>
      <c r="C380" s="146" t="s">
        <v>862</v>
      </c>
      <c r="D380" s="146" t="s">
        <v>140</v>
      </c>
      <c r="E380" s="147" t="s">
        <v>863</v>
      </c>
      <c r="F380" s="148" t="s">
        <v>864</v>
      </c>
      <c r="G380" s="149" t="s">
        <v>338</v>
      </c>
      <c r="H380" s="150">
        <v>1</v>
      </c>
      <c r="I380" s="151"/>
      <c r="J380" s="152">
        <f>ROUND(I380*H380,2)</f>
        <v>0</v>
      </c>
      <c r="K380" s="148" t="s">
        <v>1</v>
      </c>
      <c r="L380" s="34"/>
      <c r="M380" s="153" t="s">
        <v>1</v>
      </c>
      <c r="N380" s="154" t="s">
        <v>41</v>
      </c>
      <c r="O380" s="59"/>
      <c r="P380" s="155">
        <f>O380*H380</f>
        <v>0</v>
      </c>
      <c r="Q380" s="155">
        <v>0</v>
      </c>
      <c r="R380" s="155">
        <f>Q380*H380</f>
        <v>0</v>
      </c>
      <c r="S380" s="155">
        <v>8.2000000000000003E-2</v>
      </c>
      <c r="T380" s="156">
        <f>S380*H380</f>
        <v>8.2000000000000003E-2</v>
      </c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R380" s="157" t="s">
        <v>145</v>
      </c>
      <c r="AT380" s="157" t="s">
        <v>140</v>
      </c>
      <c r="AU380" s="157" t="s">
        <v>86</v>
      </c>
      <c r="AY380" s="18" t="s">
        <v>138</v>
      </c>
      <c r="BE380" s="158">
        <f>IF(N380="základní",J380,0)</f>
        <v>0</v>
      </c>
      <c r="BF380" s="158">
        <f>IF(N380="snížená",J380,0)</f>
        <v>0</v>
      </c>
      <c r="BG380" s="158">
        <f>IF(N380="zákl. přenesená",J380,0)</f>
        <v>0</v>
      </c>
      <c r="BH380" s="158">
        <f>IF(N380="sníž. přenesená",J380,0)</f>
        <v>0</v>
      </c>
      <c r="BI380" s="158">
        <f>IF(N380="nulová",J380,0)</f>
        <v>0</v>
      </c>
      <c r="BJ380" s="18" t="s">
        <v>84</v>
      </c>
      <c r="BK380" s="158">
        <f>ROUND(I380*H380,2)</f>
        <v>0</v>
      </c>
      <c r="BL380" s="18" t="s">
        <v>145</v>
      </c>
      <c r="BM380" s="157" t="s">
        <v>865</v>
      </c>
    </row>
    <row r="381" spans="1:65" s="13" customFormat="1" ht="11.25">
      <c r="B381" s="159"/>
      <c r="D381" s="160" t="s">
        <v>154</v>
      </c>
      <c r="E381" s="161" t="s">
        <v>1</v>
      </c>
      <c r="F381" s="162" t="s">
        <v>367</v>
      </c>
      <c r="H381" s="163">
        <v>1</v>
      </c>
      <c r="I381" s="164"/>
      <c r="L381" s="159"/>
      <c r="M381" s="165"/>
      <c r="N381" s="166"/>
      <c r="O381" s="166"/>
      <c r="P381" s="166"/>
      <c r="Q381" s="166"/>
      <c r="R381" s="166"/>
      <c r="S381" s="166"/>
      <c r="T381" s="167"/>
      <c r="AT381" s="161" t="s">
        <v>154</v>
      </c>
      <c r="AU381" s="161" t="s">
        <v>86</v>
      </c>
      <c r="AV381" s="13" t="s">
        <v>86</v>
      </c>
      <c r="AW381" s="13" t="s">
        <v>32</v>
      </c>
      <c r="AX381" s="13" t="s">
        <v>84</v>
      </c>
      <c r="AY381" s="161" t="s">
        <v>138</v>
      </c>
    </row>
    <row r="382" spans="1:65" s="12" customFormat="1" ht="22.9" customHeight="1">
      <c r="B382" s="132"/>
      <c r="D382" s="133" t="s">
        <v>75</v>
      </c>
      <c r="E382" s="143" t="s">
        <v>368</v>
      </c>
      <c r="F382" s="143" t="s">
        <v>369</v>
      </c>
      <c r="I382" s="135"/>
      <c r="J382" s="144">
        <f>BK382</f>
        <v>0</v>
      </c>
      <c r="L382" s="132"/>
      <c r="M382" s="137"/>
      <c r="N382" s="138"/>
      <c r="O382" s="138"/>
      <c r="P382" s="139">
        <f>SUM(P383:P398)</f>
        <v>0</v>
      </c>
      <c r="Q382" s="138"/>
      <c r="R382" s="139">
        <f>SUM(R383:R398)</f>
        <v>0</v>
      </c>
      <c r="S382" s="138"/>
      <c r="T382" s="140">
        <f>SUM(T383:T398)</f>
        <v>0</v>
      </c>
      <c r="AR382" s="133" t="s">
        <v>84</v>
      </c>
      <c r="AT382" s="141" t="s">
        <v>75</v>
      </c>
      <c r="AU382" s="141" t="s">
        <v>84</v>
      </c>
      <c r="AY382" s="133" t="s">
        <v>138</v>
      </c>
      <c r="BK382" s="142">
        <f>SUM(BK383:BK398)</f>
        <v>0</v>
      </c>
    </row>
    <row r="383" spans="1:65" s="2" customFormat="1" ht="24.2" customHeight="1">
      <c r="A383" s="33"/>
      <c r="B383" s="145"/>
      <c r="C383" s="146" t="s">
        <v>866</v>
      </c>
      <c r="D383" s="146" t="s">
        <v>140</v>
      </c>
      <c r="E383" s="147" t="s">
        <v>371</v>
      </c>
      <c r="F383" s="148" t="s">
        <v>372</v>
      </c>
      <c r="G383" s="149" t="s">
        <v>212</v>
      </c>
      <c r="H383" s="150">
        <v>1.56</v>
      </c>
      <c r="I383" s="151"/>
      <c r="J383" s="152">
        <f>ROUND(I383*H383,2)</f>
        <v>0</v>
      </c>
      <c r="K383" s="148" t="s">
        <v>144</v>
      </c>
      <c r="L383" s="34"/>
      <c r="M383" s="153" t="s">
        <v>1</v>
      </c>
      <c r="N383" s="154" t="s">
        <v>41</v>
      </c>
      <c r="O383" s="59"/>
      <c r="P383" s="155">
        <f>O383*H383</f>
        <v>0</v>
      </c>
      <c r="Q383" s="155">
        <v>0</v>
      </c>
      <c r="R383" s="155">
        <f>Q383*H383</f>
        <v>0</v>
      </c>
      <c r="S383" s="155">
        <v>0</v>
      </c>
      <c r="T383" s="156">
        <f>S383*H383</f>
        <v>0</v>
      </c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R383" s="157" t="s">
        <v>145</v>
      </c>
      <c r="AT383" s="157" t="s">
        <v>140</v>
      </c>
      <c r="AU383" s="157" t="s">
        <v>86</v>
      </c>
      <c r="AY383" s="18" t="s">
        <v>138</v>
      </c>
      <c r="BE383" s="158">
        <f>IF(N383="základní",J383,0)</f>
        <v>0</v>
      </c>
      <c r="BF383" s="158">
        <f>IF(N383="snížená",J383,0)</f>
        <v>0</v>
      </c>
      <c r="BG383" s="158">
        <f>IF(N383="zákl. přenesená",J383,0)</f>
        <v>0</v>
      </c>
      <c r="BH383" s="158">
        <f>IF(N383="sníž. přenesená",J383,0)</f>
        <v>0</v>
      </c>
      <c r="BI383" s="158">
        <f>IF(N383="nulová",J383,0)</f>
        <v>0</v>
      </c>
      <c r="BJ383" s="18" t="s">
        <v>84</v>
      </c>
      <c r="BK383" s="158">
        <f>ROUND(I383*H383,2)</f>
        <v>0</v>
      </c>
      <c r="BL383" s="18" t="s">
        <v>145</v>
      </c>
      <c r="BM383" s="157" t="s">
        <v>867</v>
      </c>
    </row>
    <row r="384" spans="1:65" s="15" customFormat="1" ht="11.25">
      <c r="B384" s="176"/>
      <c r="D384" s="160" t="s">
        <v>154</v>
      </c>
      <c r="E384" s="177" t="s">
        <v>1</v>
      </c>
      <c r="F384" s="178" t="s">
        <v>374</v>
      </c>
      <c r="H384" s="177" t="s">
        <v>1</v>
      </c>
      <c r="I384" s="179"/>
      <c r="L384" s="176"/>
      <c r="M384" s="180"/>
      <c r="N384" s="181"/>
      <c r="O384" s="181"/>
      <c r="P384" s="181"/>
      <c r="Q384" s="181"/>
      <c r="R384" s="181"/>
      <c r="S384" s="181"/>
      <c r="T384" s="182"/>
      <c r="AT384" s="177" t="s">
        <v>154</v>
      </c>
      <c r="AU384" s="177" t="s">
        <v>86</v>
      </c>
      <c r="AV384" s="15" t="s">
        <v>84</v>
      </c>
      <c r="AW384" s="15" t="s">
        <v>32</v>
      </c>
      <c r="AX384" s="15" t="s">
        <v>76</v>
      </c>
      <c r="AY384" s="177" t="s">
        <v>138</v>
      </c>
    </row>
    <row r="385" spans="1:65" s="13" customFormat="1" ht="11.25">
      <c r="B385" s="159"/>
      <c r="D385" s="160" t="s">
        <v>154</v>
      </c>
      <c r="E385" s="161" t="s">
        <v>1</v>
      </c>
      <c r="F385" s="162" t="s">
        <v>868</v>
      </c>
      <c r="H385" s="163">
        <v>1.56</v>
      </c>
      <c r="I385" s="164"/>
      <c r="L385" s="159"/>
      <c r="M385" s="165"/>
      <c r="N385" s="166"/>
      <c r="O385" s="166"/>
      <c r="P385" s="166"/>
      <c r="Q385" s="166"/>
      <c r="R385" s="166"/>
      <c r="S385" s="166"/>
      <c r="T385" s="167"/>
      <c r="AT385" s="161" t="s">
        <v>154</v>
      </c>
      <c r="AU385" s="161" t="s">
        <v>86</v>
      </c>
      <c r="AV385" s="13" t="s">
        <v>86</v>
      </c>
      <c r="AW385" s="13" t="s">
        <v>32</v>
      </c>
      <c r="AX385" s="13" t="s">
        <v>84</v>
      </c>
      <c r="AY385" s="161" t="s">
        <v>138</v>
      </c>
    </row>
    <row r="386" spans="1:65" s="2" customFormat="1" ht="21.75" customHeight="1">
      <c r="A386" s="33"/>
      <c r="B386" s="145"/>
      <c r="C386" s="146" t="s">
        <v>869</v>
      </c>
      <c r="D386" s="146" t="s">
        <v>140</v>
      </c>
      <c r="E386" s="147" t="s">
        <v>377</v>
      </c>
      <c r="F386" s="148" t="s">
        <v>378</v>
      </c>
      <c r="G386" s="149" t="s">
        <v>212</v>
      </c>
      <c r="H386" s="150">
        <v>97.02</v>
      </c>
      <c r="I386" s="151"/>
      <c r="J386" s="152">
        <f>ROUND(I386*H386,2)</f>
        <v>0</v>
      </c>
      <c r="K386" s="148" t="s">
        <v>144</v>
      </c>
      <c r="L386" s="34"/>
      <c r="M386" s="153" t="s">
        <v>1</v>
      </c>
      <c r="N386" s="154" t="s">
        <v>41</v>
      </c>
      <c r="O386" s="59"/>
      <c r="P386" s="155">
        <f>O386*H386</f>
        <v>0</v>
      </c>
      <c r="Q386" s="155">
        <v>0</v>
      </c>
      <c r="R386" s="155">
        <f>Q386*H386</f>
        <v>0</v>
      </c>
      <c r="S386" s="155">
        <v>0</v>
      </c>
      <c r="T386" s="156">
        <f>S386*H386</f>
        <v>0</v>
      </c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R386" s="157" t="s">
        <v>145</v>
      </c>
      <c r="AT386" s="157" t="s">
        <v>140</v>
      </c>
      <c r="AU386" s="157" t="s">
        <v>86</v>
      </c>
      <c r="AY386" s="18" t="s">
        <v>138</v>
      </c>
      <c r="BE386" s="158">
        <f>IF(N386="základní",J386,0)</f>
        <v>0</v>
      </c>
      <c r="BF386" s="158">
        <f>IF(N386="snížená",J386,0)</f>
        <v>0</v>
      </c>
      <c r="BG386" s="158">
        <f>IF(N386="zákl. přenesená",J386,0)</f>
        <v>0</v>
      </c>
      <c r="BH386" s="158">
        <f>IF(N386="sníž. přenesená",J386,0)</f>
        <v>0</v>
      </c>
      <c r="BI386" s="158">
        <f>IF(N386="nulová",J386,0)</f>
        <v>0</v>
      </c>
      <c r="BJ386" s="18" t="s">
        <v>84</v>
      </c>
      <c r="BK386" s="158">
        <f>ROUND(I386*H386,2)</f>
        <v>0</v>
      </c>
      <c r="BL386" s="18" t="s">
        <v>145</v>
      </c>
      <c r="BM386" s="157" t="s">
        <v>870</v>
      </c>
    </row>
    <row r="387" spans="1:65" s="13" customFormat="1" ht="11.25">
      <c r="B387" s="159"/>
      <c r="D387" s="160" t="s">
        <v>154</v>
      </c>
      <c r="E387" s="161" t="s">
        <v>101</v>
      </c>
      <c r="F387" s="162" t="s">
        <v>450</v>
      </c>
      <c r="H387" s="163">
        <v>97.02</v>
      </c>
      <c r="I387" s="164"/>
      <c r="L387" s="159"/>
      <c r="M387" s="165"/>
      <c r="N387" s="166"/>
      <c r="O387" s="166"/>
      <c r="P387" s="166"/>
      <c r="Q387" s="166"/>
      <c r="R387" s="166"/>
      <c r="S387" s="166"/>
      <c r="T387" s="167"/>
      <c r="AT387" s="161" t="s">
        <v>154</v>
      </c>
      <c r="AU387" s="161" t="s">
        <v>86</v>
      </c>
      <c r="AV387" s="13" t="s">
        <v>86</v>
      </c>
      <c r="AW387" s="13" t="s">
        <v>32</v>
      </c>
      <c r="AX387" s="13" t="s">
        <v>84</v>
      </c>
      <c r="AY387" s="161" t="s">
        <v>138</v>
      </c>
    </row>
    <row r="388" spans="1:65" s="2" customFormat="1" ht="24.2" customHeight="1">
      <c r="A388" s="33"/>
      <c r="B388" s="145"/>
      <c r="C388" s="146" t="s">
        <v>871</v>
      </c>
      <c r="D388" s="146" t="s">
        <v>140</v>
      </c>
      <c r="E388" s="147" t="s">
        <v>381</v>
      </c>
      <c r="F388" s="148" t="s">
        <v>382</v>
      </c>
      <c r="G388" s="149" t="s">
        <v>212</v>
      </c>
      <c r="H388" s="150">
        <v>1843.38</v>
      </c>
      <c r="I388" s="151"/>
      <c r="J388" s="152">
        <f>ROUND(I388*H388,2)</f>
        <v>0</v>
      </c>
      <c r="K388" s="148" t="s">
        <v>144</v>
      </c>
      <c r="L388" s="34"/>
      <c r="M388" s="153" t="s">
        <v>1</v>
      </c>
      <c r="N388" s="154" t="s">
        <v>41</v>
      </c>
      <c r="O388" s="59"/>
      <c r="P388" s="155">
        <f>O388*H388</f>
        <v>0</v>
      </c>
      <c r="Q388" s="155">
        <v>0</v>
      </c>
      <c r="R388" s="155">
        <f>Q388*H388</f>
        <v>0</v>
      </c>
      <c r="S388" s="155">
        <v>0</v>
      </c>
      <c r="T388" s="156">
        <f>S388*H388</f>
        <v>0</v>
      </c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R388" s="157" t="s">
        <v>145</v>
      </c>
      <c r="AT388" s="157" t="s">
        <v>140</v>
      </c>
      <c r="AU388" s="157" t="s">
        <v>86</v>
      </c>
      <c r="AY388" s="18" t="s">
        <v>138</v>
      </c>
      <c r="BE388" s="158">
        <f>IF(N388="základní",J388,0)</f>
        <v>0</v>
      </c>
      <c r="BF388" s="158">
        <f>IF(N388="snížená",J388,0)</f>
        <v>0</v>
      </c>
      <c r="BG388" s="158">
        <f>IF(N388="zákl. přenesená",J388,0)</f>
        <v>0</v>
      </c>
      <c r="BH388" s="158">
        <f>IF(N388="sníž. přenesená",J388,0)</f>
        <v>0</v>
      </c>
      <c r="BI388" s="158">
        <f>IF(N388="nulová",J388,0)</f>
        <v>0</v>
      </c>
      <c r="BJ388" s="18" t="s">
        <v>84</v>
      </c>
      <c r="BK388" s="158">
        <f>ROUND(I388*H388,2)</f>
        <v>0</v>
      </c>
      <c r="BL388" s="18" t="s">
        <v>145</v>
      </c>
      <c r="BM388" s="157" t="s">
        <v>872</v>
      </c>
    </row>
    <row r="389" spans="1:65" s="13" customFormat="1" ht="11.25">
      <c r="B389" s="159"/>
      <c r="D389" s="160" t="s">
        <v>154</v>
      </c>
      <c r="E389" s="161" t="s">
        <v>1</v>
      </c>
      <c r="F389" s="162" t="s">
        <v>384</v>
      </c>
      <c r="H389" s="163">
        <v>1843.38</v>
      </c>
      <c r="I389" s="164"/>
      <c r="L389" s="159"/>
      <c r="M389" s="165"/>
      <c r="N389" s="166"/>
      <c r="O389" s="166"/>
      <c r="P389" s="166"/>
      <c r="Q389" s="166"/>
      <c r="R389" s="166"/>
      <c r="S389" s="166"/>
      <c r="T389" s="167"/>
      <c r="AT389" s="161" t="s">
        <v>154</v>
      </c>
      <c r="AU389" s="161" t="s">
        <v>86</v>
      </c>
      <c r="AV389" s="13" t="s">
        <v>86</v>
      </c>
      <c r="AW389" s="13" t="s">
        <v>32</v>
      </c>
      <c r="AX389" s="13" t="s">
        <v>84</v>
      </c>
      <c r="AY389" s="161" t="s">
        <v>138</v>
      </c>
    </row>
    <row r="390" spans="1:65" s="2" customFormat="1" ht="21.75" customHeight="1">
      <c r="A390" s="33"/>
      <c r="B390" s="145"/>
      <c r="C390" s="146" t="s">
        <v>873</v>
      </c>
      <c r="D390" s="146" t="s">
        <v>140</v>
      </c>
      <c r="E390" s="147" t="s">
        <v>386</v>
      </c>
      <c r="F390" s="148" t="s">
        <v>387</v>
      </c>
      <c r="G390" s="149" t="s">
        <v>212</v>
      </c>
      <c r="H390" s="150">
        <v>55.024000000000001</v>
      </c>
      <c r="I390" s="151"/>
      <c r="J390" s="152">
        <f>ROUND(I390*H390,2)</f>
        <v>0</v>
      </c>
      <c r="K390" s="148" t="s">
        <v>144</v>
      </c>
      <c r="L390" s="34"/>
      <c r="M390" s="153" t="s">
        <v>1</v>
      </c>
      <c r="N390" s="154" t="s">
        <v>41</v>
      </c>
      <c r="O390" s="59"/>
      <c r="P390" s="155">
        <f>O390*H390</f>
        <v>0</v>
      </c>
      <c r="Q390" s="155">
        <v>0</v>
      </c>
      <c r="R390" s="155">
        <f>Q390*H390</f>
        <v>0</v>
      </c>
      <c r="S390" s="155">
        <v>0</v>
      </c>
      <c r="T390" s="156">
        <f>S390*H390</f>
        <v>0</v>
      </c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R390" s="157" t="s">
        <v>145</v>
      </c>
      <c r="AT390" s="157" t="s">
        <v>140</v>
      </c>
      <c r="AU390" s="157" t="s">
        <v>86</v>
      </c>
      <c r="AY390" s="18" t="s">
        <v>138</v>
      </c>
      <c r="BE390" s="158">
        <f>IF(N390="základní",J390,0)</f>
        <v>0</v>
      </c>
      <c r="BF390" s="158">
        <f>IF(N390="snížená",J390,0)</f>
        <v>0</v>
      </c>
      <c r="BG390" s="158">
        <f>IF(N390="zákl. přenesená",J390,0)</f>
        <v>0</v>
      </c>
      <c r="BH390" s="158">
        <f>IF(N390="sníž. přenesená",J390,0)</f>
        <v>0</v>
      </c>
      <c r="BI390" s="158">
        <f>IF(N390="nulová",J390,0)</f>
        <v>0</v>
      </c>
      <c r="BJ390" s="18" t="s">
        <v>84</v>
      </c>
      <c r="BK390" s="158">
        <f>ROUND(I390*H390,2)</f>
        <v>0</v>
      </c>
      <c r="BL390" s="18" t="s">
        <v>145</v>
      </c>
      <c r="BM390" s="157" t="s">
        <v>874</v>
      </c>
    </row>
    <row r="391" spans="1:65" s="13" customFormat="1" ht="11.25">
      <c r="B391" s="159"/>
      <c r="D391" s="160" t="s">
        <v>154</v>
      </c>
      <c r="E391" s="161" t="s">
        <v>103</v>
      </c>
      <c r="F391" s="162" t="s">
        <v>875</v>
      </c>
      <c r="H391" s="163">
        <v>55.024000000000001</v>
      </c>
      <c r="I391" s="164"/>
      <c r="L391" s="159"/>
      <c r="M391" s="165"/>
      <c r="N391" s="166"/>
      <c r="O391" s="166"/>
      <c r="P391" s="166"/>
      <c r="Q391" s="166"/>
      <c r="R391" s="166"/>
      <c r="S391" s="166"/>
      <c r="T391" s="167"/>
      <c r="AT391" s="161" t="s">
        <v>154</v>
      </c>
      <c r="AU391" s="161" t="s">
        <v>86</v>
      </c>
      <c r="AV391" s="13" t="s">
        <v>86</v>
      </c>
      <c r="AW391" s="13" t="s">
        <v>32</v>
      </c>
      <c r="AX391" s="13" t="s">
        <v>84</v>
      </c>
      <c r="AY391" s="161" t="s">
        <v>138</v>
      </c>
    </row>
    <row r="392" spans="1:65" s="2" customFormat="1" ht="24.2" customHeight="1">
      <c r="A392" s="33"/>
      <c r="B392" s="145"/>
      <c r="C392" s="146" t="s">
        <v>442</v>
      </c>
      <c r="D392" s="146" t="s">
        <v>140</v>
      </c>
      <c r="E392" s="147" t="s">
        <v>391</v>
      </c>
      <c r="F392" s="148" t="s">
        <v>392</v>
      </c>
      <c r="G392" s="149" t="s">
        <v>212</v>
      </c>
      <c r="H392" s="150">
        <v>1045.4559999999999</v>
      </c>
      <c r="I392" s="151"/>
      <c r="J392" s="152">
        <f>ROUND(I392*H392,2)</f>
        <v>0</v>
      </c>
      <c r="K392" s="148" t="s">
        <v>144</v>
      </c>
      <c r="L392" s="34"/>
      <c r="M392" s="153" t="s">
        <v>1</v>
      </c>
      <c r="N392" s="154" t="s">
        <v>41</v>
      </c>
      <c r="O392" s="59"/>
      <c r="P392" s="155">
        <f>O392*H392</f>
        <v>0</v>
      </c>
      <c r="Q392" s="155">
        <v>0</v>
      </c>
      <c r="R392" s="155">
        <f>Q392*H392</f>
        <v>0</v>
      </c>
      <c r="S392" s="155">
        <v>0</v>
      </c>
      <c r="T392" s="156">
        <f>S392*H392</f>
        <v>0</v>
      </c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R392" s="157" t="s">
        <v>145</v>
      </c>
      <c r="AT392" s="157" t="s">
        <v>140</v>
      </c>
      <c r="AU392" s="157" t="s">
        <v>86</v>
      </c>
      <c r="AY392" s="18" t="s">
        <v>138</v>
      </c>
      <c r="BE392" s="158">
        <f>IF(N392="základní",J392,0)</f>
        <v>0</v>
      </c>
      <c r="BF392" s="158">
        <f>IF(N392="snížená",J392,0)</f>
        <v>0</v>
      </c>
      <c r="BG392" s="158">
        <f>IF(N392="zákl. přenesená",J392,0)</f>
        <v>0</v>
      </c>
      <c r="BH392" s="158">
        <f>IF(N392="sníž. přenesená",J392,0)</f>
        <v>0</v>
      </c>
      <c r="BI392" s="158">
        <f>IF(N392="nulová",J392,0)</f>
        <v>0</v>
      </c>
      <c r="BJ392" s="18" t="s">
        <v>84</v>
      </c>
      <c r="BK392" s="158">
        <f>ROUND(I392*H392,2)</f>
        <v>0</v>
      </c>
      <c r="BL392" s="18" t="s">
        <v>145</v>
      </c>
      <c r="BM392" s="157" t="s">
        <v>876</v>
      </c>
    </row>
    <row r="393" spans="1:65" s="13" customFormat="1" ht="11.25">
      <c r="B393" s="159"/>
      <c r="D393" s="160" t="s">
        <v>154</v>
      </c>
      <c r="E393" s="161" t="s">
        <v>1</v>
      </c>
      <c r="F393" s="162" t="s">
        <v>394</v>
      </c>
      <c r="H393" s="163">
        <v>1045.4559999999999</v>
      </c>
      <c r="I393" s="164"/>
      <c r="L393" s="159"/>
      <c r="M393" s="165"/>
      <c r="N393" s="166"/>
      <c r="O393" s="166"/>
      <c r="P393" s="166"/>
      <c r="Q393" s="166"/>
      <c r="R393" s="166"/>
      <c r="S393" s="166"/>
      <c r="T393" s="167"/>
      <c r="AT393" s="161" t="s">
        <v>154</v>
      </c>
      <c r="AU393" s="161" t="s">
        <v>86</v>
      </c>
      <c r="AV393" s="13" t="s">
        <v>86</v>
      </c>
      <c r="AW393" s="13" t="s">
        <v>32</v>
      </c>
      <c r="AX393" s="13" t="s">
        <v>84</v>
      </c>
      <c r="AY393" s="161" t="s">
        <v>138</v>
      </c>
    </row>
    <row r="394" spans="1:65" s="2" customFormat="1" ht="24.2" customHeight="1">
      <c r="A394" s="33"/>
      <c r="B394" s="145"/>
      <c r="C394" s="146" t="s">
        <v>877</v>
      </c>
      <c r="D394" s="146" t="s">
        <v>140</v>
      </c>
      <c r="E394" s="147" t="s">
        <v>396</v>
      </c>
      <c r="F394" s="148" t="s">
        <v>397</v>
      </c>
      <c r="G394" s="149" t="s">
        <v>212</v>
      </c>
      <c r="H394" s="150">
        <v>152.82400000000001</v>
      </c>
      <c r="I394" s="151"/>
      <c r="J394" s="152">
        <f>ROUND(I394*H394,2)</f>
        <v>0</v>
      </c>
      <c r="K394" s="148" t="s">
        <v>144</v>
      </c>
      <c r="L394" s="34"/>
      <c r="M394" s="153" t="s">
        <v>1</v>
      </c>
      <c r="N394" s="154" t="s">
        <v>41</v>
      </c>
      <c r="O394" s="59"/>
      <c r="P394" s="155">
        <f>O394*H394</f>
        <v>0</v>
      </c>
      <c r="Q394" s="155">
        <v>0</v>
      </c>
      <c r="R394" s="155">
        <f>Q394*H394</f>
        <v>0</v>
      </c>
      <c r="S394" s="155">
        <v>0</v>
      </c>
      <c r="T394" s="156">
        <f>S394*H394</f>
        <v>0</v>
      </c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R394" s="157" t="s">
        <v>145</v>
      </c>
      <c r="AT394" s="157" t="s">
        <v>140</v>
      </c>
      <c r="AU394" s="157" t="s">
        <v>86</v>
      </c>
      <c r="AY394" s="18" t="s">
        <v>138</v>
      </c>
      <c r="BE394" s="158">
        <f>IF(N394="základní",J394,0)</f>
        <v>0</v>
      </c>
      <c r="BF394" s="158">
        <f>IF(N394="snížená",J394,0)</f>
        <v>0</v>
      </c>
      <c r="BG394" s="158">
        <f>IF(N394="zákl. přenesená",J394,0)</f>
        <v>0</v>
      </c>
      <c r="BH394" s="158">
        <f>IF(N394="sníž. přenesená",J394,0)</f>
        <v>0</v>
      </c>
      <c r="BI394" s="158">
        <f>IF(N394="nulová",J394,0)</f>
        <v>0</v>
      </c>
      <c r="BJ394" s="18" t="s">
        <v>84</v>
      </c>
      <c r="BK394" s="158">
        <f>ROUND(I394*H394,2)</f>
        <v>0</v>
      </c>
      <c r="BL394" s="18" t="s">
        <v>145</v>
      </c>
      <c r="BM394" s="157" t="s">
        <v>878</v>
      </c>
    </row>
    <row r="395" spans="1:65" s="2" customFormat="1" ht="37.9" customHeight="1">
      <c r="A395" s="33"/>
      <c r="B395" s="145"/>
      <c r="C395" s="146" t="s">
        <v>879</v>
      </c>
      <c r="D395" s="146" t="s">
        <v>140</v>
      </c>
      <c r="E395" s="147" t="s">
        <v>880</v>
      </c>
      <c r="F395" s="148" t="s">
        <v>881</v>
      </c>
      <c r="G395" s="149" t="s">
        <v>212</v>
      </c>
      <c r="H395" s="150">
        <v>2.8839999999999999</v>
      </c>
      <c r="I395" s="151"/>
      <c r="J395" s="152">
        <f>ROUND(I395*H395,2)</f>
        <v>0</v>
      </c>
      <c r="K395" s="148" t="s">
        <v>144</v>
      </c>
      <c r="L395" s="34"/>
      <c r="M395" s="153" t="s">
        <v>1</v>
      </c>
      <c r="N395" s="154" t="s">
        <v>41</v>
      </c>
      <c r="O395" s="59"/>
      <c r="P395" s="155">
        <f>O395*H395</f>
        <v>0</v>
      </c>
      <c r="Q395" s="155">
        <v>0</v>
      </c>
      <c r="R395" s="155">
        <f>Q395*H395</f>
        <v>0</v>
      </c>
      <c r="S395" s="155">
        <v>0</v>
      </c>
      <c r="T395" s="156">
        <f>S395*H395</f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57" t="s">
        <v>145</v>
      </c>
      <c r="AT395" s="157" t="s">
        <v>140</v>
      </c>
      <c r="AU395" s="157" t="s">
        <v>86</v>
      </c>
      <c r="AY395" s="18" t="s">
        <v>138</v>
      </c>
      <c r="BE395" s="158">
        <f>IF(N395="základní",J395,0)</f>
        <v>0</v>
      </c>
      <c r="BF395" s="158">
        <f>IF(N395="snížená",J395,0)</f>
        <v>0</v>
      </c>
      <c r="BG395" s="158">
        <f>IF(N395="zákl. přenesená",J395,0)</f>
        <v>0</v>
      </c>
      <c r="BH395" s="158">
        <f>IF(N395="sníž. přenesená",J395,0)</f>
        <v>0</v>
      </c>
      <c r="BI395" s="158">
        <f>IF(N395="nulová",J395,0)</f>
        <v>0</v>
      </c>
      <c r="BJ395" s="18" t="s">
        <v>84</v>
      </c>
      <c r="BK395" s="158">
        <f>ROUND(I395*H395,2)</f>
        <v>0</v>
      </c>
      <c r="BL395" s="18" t="s">
        <v>145</v>
      </c>
      <c r="BM395" s="157" t="s">
        <v>882</v>
      </c>
    </row>
    <row r="396" spans="1:65" s="13" customFormat="1" ht="11.25">
      <c r="B396" s="159"/>
      <c r="D396" s="160" t="s">
        <v>154</v>
      </c>
      <c r="E396" s="161" t="s">
        <v>1</v>
      </c>
      <c r="F396" s="162" t="s">
        <v>883</v>
      </c>
      <c r="H396" s="163">
        <v>2.8839999999999999</v>
      </c>
      <c r="I396" s="164"/>
      <c r="L396" s="159"/>
      <c r="M396" s="165"/>
      <c r="N396" s="166"/>
      <c r="O396" s="166"/>
      <c r="P396" s="166"/>
      <c r="Q396" s="166"/>
      <c r="R396" s="166"/>
      <c r="S396" s="166"/>
      <c r="T396" s="167"/>
      <c r="AT396" s="161" t="s">
        <v>154</v>
      </c>
      <c r="AU396" s="161" t="s">
        <v>86</v>
      </c>
      <c r="AV396" s="13" t="s">
        <v>86</v>
      </c>
      <c r="AW396" s="13" t="s">
        <v>32</v>
      </c>
      <c r="AX396" s="13" t="s">
        <v>84</v>
      </c>
      <c r="AY396" s="161" t="s">
        <v>138</v>
      </c>
    </row>
    <row r="397" spans="1:65" s="2" customFormat="1" ht="33" customHeight="1">
      <c r="A397" s="33"/>
      <c r="B397" s="145"/>
      <c r="C397" s="146" t="s">
        <v>884</v>
      </c>
      <c r="D397" s="146" t="s">
        <v>140</v>
      </c>
      <c r="E397" s="147" t="s">
        <v>885</v>
      </c>
      <c r="F397" s="148" t="s">
        <v>886</v>
      </c>
      <c r="G397" s="149" t="s">
        <v>212</v>
      </c>
      <c r="H397" s="150">
        <v>52.14</v>
      </c>
      <c r="I397" s="151"/>
      <c r="J397" s="152">
        <f>ROUND(I397*H397,2)</f>
        <v>0</v>
      </c>
      <c r="K397" s="148" t="s">
        <v>144</v>
      </c>
      <c r="L397" s="34"/>
      <c r="M397" s="153" t="s">
        <v>1</v>
      </c>
      <c r="N397" s="154" t="s">
        <v>41</v>
      </c>
      <c r="O397" s="59"/>
      <c r="P397" s="155">
        <f>O397*H397</f>
        <v>0</v>
      </c>
      <c r="Q397" s="155">
        <v>0</v>
      </c>
      <c r="R397" s="155">
        <f>Q397*H397</f>
        <v>0</v>
      </c>
      <c r="S397" s="155">
        <v>0</v>
      </c>
      <c r="T397" s="156">
        <f>S397*H397</f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157" t="s">
        <v>145</v>
      </c>
      <c r="AT397" s="157" t="s">
        <v>140</v>
      </c>
      <c r="AU397" s="157" t="s">
        <v>86</v>
      </c>
      <c r="AY397" s="18" t="s">
        <v>138</v>
      </c>
      <c r="BE397" s="158">
        <f>IF(N397="základní",J397,0)</f>
        <v>0</v>
      </c>
      <c r="BF397" s="158">
        <f>IF(N397="snížená",J397,0)</f>
        <v>0</v>
      </c>
      <c r="BG397" s="158">
        <f>IF(N397="zákl. přenesená",J397,0)</f>
        <v>0</v>
      </c>
      <c r="BH397" s="158">
        <f>IF(N397="sníž. přenesená",J397,0)</f>
        <v>0</v>
      </c>
      <c r="BI397" s="158">
        <f>IF(N397="nulová",J397,0)</f>
        <v>0</v>
      </c>
      <c r="BJ397" s="18" t="s">
        <v>84</v>
      </c>
      <c r="BK397" s="158">
        <f>ROUND(I397*H397,2)</f>
        <v>0</v>
      </c>
      <c r="BL397" s="18" t="s">
        <v>145</v>
      </c>
      <c r="BM397" s="157" t="s">
        <v>887</v>
      </c>
    </row>
    <row r="398" spans="1:65" s="2" customFormat="1" ht="44.25" customHeight="1">
      <c r="A398" s="33"/>
      <c r="B398" s="145"/>
      <c r="C398" s="146" t="s">
        <v>888</v>
      </c>
      <c r="D398" s="146" t="s">
        <v>140</v>
      </c>
      <c r="E398" s="147" t="s">
        <v>404</v>
      </c>
      <c r="F398" s="148" t="s">
        <v>405</v>
      </c>
      <c r="G398" s="149" t="s">
        <v>212</v>
      </c>
      <c r="H398" s="150">
        <v>2.64</v>
      </c>
      <c r="I398" s="151"/>
      <c r="J398" s="152">
        <f>ROUND(I398*H398,2)</f>
        <v>0</v>
      </c>
      <c r="K398" s="148" t="s">
        <v>144</v>
      </c>
      <c r="L398" s="34"/>
      <c r="M398" s="153" t="s">
        <v>1</v>
      </c>
      <c r="N398" s="154" t="s">
        <v>41</v>
      </c>
      <c r="O398" s="59"/>
      <c r="P398" s="155">
        <f>O398*H398</f>
        <v>0</v>
      </c>
      <c r="Q398" s="155">
        <v>0</v>
      </c>
      <c r="R398" s="155">
        <f>Q398*H398</f>
        <v>0</v>
      </c>
      <c r="S398" s="155">
        <v>0</v>
      </c>
      <c r="T398" s="156">
        <f>S398*H398</f>
        <v>0</v>
      </c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R398" s="157" t="s">
        <v>145</v>
      </c>
      <c r="AT398" s="157" t="s">
        <v>140</v>
      </c>
      <c r="AU398" s="157" t="s">
        <v>86</v>
      </c>
      <c r="AY398" s="18" t="s">
        <v>138</v>
      </c>
      <c r="BE398" s="158">
        <f>IF(N398="základní",J398,0)</f>
        <v>0</v>
      </c>
      <c r="BF398" s="158">
        <f>IF(N398="snížená",J398,0)</f>
        <v>0</v>
      </c>
      <c r="BG398" s="158">
        <f>IF(N398="zákl. přenesená",J398,0)</f>
        <v>0</v>
      </c>
      <c r="BH398" s="158">
        <f>IF(N398="sníž. přenesená",J398,0)</f>
        <v>0</v>
      </c>
      <c r="BI398" s="158">
        <f>IF(N398="nulová",J398,0)</f>
        <v>0</v>
      </c>
      <c r="BJ398" s="18" t="s">
        <v>84</v>
      </c>
      <c r="BK398" s="158">
        <f>ROUND(I398*H398,2)</f>
        <v>0</v>
      </c>
      <c r="BL398" s="18" t="s">
        <v>145</v>
      </c>
      <c r="BM398" s="157" t="s">
        <v>889</v>
      </c>
    </row>
    <row r="399" spans="1:65" s="12" customFormat="1" ht="22.9" customHeight="1">
      <c r="B399" s="132"/>
      <c r="D399" s="133" t="s">
        <v>75</v>
      </c>
      <c r="E399" s="143" t="s">
        <v>407</v>
      </c>
      <c r="F399" s="143" t="s">
        <v>408</v>
      </c>
      <c r="I399" s="135"/>
      <c r="J399" s="144">
        <f>BK399</f>
        <v>0</v>
      </c>
      <c r="L399" s="132"/>
      <c r="M399" s="137"/>
      <c r="N399" s="138"/>
      <c r="O399" s="138"/>
      <c r="P399" s="139">
        <f>P400</f>
        <v>0</v>
      </c>
      <c r="Q399" s="138"/>
      <c r="R399" s="139">
        <f>R400</f>
        <v>0</v>
      </c>
      <c r="S399" s="138"/>
      <c r="T399" s="140">
        <f>T400</f>
        <v>0</v>
      </c>
      <c r="AR399" s="133" t="s">
        <v>84</v>
      </c>
      <c r="AT399" s="141" t="s">
        <v>75</v>
      </c>
      <c r="AU399" s="141" t="s">
        <v>84</v>
      </c>
      <c r="AY399" s="133" t="s">
        <v>138</v>
      </c>
      <c r="BK399" s="142">
        <f>BK400</f>
        <v>0</v>
      </c>
    </row>
    <row r="400" spans="1:65" s="2" customFormat="1" ht="24.2" customHeight="1">
      <c r="A400" s="33"/>
      <c r="B400" s="145"/>
      <c r="C400" s="146" t="s">
        <v>890</v>
      </c>
      <c r="D400" s="146" t="s">
        <v>140</v>
      </c>
      <c r="E400" s="147" t="s">
        <v>410</v>
      </c>
      <c r="F400" s="148" t="s">
        <v>411</v>
      </c>
      <c r="G400" s="149" t="s">
        <v>212</v>
      </c>
      <c r="H400" s="150">
        <v>469.32299999999998</v>
      </c>
      <c r="I400" s="151"/>
      <c r="J400" s="152">
        <f>ROUND(I400*H400,2)</f>
        <v>0</v>
      </c>
      <c r="K400" s="148" t="s">
        <v>144</v>
      </c>
      <c r="L400" s="34"/>
      <c r="M400" s="153" t="s">
        <v>1</v>
      </c>
      <c r="N400" s="154" t="s">
        <v>41</v>
      </c>
      <c r="O400" s="59"/>
      <c r="P400" s="155">
        <f>O400*H400</f>
        <v>0</v>
      </c>
      <c r="Q400" s="155">
        <v>0</v>
      </c>
      <c r="R400" s="155">
        <f>Q400*H400</f>
        <v>0</v>
      </c>
      <c r="S400" s="155">
        <v>0</v>
      </c>
      <c r="T400" s="156">
        <f>S400*H400</f>
        <v>0</v>
      </c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R400" s="157" t="s">
        <v>145</v>
      </c>
      <c r="AT400" s="157" t="s">
        <v>140</v>
      </c>
      <c r="AU400" s="157" t="s">
        <v>86</v>
      </c>
      <c r="AY400" s="18" t="s">
        <v>138</v>
      </c>
      <c r="BE400" s="158">
        <f>IF(N400="základní",J400,0)</f>
        <v>0</v>
      </c>
      <c r="BF400" s="158">
        <f>IF(N400="snížená",J400,0)</f>
        <v>0</v>
      </c>
      <c r="BG400" s="158">
        <f>IF(N400="zákl. přenesená",J400,0)</f>
        <v>0</v>
      </c>
      <c r="BH400" s="158">
        <f>IF(N400="sníž. přenesená",J400,0)</f>
        <v>0</v>
      </c>
      <c r="BI400" s="158">
        <f>IF(N400="nulová",J400,0)</f>
        <v>0</v>
      </c>
      <c r="BJ400" s="18" t="s">
        <v>84</v>
      </c>
      <c r="BK400" s="158">
        <f>ROUND(I400*H400,2)</f>
        <v>0</v>
      </c>
      <c r="BL400" s="18" t="s">
        <v>145</v>
      </c>
      <c r="BM400" s="157" t="s">
        <v>891</v>
      </c>
    </row>
    <row r="401" spans="1:65" s="12" customFormat="1" ht="25.9" customHeight="1">
      <c r="B401" s="132"/>
      <c r="D401" s="133" t="s">
        <v>75</v>
      </c>
      <c r="E401" s="134" t="s">
        <v>892</v>
      </c>
      <c r="F401" s="134" t="s">
        <v>893</v>
      </c>
      <c r="I401" s="135"/>
      <c r="J401" s="136">
        <f>BK401</f>
        <v>0</v>
      </c>
      <c r="L401" s="132"/>
      <c r="M401" s="137"/>
      <c r="N401" s="138"/>
      <c r="O401" s="138"/>
      <c r="P401" s="139">
        <f>P402+P414+P416+P420+P422+P424</f>
        <v>0</v>
      </c>
      <c r="Q401" s="138"/>
      <c r="R401" s="139">
        <f>R402+R414+R416+R420+R422+R424</f>
        <v>9.7760000000000014E-2</v>
      </c>
      <c r="S401" s="138"/>
      <c r="T401" s="140">
        <f>T402+T414+T416+T420+T422+T424</f>
        <v>0</v>
      </c>
      <c r="AR401" s="133" t="s">
        <v>86</v>
      </c>
      <c r="AT401" s="141" t="s">
        <v>75</v>
      </c>
      <c r="AU401" s="141" t="s">
        <v>76</v>
      </c>
      <c r="AY401" s="133" t="s">
        <v>138</v>
      </c>
      <c r="BK401" s="142">
        <f>BK402+BK414+BK416+BK420+BK422+BK424</f>
        <v>0</v>
      </c>
    </row>
    <row r="402" spans="1:65" s="12" customFormat="1" ht="22.9" customHeight="1">
      <c r="B402" s="132"/>
      <c r="D402" s="133" t="s">
        <v>75</v>
      </c>
      <c r="E402" s="143" t="s">
        <v>894</v>
      </c>
      <c r="F402" s="143" t="s">
        <v>895</v>
      </c>
      <c r="I402" s="135"/>
      <c r="J402" s="144">
        <f>BK402</f>
        <v>0</v>
      </c>
      <c r="L402" s="132"/>
      <c r="M402" s="137"/>
      <c r="N402" s="138"/>
      <c r="O402" s="138"/>
      <c r="P402" s="139">
        <f>SUM(P403:P413)</f>
        <v>0</v>
      </c>
      <c r="Q402" s="138"/>
      <c r="R402" s="139">
        <f>SUM(R403:R413)</f>
        <v>6.8880000000000011E-2</v>
      </c>
      <c r="S402" s="138"/>
      <c r="T402" s="140">
        <f>SUM(T403:T413)</f>
        <v>0</v>
      </c>
      <c r="AR402" s="133" t="s">
        <v>86</v>
      </c>
      <c r="AT402" s="141" t="s">
        <v>75</v>
      </c>
      <c r="AU402" s="141" t="s">
        <v>84</v>
      </c>
      <c r="AY402" s="133" t="s">
        <v>138</v>
      </c>
      <c r="BK402" s="142">
        <f>SUM(BK403:BK413)</f>
        <v>0</v>
      </c>
    </row>
    <row r="403" spans="1:65" s="2" customFormat="1" ht="24.2" customHeight="1">
      <c r="A403" s="33"/>
      <c r="B403" s="145"/>
      <c r="C403" s="146" t="s">
        <v>896</v>
      </c>
      <c r="D403" s="146" t="s">
        <v>140</v>
      </c>
      <c r="E403" s="147" t="s">
        <v>897</v>
      </c>
      <c r="F403" s="148" t="s">
        <v>898</v>
      </c>
      <c r="G403" s="149" t="s">
        <v>143</v>
      </c>
      <c r="H403" s="150">
        <v>15.2</v>
      </c>
      <c r="I403" s="151"/>
      <c r="J403" s="152">
        <f>ROUND(I403*H403,2)</f>
        <v>0</v>
      </c>
      <c r="K403" s="148" t="s">
        <v>144</v>
      </c>
      <c r="L403" s="34"/>
      <c r="M403" s="153" t="s">
        <v>1</v>
      </c>
      <c r="N403" s="154" t="s">
        <v>41</v>
      </c>
      <c r="O403" s="59"/>
      <c r="P403" s="155">
        <f>O403*H403</f>
        <v>0</v>
      </c>
      <c r="Q403" s="155">
        <v>3.5000000000000001E-3</v>
      </c>
      <c r="R403" s="155">
        <f>Q403*H403</f>
        <v>5.3199999999999997E-2</v>
      </c>
      <c r="S403" s="155">
        <v>0</v>
      </c>
      <c r="T403" s="156">
        <f>S403*H403</f>
        <v>0</v>
      </c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R403" s="157" t="s">
        <v>215</v>
      </c>
      <c r="AT403" s="157" t="s">
        <v>140</v>
      </c>
      <c r="AU403" s="157" t="s">
        <v>86</v>
      </c>
      <c r="AY403" s="18" t="s">
        <v>138</v>
      </c>
      <c r="BE403" s="158">
        <f>IF(N403="základní",J403,0)</f>
        <v>0</v>
      </c>
      <c r="BF403" s="158">
        <f>IF(N403="snížená",J403,0)</f>
        <v>0</v>
      </c>
      <c r="BG403" s="158">
        <f>IF(N403="zákl. přenesená",J403,0)</f>
        <v>0</v>
      </c>
      <c r="BH403" s="158">
        <f>IF(N403="sníž. přenesená",J403,0)</f>
        <v>0</v>
      </c>
      <c r="BI403" s="158">
        <f>IF(N403="nulová",J403,0)</f>
        <v>0</v>
      </c>
      <c r="BJ403" s="18" t="s">
        <v>84</v>
      </c>
      <c r="BK403" s="158">
        <f>ROUND(I403*H403,2)</f>
        <v>0</v>
      </c>
      <c r="BL403" s="18" t="s">
        <v>215</v>
      </c>
      <c r="BM403" s="157" t="s">
        <v>899</v>
      </c>
    </row>
    <row r="404" spans="1:65" s="15" customFormat="1" ht="11.25">
      <c r="B404" s="176"/>
      <c r="D404" s="160" t="s">
        <v>154</v>
      </c>
      <c r="E404" s="177" t="s">
        <v>1</v>
      </c>
      <c r="F404" s="178" t="s">
        <v>505</v>
      </c>
      <c r="H404" s="177" t="s">
        <v>1</v>
      </c>
      <c r="I404" s="179"/>
      <c r="L404" s="176"/>
      <c r="M404" s="180"/>
      <c r="N404" s="181"/>
      <c r="O404" s="181"/>
      <c r="P404" s="181"/>
      <c r="Q404" s="181"/>
      <c r="R404" s="181"/>
      <c r="S404" s="181"/>
      <c r="T404" s="182"/>
      <c r="AT404" s="177" t="s">
        <v>154</v>
      </c>
      <c r="AU404" s="177" t="s">
        <v>86</v>
      </c>
      <c r="AV404" s="15" t="s">
        <v>84</v>
      </c>
      <c r="AW404" s="15" t="s">
        <v>32</v>
      </c>
      <c r="AX404" s="15" t="s">
        <v>76</v>
      </c>
      <c r="AY404" s="177" t="s">
        <v>138</v>
      </c>
    </row>
    <row r="405" spans="1:65" s="13" customFormat="1" ht="11.25">
      <c r="B405" s="159"/>
      <c r="D405" s="160" t="s">
        <v>154</v>
      </c>
      <c r="E405" s="161" t="s">
        <v>1</v>
      </c>
      <c r="F405" s="162" t="s">
        <v>616</v>
      </c>
      <c r="H405" s="163">
        <v>15.2</v>
      </c>
      <c r="I405" s="164"/>
      <c r="L405" s="159"/>
      <c r="M405" s="165"/>
      <c r="N405" s="166"/>
      <c r="O405" s="166"/>
      <c r="P405" s="166"/>
      <c r="Q405" s="166"/>
      <c r="R405" s="166"/>
      <c r="S405" s="166"/>
      <c r="T405" s="167"/>
      <c r="AT405" s="161" t="s">
        <v>154</v>
      </c>
      <c r="AU405" s="161" t="s">
        <v>86</v>
      </c>
      <c r="AV405" s="13" t="s">
        <v>86</v>
      </c>
      <c r="AW405" s="13" t="s">
        <v>32</v>
      </c>
      <c r="AX405" s="13" t="s">
        <v>84</v>
      </c>
      <c r="AY405" s="161" t="s">
        <v>138</v>
      </c>
    </row>
    <row r="406" spans="1:65" s="2" customFormat="1" ht="24.2" customHeight="1">
      <c r="A406" s="33"/>
      <c r="B406" s="145"/>
      <c r="C406" s="146" t="s">
        <v>900</v>
      </c>
      <c r="D406" s="146" t="s">
        <v>140</v>
      </c>
      <c r="E406" s="147" t="s">
        <v>901</v>
      </c>
      <c r="F406" s="148" t="s">
        <v>902</v>
      </c>
      <c r="G406" s="149" t="s">
        <v>143</v>
      </c>
      <c r="H406" s="150">
        <v>15.2</v>
      </c>
      <c r="I406" s="151"/>
      <c r="J406" s="152">
        <f>ROUND(I406*H406,2)</f>
        <v>0</v>
      </c>
      <c r="K406" s="148" t="s">
        <v>144</v>
      </c>
      <c r="L406" s="34"/>
      <c r="M406" s="153" t="s">
        <v>1</v>
      </c>
      <c r="N406" s="154" t="s">
        <v>41</v>
      </c>
      <c r="O406" s="59"/>
      <c r="P406" s="155">
        <f>O406*H406</f>
        <v>0</v>
      </c>
      <c r="Q406" s="155">
        <v>4.0000000000000002E-4</v>
      </c>
      <c r="R406" s="155">
        <f>Q406*H406</f>
        <v>6.0800000000000003E-3</v>
      </c>
      <c r="S406" s="155">
        <v>0</v>
      </c>
      <c r="T406" s="156">
        <f>S406*H406</f>
        <v>0</v>
      </c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R406" s="157" t="s">
        <v>215</v>
      </c>
      <c r="AT406" s="157" t="s">
        <v>140</v>
      </c>
      <c r="AU406" s="157" t="s">
        <v>86</v>
      </c>
      <c r="AY406" s="18" t="s">
        <v>138</v>
      </c>
      <c r="BE406" s="158">
        <f>IF(N406="základní",J406,0)</f>
        <v>0</v>
      </c>
      <c r="BF406" s="158">
        <f>IF(N406="snížená",J406,0)</f>
        <v>0</v>
      </c>
      <c r="BG406" s="158">
        <f>IF(N406="zákl. přenesená",J406,0)</f>
        <v>0</v>
      </c>
      <c r="BH406" s="158">
        <f>IF(N406="sníž. přenesená",J406,0)</f>
        <v>0</v>
      </c>
      <c r="BI406" s="158">
        <f>IF(N406="nulová",J406,0)</f>
        <v>0</v>
      </c>
      <c r="BJ406" s="18" t="s">
        <v>84</v>
      </c>
      <c r="BK406" s="158">
        <f>ROUND(I406*H406,2)</f>
        <v>0</v>
      </c>
      <c r="BL406" s="18" t="s">
        <v>215</v>
      </c>
      <c r="BM406" s="157" t="s">
        <v>903</v>
      </c>
    </row>
    <row r="407" spans="1:65" s="15" customFormat="1" ht="11.25">
      <c r="B407" s="176"/>
      <c r="D407" s="160" t="s">
        <v>154</v>
      </c>
      <c r="E407" s="177" t="s">
        <v>1</v>
      </c>
      <c r="F407" s="178" t="s">
        <v>505</v>
      </c>
      <c r="H407" s="177" t="s">
        <v>1</v>
      </c>
      <c r="I407" s="179"/>
      <c r="L407" s="176"/>
      <c r="M407" s="180"/>
      <c r="N407" s="181"/>
      <c r="O407" s="181"/>
      <c r="P407" s="181"/>
      <c r="Q407" s="181"/>
      <c r="R407" s="181"/>
      <c r="S407" s="181"/>
      <c r="T407" s="182"/>
      <c r="AT407" s="177" t="s">
        <v>154</v>
      </c>
      <c r="AU407" s="177" t="s">
        <v>86</v>
      </c>
      <c r="AV407" s="15" t="s">
        <v>84</v>
      </c>
      <c r="AW407" s="15" t="s">
        <v>32</v>
      </c>
      <c r="AX407" s="15" t="s">
        <v>76</v>
      </c>
      <c r="AY407" s="177" t="s">
        <v>138</v>
      </c>
    </row>
    <row r="408" spans="1:65" s="13" customFormat="1" ht="11.25">
      <c r="B408" s="159"/>
      <c r="D408" s="160" t="s">
        <v>154</v>
      </c>
      <c r="E408" s="161" t="s">
        <v>1</v>
      </c>
      <c r="F408" s="162" t="s">
        <v>616</v>
      </c>
      <c r="H408" s="163">
        <v>15.2</v>
      </c>
      <c r="I408" s="164"/>
      <c r="L408" s="159"/>
      <c r="M408" s="165"/>
      <c r="N408" s="166"/>
      <c r="O408" s="166"/>
      <c r="P408" s="166"/>
      <c r="Q408" s="166"/>
      <c r="R408" s="166"/>
      <c r="S408" s="166"/>
      <c r="T408" s="167"/>
      <c r="AT408" s="161" t="s">
        <v>154</v>
      </c>
      <c r="AU408" s="161" t="s">
        <v>86</v>
      </c>
      <c r="AV408" s="13" t="s">
        <v>86</v>
      </c>
      <c r="AW408" s="13" t="s">
        <v>32</v>
      </c>
      <c r="AX408" s="13" t="s">
        <v>84</v>
      </c>
      <c r="AY408" s="161" t="s">
        <v>138</v>
      </c>
    </row>
    <row r="409" spans="1:65" s="2" customFormat="1" ht="24.2" customHeight="1">
      <c r="A409" s="33"/>
      <c r="B409" s="145"/>
      <c r="C409" s="146" t="s">
        <v>904</v>
      </c>
      <c r="D409" s="146" t="s">
        <v>140</v>
      </c>
      <c r="E409" s="147" t="s">
        <v>905</v>
      </c>
      <c r="F409" s="148" t="s">
        <v>906</v>
      </c>
      <c r="G409" s="149" t="s">
        <v>143</v>
      </c>
      <c r="H409" s="150">
        <v>10</v>
      </c>
      <c r="I409" s="151"/>
      <c r="J409" s="152">
        <f>ROUND(I409*H409,2)</f>
        <v>0</v>
      </c>
      <c r="K409" s="148" t="s">
        <v>144</v>
      </c>
      <c r="L409" s="34"/>
      <c r="M409" s="153" t="s">
        <v>1</v>
      </c>
      <c r="N409" s="154" t="s">
        <v>41</v>
      </c>
      <c r="O409" s="59"/>
      <c r="P409" s="155">
        <f>O409*H409</f>
        <v>0</v>
      </c>
      <c r="Q409" s="155">
        <v>8.0000000000000004E-4</v>
      </c>
      <c r="R409" s="155">
        <f>Q409*H409</f>
        <v>8.0000000000000002E-3</v>
      </c>
      <c r="S409" s="155">
        <v>0</v>
      </c>
      <c r="T409" s="156">
        <f>S409*H409</f>
        <v>0</v>
      </c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R409" s="157" t="s">
        <v>215</v>
      </c>
      <c r="AT409" s="157" t="s">
        <v>140</v>
      </c>
      <c r="AU409" s="157" t="s">
        <v>86</v>
      </c>
      <c r="AY409" s="18" t="s">
        <v>138</v>
      </c>
      <c r="BE409" s="158">
        <f>IF(N409="základní",J409,0)</f>
        <v>0</v>
      </c>
      <c r="BF409" s="158">
        <f>IF(N409="snížená",J409,0)</f>
        <v>0</v>
      </c>
      <c r="BG409" s="158">
        <f>IF(N409="zákl. přenesená",J409,0)</f>
        <v>0</v>
      </c>
      <c r="BH409" s="158">
        <f>IF(N409="sníž. přenesená",J409,0)</f>
        <v>0</v>
      </c>
      <c r="BI409" s="158">
        <f>IF(N409="nulová",J409,0)</f>
        <v>0</v>
      </c>
      <c r="BJ409" s="18" t="s">
        <v>84</v>
      </c>
      <c r="BK409" s="158">
        <f>ROUND(I409*H409,2)</f>
        <v>0</v>
      </c>
      <c r="BL409" s="18" t="s">
        <v>215</v>
      </c>
      <c r="BM409" s="157" t="s">
        <v>907</v>
      </c>
    </row>
    <row r="410" spans="1:65" s="15" customFormat="1" ht="11.25">
      <c r="B410" s="176"/>
      <c r="D410" s="160" t="s">
        <v>154</v>
      </c>
      <c r="E410" s="177" t="s">
        <v>1</v>
      </c>
      <c r="F410" s="178" t="s">
        <v>908</v>
      </c>
      <c r="H410" s="177" t="s">
        <v>1</v>
      </c>
      <c r="I410" s="179"/>
      <c r="L410" s="176"/>
      <c r="M410" s="180"/>
      <c r="N410" s="181"/>
      <c r="O410" s="181"/>
      <c r="P410" s="181"/>
      <c r="Q410" s="181"/>
      <c r="R410" s="181"/>
      <c r="S410" s="181"/>
      <c r="T410" s="182"/>
      <c r="AT410" s="177" t="s">
        <v>154</v>
      </c>
      <c r="AU410" s="177" t="s">
        <v>86</v>
      </c>
      <c r="AV410" s="15" t="s">
        <v>84</v>
      </c>
      <c r="AW410" s="15" t="s">
        <v>32</v>
      </c>
      <c r="AX410" s="15" t="s">
        <v>76</v>
      </c>
      <c r="AY410" s="177" t="s">
        <v>138</v>
      </c>
    </row>
    <row r="411" spans="1:65" s="13" customFormat="1" ht="11.25">
      <c r="B411" s="159"/>
      <c r="D411" s="160" t="s">
        <v>154</v>
      </c>
      <c r="E411" s="161" t="s">
        <v>1</v>
      </c>
      <c r="F411" s="162" t="s">
        <v>909</v>
      </c>
      <c r="H411" s="163">
        <v>10</v>
      </c>
      <c r="I411" s="164"/>
      <c r="L411" s="159"/>
      <c r="M411" s="165"/>
      <c r="N411" s="166"/>
      <c r="O411" s="166"/>
      <c r="P411" s="166"/>
      <c r="Q411" s="166"/>
      <c r="R411" s="166"/>
      <c r="S411" s="166"/>
      <c r="T411" s="167"/>
      <c r="AT411" s="161" t="s">
        <v>154</v>
      </c>
      <c r="AU411" s="161" t="s">
        <v>86</v>
      </c>
      <c r="AV411" s="13" t="s">
        <v>86</v>
      </c>
      <c r="AW411" s="13" t="s">
        <v>32</v>
      </c>
      <c r="AX411" s="13" t="s">
        <v>84</v>
      </c>
      <c r="AY411" s="161" t="s">
        <v>138</v>
      </c>
    </row>
    <row r="412" spans="1:65" s="2" customFormat="1" ht="24.2" customHeight="1">
      <c r="A412" s="33"/>
      <c r="B412" s="145"/>
      <c r="C412" s="146" t="s">
        <v>910</v>
      </c>
      <c r="D412" s="146" t="s">
        <v>140</v>
      </c>
      <c r="E412" s="147" t="s">
        <v>911</v>
      </c>
      <c r="F412" s="148" t="s">
        <v>912</v>
      </c>
      <c r="G412" s="149" t="s">
        <v>162</v>
      </c>
      <c r="H412" s="150">
        <v>10</v>
      </c>
      <c r="I412" s="151"/>
      <c r="J412" s="152">
        <f>ROUND(I412*H412,2)</f>
        <v>0</v>
      </c>
      <c r="K412" s="148" t="s">
        <v>144</v>
      </c>
      <c r="L412" s="34"/>
      <c r="M412" s="153" t="s">
        <v>1</v>
      </c>
      <c r="N412" s="154" t="s">
        <v>41</v>
      </c>
      <c r="O412" s="59"/>
      <c r="P412" s="155">
        <f>O412*H412</f>
        <v>0</v>
      </c>
      <c r="Q412" s="155">
        <v>1.6000000000000001E-4</v>
      </c>
      <c r="R412" s="155">
        <f>Q412*H412</f>
        <v>1.6000000000000001E-3</v>
      </c>
      <c r="S412" s="155">
        <v>0</v>
      </c>
      <c r="T412" s="156">
        <f>S412*H412</f>
        <v>0</v>
      </c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R412" s="157" t="s">
        <v>215</v>
      </c>
      <c r="AT412" s="157" t="s">
        <v>140</v>
      </c>
      <c r="AU412" s="157" t="s">
        <v>86</v>
      </c>
      <c r="AY412" s="18" t="s">
        <v>138</v>
      </c>
      <c r="BE412" s="158">
        <f>IF(N412="základní",J412,0)</f>
        <v>0</v>
      </c>
      <c r="BF412" s="158">
        <f>IF(N412="snížená",J412,0)</f>
        <v>0</v>
      </c>
      <c r="BG412" s="158">
        <f>IF(N412="zákl. přenesená",J412,0)</f>
        <v>0</v>
      </c>
      <c r="BH412" s="158">
        <f>IF(N412="sníž. přenesená",J412,0)</f>
        <v>0</v>
      </c>
      <c r="BI412" s="158">
        <f>IF(N412="nulová",J412,0)</f>
        <v>0</v>
      </c>
      <c r="BJ412" s="18" t="s">
        <v>84</v>
      </c>
      <c r="BK412" s="158">
        <f>ROUND(I412*H412,2)</f>
        <v>0</v>
      </c>
      <c r="BL412" s="18" t="s">
        <v>215</v>
      </c>
      <c r="BM412" s="157" t="s">
        <v>913</v>
      </c>
    </row>
    <row r="413" spans="1:65" s="2" customFormat="1" ht="24.2" customHeight="1">
      <c r="A413" s="33"/>
      <c r="B413" s="145"/>
      <c r="C413" s="146" t="s">
        <v>443</v>
      </c>
      <c r="D413" s="146" t="s">
        <v>140</v>
      </c>
      <c r="E413" s="147" t="s">
        <v>914</v>
      </c>
      <c r="F413" s="148" t="s">
        <v>915</v>
      </c>
      <c r="G413" s="149" t="s">
        <v>916</v>
      </c>
      <c r="H413" s="206"/>
      <c r="I413" s="151"/>
      <c r="J413" s="152">
        <f>ROUND(I413*H413,2)</f>
        <v>0</v>
      </c>
      <c r="K413" s="148" t="s">
        <v>144</v>
      </c>
      <c r="L413" s="34"/>
      <c r="M413" s="153" t="s">
        <v>1</v>
      </c>
      <c r="N413" s="154" t="s">
        <v>41</v>
      </c>
      <c r="O413" s="59"/>
      <c r="P413" s="155">
        <f>O413*H413</f>
        <v>0</v>
      </c>
      <c r="Q413" s="155">
        <v>0</v>
      </c>
      <c r="R413" s="155">
        <f>Q413*H413</f>
        <v>0</v>
      </c>
      <c r="S413" s="155">
        <v>0</v>
      </c>
      <c r="T413" s="156">
        <f>S413*H413</f>
        <v>0</v>
      </c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R413" s="157" t="s">
        <v>215</v>
      </c>
      <c r="AT413" s="157" t="s">
        <v>140</v>
      </c>
      <c r="AU413" s="157" t="s">
        <v>86</v>
      </c>
      <c r="AY413" s="18" t="s">
        <v>138</v>
      </c>
      <c r="BE413" s="158">
        <f>IF(N413="základní",J413,0)</f>
        <v>0</v>
      </c>
      <c r="BF413" s="158">
        <f>IF(N413="snížená",J413,0)</f>
        <v>0</v>
      </c>
      <c r="BG413" s="158">
        <f>IF(N413="zákl. přenesená",J413,0)</f>
        <v>0</v>
      </c>
      <c r="BH413" s="158">
        <f>IF(N413="sníž. přenesená",J413,0)</f>
        <v>0</v>
      </c>
      <c r="BI413" s="158">
        <f>IF(N413="nulová",J413,0)</f>
        <v>0</v>
      </c>
      <c r="BJ413" s="18" t="s">
        <v>84</v>
      </c>
      <c r="BK413" s="158">
        <f>ROUND(I413*H413,2)</f>
        <v>0</v>
      </c>
      <c r="BL413" s="18" t="s">
        <v>215</v>
      </c>
      <c r="BM413" s="157" t="s">
        <v>917</v>
      </c>
    </row>
    <row r="414" spans="1:65" s="12" customFormat="1" ht="22.9" customHeight="1">
      <c r="B414" s="132"/>
      <c r="D414" s="133" t="s">
        <v>75</v>
      </c>
      <c r="E414" s="143" t="s">
        <v>918</v>
      </c>
      <c r="F414" s="143" t="s">
        <v>919</v>
      </c>
      <c r="I414" s="135"/>
      <c r="J414" s="144">
        <f>BK414</f>
        <v>0</v>
      </c>
      <c r="L414" s="132"/>
      <c r="M414" s="137"/>
      <c r="N414" s="138"/>
      <c r="O414" s="138"/>
      <c r="P414" s="139">
        <f>P415</f>
        <v>0</v>
      </c>
      <c r="Q414" s="138"/>
      <c r="R414" s="139">
        <f>R415</f>
        <v>0</v>
      </c>
      <c r="S414" s="138"/>
      <c r="T414" s="140">
        <f>T415</f>
        <v>0</v>
      </c>
      <c r="AR414" s="133" t="s">
        <v>86</v>
      </c>
      <c r="AT414" s="141" t="s">
        <v>75</v>
      </c>
      <c r="AU414" s="141" t="s">
        <v>84</v>
      </c>
      <c r="AY414" s="133" t="s">
        <v>138</v>
      </c>
      <c r="BK414" s="142">
        <f>BK415</f>
        <v>0</v>
      </c>
    </row>
    <row r="415" spans="1:65" s="2" customFormat="1" ht="24.2" customHeight="1">
      <c r="A415" s="33"/>
      <c r="B415" s="145"/>
      <c r="C415" s="146" t="s">
        <v>920</v>
      </c>
      <c r="D415" s="146" t="s">
        <v>140</v>
      </c>
      <c r="E415" s="147" t="s">
        <v>921</v>
      </c>
      <c r="F415" s="148" t="s">
        <v>922</v>
      </c>
      <c r="G415" s="149" t="s">
        <v>338</v>
      </c>
      <c r="H415" s="150">
        <v>1</v>
      </c>
      <c r="I415" s="151"/>
      <c r="J415" s="152">
        <f>ROUND(I415*H415,2)</f>
        <v>0</v>
      </c>
      <c r="K415" s="148" t="s">
        <v>144</v>
      </c>
      <c r="L415" s="34"/>
      <c r="M415" s="153" t="s">
        <v>1</v>
      </c>
      <c r="N415" s="154" t="s">
        <v>41</v>
      </c>
      <c r="O415" s="59"/>
      <c r="P415" s="155">
        <f>O415*H415</f>
        <v>0</v>
      </c>
      <c r="Q415" s="155">
        <v>0</v>
      </c>
      <c r="R415" s="155">
        <f>Q415*H415</f>
        <v>0</v>
      </c>
      <c r="S415" s="155">
        <v>0</v>
      </c>
      <c r="T415" s="156">
        <f>S415*H415</f>
        <v>0</v>
      </c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R415" s="157" t="s">
        <v>215</v>
      </c>
      <c r="AT415" s="157" t="s">
        <v>140</v>
      </c>
      <c r="AU415" s="157" t="s">
        <v>86</v>
      </c>
      <c r="AY415" s="18" t="s">
        <v>138</v>
      </c>
      <c r="BE415" s="158">
        <f>IF(N415="základní",J415,0)</f>
        <v>0</v>
      </c>
      <c r="BF415" s="158">
        <f>IF(N415="snížená",J415,0)</f>
        <v>0</v>
      </c>
      <c r="BG415" s="158">
        <f>IF(N415="zákl. přenesená",J415,0)</f>
        <v>0</v>
      </c>
      <c r="BH415" s="158">
        <f>IF(N415="sníž. přenesená",J415,0)</f>
        <v>0</v>
      </c>
      <c r="BI415" s="158">
        <f>IF(N415="nulová",J415,0)</f>
        <v>0</v>
      </c>
      <c r="BJ415" s="18" t="s">
        <v>84</v>
      </c>
      <c r="BK415" s="158">
        <f>ROUND(I415*H415,2)</f>
        <v>0</v>
      </c>
      <c r="BL415" s="18" t="s">
        <v>215</v>
      </c>
      <c r="BM415" s="157" t="s">
        <v>923</v>
      </c>
    </row>
    <row r="416" spans="1:65" s="12" customFormat="1" ht="22.9" customHeight="1">
      <c r="B416" s="132"/>
      <c r="D416" s="133" t="s">
        <v>75</v>
      </c>
      <c r="E416" s="143" t="s">
        <v>924</v>
      </c>
      <c r="F416" s="143" t="s">
        <v>925</v>
      </c>
      <c r="I416" s="135"/>
      <c r="J416" s="144">
        <f>BK416</f>
        <v>0</v>
      </c>
      <c r="L416" s="132"/>
      <c r="M416" s="137"/>
      <c r="N416" s="138"/>
      <c r="O416" s="138"/>
      <c r="P416" s="139">
        <f>SUM(P417:P419)</f>
        <v>0</v>
      </c>
      <c r="Q416" s="138"/>
      <c r="R416" s="139">
        <f>SUM(R417:R419)</f>
        <v>2.8880000000000003E-2</v>
      </c>
      <c r="S416" s="138"/>
      <c r="T416" s="140">
        <f>SUM(T417:T419)</f>
        <v>0</v>
      </c>
      <c r="AR416" s="133" t="s">
        <v>86</v>
      </c>
      <c r="AT416" s="141" t="s">
        <v>75</v>
      </c>
      <c r="AU416" s="141" t="s">
        <v>84</v>
      </c>
      <c r="AY416" s="133" t="s">
        <v>138</v>
      </c>
      <c r="BK416" s="142">
        <f>SUM(BK417:BK419)</f>
        <v>0</v>
      </c>
    </row>
    <row r="417" spans="1:65" s="2" customFormat="1" ht="16.5" customHeight="1">
      <c r="A417" s="33"/>
      <c r="B417" s="145"/>
      <c r="C417" s="146" t="s">
        <v>926</v>
      </c>
      <c r="D417" s="146" t="s">
        <v>140</v>
      </c>
      <c r="E417" s="147" t="s">
        <v>927</v>
      </c>
      <c r="F417" s="148" t="s">
        <v>928</v>
      </c>
      <c r="G417" s="149" t="s">
        <v>162</v>
      </c>
      <c r="H417" s="150">
        <v>76</v>
      </c>
      <c r="I417" s="151"/>
      <c r="J417" s="152">
        <f>ROUND(I417*H417,2)</f>
        <v>0</v>
      </c>
      <c r="K417" s="148" t="s">
        <v>144</v>
      </c>
      <c r="L417" s="34"/>
      <c r="M417" s="153" t="s">
        <v>1</v>
      </c>
      <c r="N417" s="154" t="s">
        <v>41</v>
      </c>
      <c r="O417" s="59"/>
      <c r="P417" s="155">
        <f>O417*H417</f>
        <v>0</v>
      </c>
      <c r="Q417" s="155">
        <v>0</v>
      </c>
      <c r="R417" s="155">
        <f>Q417*H417</f>
        <v>0</v>
      </c>
      <c r="S417" s="155">
        <v>0</v>
      </c>
      <c r="T417" s="156">
        <f>S417*H417</f>
        <v>0</v>
      </c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R417" s="157" t="s">
        <v>215</v>
      </c>
      <c r="AT417" s="157" t="s">
        <v>140</v>
      </c>
      <c r="AU417" s="157" t="s">
        <v>86</v>
      </c>
      <c r="AY417" s="18" t="s">
        <v>138</v>
      </c>
      <c r="BE417" s="158">
        <f>IF(N417="základní",J417,0)</f>
        <v>0</v>
      </c>
      <c r="BF417" s="158">
        <f>IF(N417="snížená",J417,0)</f>
        <v>0</v>
      </c>
      <c r="BG417" s="158">
        <f>IF(N417="zákl. přenesená",J417,0)</f>
        <v>0</v>
      </c>
      <c r="BH417" s="158">
        <f>IF(N417="sníž. přenesená",J417,0)</f>
        <v>0</v>
      </c>
      <c r="BI417" s="158">
        <f>IF(N417="nulová",J417,0)</f>
        <v>0</v>
      </c>
      <c r="BJ417" s="18" t="s">
        <v>84</v>
      </c>
      <c r="BK417" s="158">
        <f>ROUND(I417*H417,2)</f>
        <v>0</v>
      </c>
      <c r="BL417" s="18" t="s">
        <v>215</v>
      </c>
      <c r="BM417" s="157" t="s">
        <v>929</v>
      </c>
    </row>
    <row r="418" spans="1:65" s="2" customFormat="1" ht="24.2" customHeight="1">
      <c r="A418" s="33"/>
      <c r="B418" s="145"/>
      <c r="C418" s="183" t="s">
        <v>930</v>
      </c>
      <c r="D418" s="183" t="s">
        <v>226</v>
      </c>
      <c r="E418" s="184" t="s">
        <v>931</v>
      </c>
      <c r="F418" s="185" t="s">
        <v>932</v>
      </c>
      <c r="G418" s="186" t="s">
        <v>162</v>
      </c>
      <c r="H418" s="187">
        <v>76</v>
      </c>
      <c r="I418" s="188"/>
      <c r="J418" s="189">
        <f>ROUND(I418*H418,2)</f>
        <v>0</v>
      </c>
      <c r="K418" s="185" t="s">
        <v>144</v>
      </c>
      <c r="L418" s="190"/>
      <c r="M418" s="191" t="s">
        <v>1</v>
      </c>
      <c r="N418" s="192" t="s">
        <v>41</v>
      </c>
      <c r="O418" s="59"/>
      <c r="P418" s="155">
        <f>O418*H418</f>
        <v>0</v>
      </c>
      <c r="Q418" s="155">
        <v>3.8000000000000002E-4</v>
      </c>
      <c r="R418" s="155">
        <f>Q418*H418</f>
        <v>2.8880000000000003E-2</v>
      </c>
      <c r="S418" s="155">
        <v>0</v>
      </c>
      <c r="T418" s="156">
        <f>S418*H418</f>
        <v>0</v>
      </c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R418" s="157" t="s">
        <v>904</v>
      </c>
      <c r="AT418" s="157" t="s">
        <v>226</v>
      </c>
      <c r="AU418" s="157" t="s">
        <v>86</v>
      </c>
      <c r="AY418" s="18" t="s">
        <v>138</v>
      </c>
      <c r="BE418" s="158">
        <f>IF(N418="základní",J418,0)</f>
        <v>0</v>
      </c>
      <c r="BF418" s="158">
        <f>IF(N418="snížená",J418,0)</f>
        <v>0</v>
      </c>
      <c r="BG418" s="158">
        <f>IF(N418="zákl. přenesená",J418,0)</f>
        <v>0</v>
      </c>
      <c r="BH418" s="158">
        <f>IF(N418="sníž. přenesená",J418,0)</f>
        <v>0</v>
      </c>
      <c r="BI418" s="158">
        <f>IF(N418="nulová",J418,0)</f>
        <v>0</v>
      </c>
      <c r="BJ418" s="18" t="s">
        <v>84</v>
      </c>
      <c r="BK418" s="158">
        <f>ROUND(I418*H418,2)</f>
        <v>0</v>
      </c>
      <c r="BL418" s="18" t="s">
        <v>904</v>
      </c>
      <c r="BM418" s="157" t="s">
        <v>933</v>
      </c>
    </row>
    <row r="419" spans="1:65" s="2" customFormat="1" ht="24.2" customHeight="1">
      <c r="A419" s="33"/>
      <c r="B419" s="145"/>
      <c r="C419" s="146" t="s">
        <v>934</v>
      </c>
      <c r="D419" s="146" t="s">
        <v>140</v>
      </c>
      <c r="E419" s="147" t="s">
        <v>935</v>
      </c>
      <c r="F419" s="148" t="s">
        <v>936</v>
      </c>
      <c r="G419" s="149" t="s">
        <v>338</v>
      </c>
      <c r="H419" s="150">
        <v>1</v>
      </c>
      <c r="I419" s="151"/>
      <c r="J419" s="152">
        <f>ROUND(I419*H419,2)</f>
        <v>0</v>
      </c>
      <c r="K419" s="148" t="s">
        <v>144</v>
      </c>
      <c r="L419" s="34"/>
      <c r="M419" s="153" t="s">
        <v>1</v>
      </c>
      <c r="N419" s="154" t="s">
        <v>41</v>
      </c>
      <c r="O419" s="59"/>
      <c r="P419" s="155">
        <f>O419*H419</f>
        <v>0</v>
      </c>
      <c r="Q419" s="155">
        <v>0</v>
      </c>
      <c r="R419" s="155">
        <f>Q419*H419</f>
        <v>0</v>
      </c>
      <c r="S419" s="155">
        <v>0</v>
      </c>
      <c r="T419" s="156">
        <f>S419*H419</f>
        <v>0</v>
      </c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R419" s="157" t="s">
        <v>215</v>
      </c>
      <c r="AT419" s="157" t="s">
        <v>140</v>
      </c>
      <c r="AU419" s="157" t="s">
        <v>86</v>
      </c>
      <c r="AY419" s="18" t="s">
        <v>138</v>
      </c>
      <c r="BE419" s="158">
        <f>IF(N419="základní",J419,0)</f>
        <v>0</v>
      </c>
      <c r="BF419" s="158">
        <f>IF(N419="snížená",J419,0)</f>
        <v>0</v>
      </c>
      <c r="BG419" s="158">
        <f>IF(N419="zákl. přenesená",J419,0)</f>
        <v>0</v>
      </c>
      <c r="BH419" s="158">
        <f>IF(N419="sníž. přenesená",J419,0)</f>
        <v>0</v>
      </c>
      <c r="BI419" s="158">
        <f>IF(N419="nulová",J419,0)</f>
        <v>0</v>
      </c>
      <c r="BJ419" s="18" t="s">
        <v>84</v>
      </c>
      <c r="BK419" s="158">
        <f>ROUND(I419*H419,2)</f>
        <v>0</v>
      </c>
      <c r="BL419" s="18" t="s">
        <v>215</v>
      </c>
      <c r="BM419" s="157" t="s">
        <v>937</v>
      </c>
    </row>
    <row r="420" spans="1:65" s="12" customFormat="1" ht="22.9" customHeight="1">
      <c r="B420" s="132"/>
      <c r="D420" s="133" t="s">
        <v>75</v>
      </c>
      <c r="E420" s="143" t="s">
        <v>938</v>
      </c>
      <c r="F420" s="143" t="s">
        <v>939</v>
      </c>
      <c r="I420" s="135"/>
      <c r="J420" s="144">
        <f>BK420</f>
        <v>0</v>
      </c>
      <c r="L420" s="132"/>
      <c r="M420" s="137"/>
      <c r="N420" s="138"/>
      <c r="O420" s="138"/>
      <c r="P420" s="139">
        <f>P421</f>
        <v>0</v>
      </c>
      <c r="Q420" s="138"/>
      <c r="R420" s="139">
        <f>R421</f>
        <v>0</v>
      </c>
      <c r="S420" s="138"/>
      <c r="T420" s="140">
        <f>T421</f>
        <v>0</v>
      </c>
      <c r="AR420" s="133" t="s">
        <v>86</v>
      </c>
      <c r="AT420" s="141" t="s">
        <v>75</v>
      </c>
      <c r="AU420" s="141" t="s">
        <v>84</v>
      </c>
      <c r="AY420" s="133" t="s">
        <v>138</v>
      </c>
      <c r="BK420" s="142">
        <f>BK421</f>
        <v>0</v>
      </c>
    </row>
    <row r="421" spans="1:65" s="2" customFormat="1" ht="24.2" customHeight="1">
      <c r="A421" s="33"/>
      <c r="B421" s="145"/>
      <c r="C421" s="146" t="s">
        <v>940</v>
      </c>
      <c r="D421" s="146" t="s">
        <v>140</v>
      </c>
      <c r="E421" s="147" t="s">
        <v>941</v>
      </c>
      <c r="F421" s="148" t="s">
        <v>942</v>
      </c>
      <c r="G421" s="149" t="s">
        <v>162</v>
      </c>
      <c r="H421" s="150">
        <v>76</v>
      </c>
      <c r="I421" s="151"/>
      <c r="J421" s="152">
        <f>ROUND(I421*H421,2)</f>
        <v>0</v>
      </c>
      <c r="K421" s="148" t="s">
        <v>144</v>
      </c>
      <c r="L421" s="34"/>
      <c r="M421" s="153" t="s">
        <v>1</v>
      </c>
      <c r="N421" s="154" t="s">
        <v>41</v>
      </c>
      <c r="O421" s="59"/>
      <c r="P421" s="155">
        <f>O421*H421</f>
        <v>0</v>
      </c>
      <c r="Q421" s="155">
        <v>0</v>
      </c>
      <c r="R421" s="155">
        <f>Q421*H421</f>
        <v>0</v>
      </c>
      <c r="S421" s="155">
        <v>0</v>
      </c>
      <c r="T421" s="156">
        <f>S421*H421</f>
        <v>0</v>
      </c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R421" s="157" t="s">
        <v>215</v>
      </c>
      <c r="AT421" s="157" t="s">
        <v>140</v>
      </c>
      <c r="AU421" s="157" t="s">
        <v>86</v>
      </c>
      <c r="AY421" s="18" t="s">
        <v>138</v>
      </c>
      <c r="BE421" s="158">
        <f>IF(N421="základní",J421,0)</f>
        <v>0</v>
      </c>
      <c r="BF421" s="158">
        <f>IF(N421="snížená",J421,0)</f>
        <v>0</v>
      </c>
      <c r="BG421" s="158">
        <f>IF(N421="zákl. přenesená",J421,0)</f>
        <v>0</v>
      </c>
      <c r="BH421" s="158">
        <f>IF(N421="sníž. přenesená",J421,0)</f>
        <v>0</v>
      </c>
      <c r="BI421" s="158">
        <f>IF(N421="nulová",J421,0)</f>
        <v>0</v>
      </c>
      <c r="BJ421" s="18" t="s">
        <v>84</v>
      </c>
      <c r="BK421" s="158">
        <f>ROUND(I421*H421,2)</f>
        <v>0</v>
      </c>
      <c r="BL421" s="18" t="s">
        <v>215</v>
      </c>
      <c r="BM421" s="157" t="s">
        <v>943</v>
      </c>
    </row>
    <row r="422" spans="1:65" s="12" customFormat="1" ht="22.9" customHeight="1">
      <c r="B422" s="132"/>
      <c r="D422" s="133" t="s">
        <v>75</v>
      </c>
      <c r="E422" s="143" t="s">
        <v>944</v>
      </c>
      <c r="F422" s="143" t="s">
        <v>945</v>
      </c>
      <c r="I422" s="135"/>
      <c r="J422" s="144">
        <f>BK422</f>
        <v>0</v>
      </c>
      <c r="L422" s="132"/>
      <c r="M422" s="137"/>
      <c r="N422" s="138"/>
      <c r="O422" s="138"/>
      <c r="P422" s="139">
        <f>P423</f>
        <v>0</v>
      </c>
      <c r="Q422" s="138"/>
      <c r="R422" s="139">
        <f>R423</f>
        <v>0</v>
      </c>
      <c r="S422" s="138"/>
      <c r="T422" s="140">
        <f>T423</f>
        <v>0</v>
      </c>
      <c r="AR422" s="133" t="s">
        <v>86</v>
      </c>
      <c r="AT422" s="141" t="s">
        <v>75</v>
      </c>
      <c r="AU422" s="141" t="s">
        <v>84</v>
      </c>
      <c r="AY422" s="133" t="s">
        <v>138</v>
      </c>
      <c r="BK422" s="142">
        <f>BK423</f>
        <v>0</v>
      </c>
    </row>
    <row r="423" spans="1:65" s="2" customFormat="1" ht="16.5" customHeight="1">
      <c r="A423" s="33"/>
      <c r="B423" s="145"/>
      <c r="C423" s="146" t="s">
        <v>946</v>
      </c>
      <c r="D423" s="146" t="s">
        <v>140</v>
      </c>
      <c r="E423" s="147" t="s">
        <v>947</v>
      </c>
      <c r="F423" s="148" t="s">
        <v>948</v>
      </c>
      <c r="G423" s="149" t="s">
        <v>338</v>
      </c>
      <c r="H423" s="150">
        <v>1</v>
      </c>
      <c r="I423" s="151"/>
      <c r="J423" s="152">
        <f>ROUND(I423*H423,2)</f>
        <v>0</v>
      </c>
      <c r="K423" s="148" t="s">
        <v>1</v>
      </c>
      <c r="L423" s="34"/>
      <c r="M423" s="153" t="s">
        <v>1</v>
      </c>
      <c r="N423" s="154" t="s">
        <v>41</v>
      </c>
      <c r="O423" s="59"/>
      <c r="P423" s="155">
        <f>O423*H423</f>
        <v>0</v>
      </c>
      <c r="Q423" s="155">
        <v>0</v>
      </c>
      <c r="R423" s="155">
        <f>Q423*H423</f>
        <v>0</v>
      </c>
      <c r="S423" s="155">
        <v>0</v>
      </c>
      <c r="T423" s="156">
        <f>S423*H423</f>
        <v>0</v>
      </c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R423" s="157" t="s">
        <v>215</v>
      </c>
      <c r="AT423" s="157" t="s">
        <v>140</v>
      </c>
      <c r="AU423" s="157" t="s">
        <v>86</v>
      </c>
      <c r="AY423" s="18" t="s">
        <v>138</v>
      </c>
      <c r="BE423" s="158">
        <f>IF(N423="základní",J423,0)</f>
        <v>0</v>
      </c>
      <c r="BF423" s="158">
        <f>IF(N423="snížená",J423,0)</f>
        <v>0</v>
      </c>
      <c r="BG423" s="158">
        <f>IF(N423="zákl. přenesená",J423,0)</f>
        <v>0</v>
      </c>
      <c r="BH423" s="158">
        <f>IF(N423="sníž. přenesená",J423,0)</f>
        <v>0</v>
      </c>
      <c r="BI423" s="158">
        <f>IF(N423="nulová",J423,0)</f>
        <v>0</v>
      </c>
      <c r="BJ423" s="18" t="s">
        <v>84</v>
      </c>
      <c r="BK423" s="158">
        <f>ROUND(I423*H423,2)</f>
        <v>0</v>
      </c>
      <c r="BL423" s="18" t="s">
        <v>215</v>
      </c>
      <c r="BM423" s="157" t="s">
        <v>949</v>
      </c>
    </row>
    <row r="424" spans="1:65" s="12" customFormat="1" ht="22.9" customHeight="1">
      <c r="B424" s="132"/>
      <c r="D424" s="133" t="s">
        <v>75</v>
      </c>
      <c r="E424" s="143" t="s">
        <v>950</v>
      </c>
      <c r="F424" s="143" t="s">
        <v>951</v>
      </c>
      <c r="I424" s="135"/>
      <c r="J424" s="144">
        <f>BK424</f>
        <v>0</v>
      </c>
      <c r="L424" s="132"/>
      <c r="M424" s="137"/>
      <c r="N424" s="138"/>
      <c r="O424" s="138"/>
      <c r="P424" s="139">
        <f>SUM(P425:P426)</f>
        <v>0</v>
      </c>
      <c r="Q424" s="138"/>
      <c r="R424" s="139">
        <f>SUM(R425:R426)</f>
        <v>0</v>
      </c>
      <c r="S424" s="138"/>
      <c r="T424" s="140">
        <f>SUM(T425:T426)</f>
        <v>0</v>
      </c>
      <c r="AR424" s="133" t="s">
        <v>86</v>
      </c>
      <c r="AT424" s="141" t="s">
        <v>75</v>
      </c>
      <c r="AU424" s="141" t="s">
        <v>84</v>
      </c>
      <c r="AY424" s="133" t="s">
        <v>138</v>
      </c>
      <c r="BK424" s="142">
        <f>SUM(BK425:BK426)</f>
        <v>0</v>
      </c>
    </row>
    <row r="425" spans="1:65" s="2" customFormat="1" ht="24.2" customHeight="1">
      <c r="A425" s="33"/>
      <c r="B425" s="145"/>
      <c r="C425" s="146" t="s">
        <v>952</v>
      </c>
      <c r="D425" s="146" t="s">
        <v>140</v>
      </c>
      <c r="E425" s="147" t="s">
        <v>953</v>
      </c>
      <c r="F425" s="148" t="s">
        <v>954</v>
      </c>
      <c r="G425" s="149" t="s">
        <v>338</v>
      </c>
      <c r="H425" s="150">
        <v>2</v>
      </c>
      <c r="I425" s="151"/>
      <c r="J425" s="152">
        <f>ROUND(I425*H425,2)</f>
        <v>0</v>
      </c>
      <c r="K425" s="148" t="s">
        <v>1</v>
      </c>
      <c r="L425" s="34"/>
      <c r="M425" s="153" t="s">
        <v>1</v>
      </c>
      <c r="N425" s="154" t="s">
        <v>41</v>
      </c>
      <c r="O425" s="59"/>
      <c r="P425" s="155">
        <f>O425*H425</f>
        <v>0</v>
      </c>
      <c r="Q425" s="155">
        <v>0</v>
      </c>
      <c r="R425" s="155">
        <f>Q425*H425</f>
        <v>0</v>
      </c>
      <c r="S425" s="155">
        <v>0</v>
      </c>
      <c r="T425" s="156">
        <f>S425*H425</f>
        <v>0</v>
      </c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R425" s="157" t="s">
        <v>215</v>
      </c>
      <c r="AT425" s="157" t="s">
        <v>140</v>
      </c>
      <c r="AU425" s="157" t="s">
        <v>86</v>
      </c>
      <c r="AY425" s="18" t="s">
        <v>138</v>
      </c>
      <c r="BE425" s="158">
        <f>IF(N425="základní",J425,0)</f>
        <v>0</v>
      </c>
      <c r="BF425" s="158">
        <f>IF(N425="snížená",J425,0)</f>
        <v>0</v>
      </c>
      <c r="BG425" s="158">
        <f>IF(N425="zákl. přenesená",J425,0)</f>
        <v>0</v>
      </c>
      <c r="BH425" s="158">
        <f>IF(N425="sníž. přenesená",J425,0)</f>
        <v>0</v>
      </c>
      <c r="BI425" s="158">
        <f>IF(N425="nulová",J425,0)</f>
        <v>0</v>
      </c>
      <c r="BJ425" s="18" t="s">
        <v>84</v>
      </c>
      <c r="BK425" s="158">
        <f>ROUND(I425*H425,2)</f>
        <v>0</v>
      </c>
      <c r="BL425" s="18" t="s">
        <v>215</v>
      </c>
      <c r="BM425" s="157" t="s">
        <v>955</v>
      </c>
    </row>
    <row r="426" spans="1:65" s="2" customFormat="1" ht="24.2" customHeight="1">
      <c r="A426" s="33"/>
      <c r="B426" s="145"/>
      <c r="C426" s="146" t="s">
        <v>956</v>
      </c>
      <c r="D426" s="146" t="s">
        <v>140</v>
      </c>
      <c r="E426" s="147" t="s">
        <v>957</v>
      </c>
      <c r="F426" s="148" t="s">
        <v>958</v>
      </c>
      <c r="G426" s="149" t="s">
        <v>338</v>
      </c>
      <c r="H426" s="150">
        <v>2</v>
      </c>
      <c r="I426" s="151"/>
      <c r="J426" s="152">
        <f>ROUND(I426*H426,2)</f>
        <v>0</v>
      </c>
      <c r="K426" s="148" t="s">
        <v>1</v>
      </c>
      <c r="L426" s="34"/>
      <c r="M426" s="153" t="s">
        <v>1</v>
      </c>
      <c r="N426" s="154" t="s">
        <v>41</v>
      </c>
      <c r="O426" s="59"/>
      <c r="P426" s="155">
        <f>O426*H426</f>
        <v>0</v>
      </c>
      <c r="Q426" s="155">
        <v>0</v>
      </c>
      <c r="R426" s="155">
        <f>Q426*H426</f>
        <v>0</v>
      </c>
      <c r="S426" s="155">
        <v>0</v>
      </c>
      <c r="T426" s="156">
        <f>S426*H426</f>
        <v>0</v>
      </c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R426" s="157" t="s">
        <v>215</v>
      </c>
      <c r="AT426" s="157" t="s">
        <v>140</v>
      </c>
      <c r="AU426" s="157" t="s">
        <v>86</v>
      </c>
      <c r="AY426" s="18" t="s">
        <v>138</v>
      </c>
      <c r="BE426" s="158">
        <f>IF(N426="základní",J426,0)</f>
        <v>0</v>
      </c>
      <c r="BF426" s="158">
        <f>IF(N426="snížená",J426,0)</f>
        <v>0</v>
      </c>
      <c r="BG426" s="158">
        <f>IF(N426="zákl. přenesená",J426,0)</f>
        <v>0</v>
      </c>
      <c r="BH426" s="158">
        <f>IF(N426="sníž. přenesená",J426,0)</f>
        <v>0</v>
      </c>
      <c r="BI426" s="158">
        <f>IF(N426="nulová",J426,0)</f>
        <v>0</v>
      </c>
      <c r="BJ426" s="18" t="s">
        <v>84</v>
      </c>
      <c r="BK426" s="158">
        <f>ROUND(I426*H426,2)</f>
        <v>0</v>
      </c>
      <c r="BL426" s="18" t="s">
        <v>215</v>
      </c>
      <c r="BM426" s="157" t="s">
        <v>959</v>
      </c>
    </row>
    <row r="427" spans="1:65" s="12" customFormat="1" ht="25.9" customHeight="1">
      <c r="B427" s="132"/>
      <c r="D427" s="133" t="s">
        <v>75</v>
      </c>
      <c r="E427" s="134" t="s">
        <v>226</v>
      </c>
      <c r="F427" s="134" t="s">
        <v>960</v>
      </c>
      <c r="I427" s="135"/>
      <c r="J427" s="136">
        <f>BK427</f>
        <v>0</v>
      </c>
      <c r="L427" s="132"/>
      <c r="M427" s="137"/>
      <c r="N427" s="138"/>
      <c r="O427" s="138"/>
      <c r="P427" s="139">
        <f>P428</f>
        <v>0</v>
      </c>
      <c r="Q427" s="138"/>
      <c r="R427" s="139">
        <f>R428</f>
        <v>11.8180725</v>
      </c>
      <c r="S427" s="138"/>
      <c r="T427" s="140">
        <f>T428</f>
        <v>0</v>
      </c>
      <c r="AR427" s="133" t="s">
        <v>150</v>
      </c>
      <c r="AT427" s="141" t="s">
        <v>75</v>
      </c>
      <c r="AU427" s="141" t="s">
        <v>76</v>
      </c>
      <c r="AY427" s="133" t="s">
        <v>138</v>
      </c>
      <c r="BK427" s="142">
        <f>BK428</f>
        <v>0</v>
      </c>
    </row>
    <row r="428" spans="1:65" s="12" customFormat="1" ht="22.9" customHeight="1">
      <c r="B428" s="132"/>
      <c r="D428" s="133" t="s">
        <v>75</v>
      </c>
      <c r="E428" s="143" t="s">
        <v>961</v>
      </c>
      <c r="F428" s="143" t="s">
        <v>962</v>
      </c>
      <c r="I428" s="135"/>
      <c r="J428" s="144">
        <f>BK428</f>
        <v>0</v>
      </c>
      <c r="L428" s="132"/>
      <c r="M428" s="137"/>
      <c r="N428" s="138"/>
      <c r="O428" s="138"/>
      <c r="P428" s="139">
        <f>SUM(P429:P461)</f>
        <v>0</v>
      </c>
      <c r="Q428" s="138"/>
      <c r="R428" s="139">
        <f>SUM(R429:R461)</f>
        <v>11.8180725</v>
      </c>
      <c r="S428" s="138"/>
      <c r="T428" s="140">
        <f>SUM(T429:T461)</f>
        <v>0</v>
      </c>
      <c r="AR428" s="133" t="s">
        <v>150</v>
      </c>
      <c r="AT428" s="141" t="s">
        <v>75</v>
      </c>
      <c r="AU428" s="141" t="s">
        <v>84</v>
      </c>
      <c r="AY428" s="133" t="s">
        <v>138</v>
      </c>
      <c r="BK428" s="142">
        <f>SUM(BK429:BK461)</f>
        <v>0</v>
      </c>
    </row>
    <row r="429" spans="1:65" s="2" customFormat="1" ht="24.2" customHeight="1">
      <c r="A429" s="33"/>
      <c r="B429" s="145"/>
      <c r="C429" s="146" t="s">
        <v>963</v>
      </c>
      <c r="D429" s="146" t="s">
        <v>140</v>
      </c>
      <c r="E429" s="147" t="s">
        <v>964</v>
      </c>
      <c r="F429" s="148" t="s">
        <v>965</v>
      </c>
      <c r="G429" s="149" t="s">
        <v>176</v>
      </c>
      <c r="H429" s="150">
        <v>0.45</v>
      </c>
      <c r="I429" s="151"/>
      <c r="J429" s="152">
        <f>ROUND(I429*H429,2)</f>
        <v>0</v>
      </c>
      <c r="K429" s="148" t="s">
        <v>144</v>
      </c>
      <c r="L429" s="34"/>
      <c r="M429" s="153" t="s">
        <v>1</v>
      </c>
      <c r="N429" s="154" t="s">
        <v>41</v>
      </c>
      <c r="O429" s="59"/>
      <c r="P429" s="155">
        <f>O429*H429</f>
        <v>0</v>
      </c>
      <c r="Q429" s="155">
        <v>0</v>
      </c>
      <c r="R429" s="155">
        <f>Q429*H429</f>
        <v>0</v>
      </c>
      <c r="S429" s="155">
        <v>0</v>
      </c>
      <c r="T429" s="156">
        <f>S429*H429</f>
        <v>0</v>
      </c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R429" s="157" t="s">
        <v>658</v>
      </c>
      <c r="AT429" s="157" t="s">
        <v>140</v>
      </c>
      <c r="AU429" s="157" t="s">
        <v>86</v>
      </c>
      <c r="AY429" s="18" t="s">
        <v>138</v>
      </c>
      <c r="BE429" s="158">
        <f>IF(N429="základní",J429,0)</f>
        <v>0</v>
      </c>
      <c r="BF429" s="158">
        <f>IF(N429="snížená",J429,0)</f>
        <v>0</v>
      </c>
      <c r="BG429" s="158">
        <f>IF(N429="zákl. přenesená",J429,0)</f>
        <v>0</v>
      </c>
      <c r="BH429" s="158">
        <f>IF(N429="sníž. přenesená",J429,0)</f>
        <v>0</v>
      </c>
      <c r="BI429" s="158">
        <f>IF(N429="nulová",J429,0)</f>
        <v>0</v>
      </c>
      <c r="BJ429" s="18" t="s">
        <v>84</v>
      </c>
      <c r="BK429" s="158">
        <f>ROUND(I429*H429,2)</f>
        <v>0</v>
      </c>
      <c r="BL429" s="18" t="s">
        <v>658</v>
      </c>
      <c r="BM429" s="157" t="s">
        <v>966</v>
      </c>
    </row>
    <row r="430" spans="1:65" s="15" customFormat="1" ht="11.25">
      <c r="B430" s="176"/>
      <c r="D430" s="160" t="s">
        <v>154</v>
      </c>
      <c r="E430" s="177" t="s">
        <v>1</v>
      </c>
      <c r="F430" s="178" t="s">
        <v>967</v>
      </c>
      <c r="H430" s="177" t="s">
        <v>1</v>
      </c>
      <c r="I430" s="179"/>
      <c r="L430" s="176"/>
      <c r="M430" s="180"/>
      <c r="N430" s="181"/>
      <c r="O430" s="181"/>
      <c r="P430" s="181"/>
      <c r="Q430" s="181"/>
      <c r="R430" s="181"/>
      <c r="S430" s="181"/>
      <c r="T430" s="182"/>
      <c r="AT430" s="177" t="s">
        <v>154</v>
      </c>
      <c r="AU430" s="177" t="s">
        <v>86</v>
      </c>
      <c r="AV430" s="15" t="s">
        <v>84</v>
      </c>
      <c r="AW430" s="15" t="s">
        <v>32</v>
      </c>
      <c r="AX430" s="15" t="s">
        <v>76</v>
      </c>
      <c r="AY430" s="177" t="s">
        <v>138</v>
      </c>
    </row>
    <row r="431" spans="1:65" s="13" customFormat="1" ht="11.25">
      <c r="B431" s="159"/>
      <c r="D431" s="160" t="s">
        <v>154</v>
      </c>
      <c r="E431" s="161" t="s">
        <v>1</v>
      </c>
      <c r="F431" s="162" t="s">
        <v>968</v>
      </c>
      <c r="H431" s="163">
        <v>0.45</v>
      </c>
      <c r="I431" s="164"/>
      <c r="L431" s="159"/>
      <c r="M431" s="165"/>
      <c r="N431" s="166"/>
      <c r="O431" s="166"/>
      <c r="P431" s="166"/>
      <c r="Q431" s="166"/>
      <c r="R431" s="166"/>
      <c r="S431" s="166"/>
      <c r="T431" s="167"/>
      <c r="AT431" s="161" t="s">
        <v>154</v>
      </c>
      <c r="AU431" s="161" t="s">
        <v>86</v>
      </c>
      <c r="AV431" s="13" t="s">
        <v>86</v>
      </c>
      <c r="AW431" s="13" t="s">
        <v>32</v>
      </c>
      <c r="AX431" s="13" t="s">
        <v>76</v>
      </c>
      <c r="AY431" s="161" t="s">
        <v>138</v>
      </c>
    </row>
    <row r="432" spans="1:65" s="16" customFormat="1" ht="11.25">
      <c r="B432" s="193"/>
      <c r="D432" s="160" t="s">
        <v>154</v>
      </c>
      <c r="E432" s="194" t="s">
        <v>47</v>
      </c>
      <c r="F432" s="195" t="s">
        <v>240</v>
      </c>
      <c r="H432" s="196">
        <v>0.45</v>
      </c>
      <c r="I432" s="197"/>
      <c r="L432" s="193"/>
      <c r="M432" s="198"/>
      <c r="N432" s="199"/>
      <c r="O432" s="199"/>
      <c r="P432" s="199"/>
      <c r="Q432" s="199"/>
      <c r="R432" s="199"/>
      <c r="S432" s="199"/>
      <c r="T432" s="200"/>
      <c r="AT432" s="194" t="s">
        <v>154</v>
      </c>
      <c r="AU432" s="194" t="s">
        <v>86</v>
      </c>
      <c r="AV432" s="16" t="s">
        <v>150</v>
      </c>
      <c r="AW432" s="16" t="s">
        <v>32</v>
      </c>
      <c r="AX432" s="16" t="s">
        <v>76</v>
      </c>
      <c r="AY432" s="194" t="s">
        <v>138</v>
      </c>
    </row>
    <row r="433" spans="1:65" s="13" customFormat="1" ht="11.25">
      <c r="B433" s="159"/>
      <c r="D433" s="160" t="s">
        <v>154</v>
      </c>
      <c r="E433" s="161" t="s">
        <v>1</v>
      </c>
      <c r="F433" s="162" t="s">
        <v>47</v>
      </c>
      <c r="H433" s="163">
        <v>0.45</v>
      </c>
      <c r="I433" s="164"/>
      <c r="L433" s="159"/>
      <c r="M433" s="165"/>
      <c r="N433" s="166"/>
      <c r="O433" s="166"/>
      <c r="P433" s="166"/>
      <c r="Q433" s="166"/>
      <c r="R433" s="166"/>
      <c r="S433" s="166"/>
      <c r="T433" s="167"/>
      <c r="AT433" s="161" t="s">
        <v>154</v>
      </c>
      <c r="AU433" s="161" t="s">
        <v>86</v>
      </c>
      <c r="AV433" s="13" t="s">
        <v>86</v>
      </c>
      <c r="AW433" s="13" t="s">
        <v>32</v>
      </c>
      <c r="AX433" s="13" t="s">
        <v>84</v>
      </c>
      <c r="AY433" s="161" t="s">
        <v>138</v>
      </c>
    </row>
    <row r="434" spans="1:65" s="2" customFormat="1" ht="24.2" customHeight="1">
      <c r="A434" s="33"/>
      <c r="B434" s="145"/>
      <c r="C434" s="146" t="s">
        <v>969</v>
      </c>
      <c r="D434" s="146" t="s">
        <v>140</v>
      </c>
      <c r="E434" s="147" t="s">
        <v>970</v>
      </c>
      <c r="F434" s="148" t="s">
        <v>971</v>
      </c>
      <c r="G434" s="149" t="s">
        <v>162</v>
      </c>
      <c r="H434" s="150">
        <v>76</v>
      </c>
      <c r="I434" s="151"/>
      <c r="J434" s="152">
        <f>ROUND(I434*H434,2)</f>
        <v>0</v>
      </c>
      <c r="K434" s="148" t="s">
        <v>144</v>
      </c>
      <c r="L434" s="34"/>
      <c r="M434" s="153" t="s">
        <v>1</v>
      </c>
      <c r="N434" s="154" t="s">
        <v>41</v>
      </c>
      <c r="O434" s="59"/>
      <c r="P434" s="155">
        <f>O434*H434</f>
        <v>0</v>
      </c>
      <c r="Q434" s="155">
        <v>0</v>
      </c>
      <c r="R434" s="155">
        <f>Q434*H434</f>
        <v>0</v>
      </c>
      <c r="S434" s="155">
        <v>0</v>
      </c>
      <c r="T434" s="156">
        <f>S434*H434</f>
        <v>0</v>
      </c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R434" s="157" t="s">
        <v>658</v>
      </c>
      <c r="AT434" s="157" t="s">
        <v>140</v>
      </c>
      <c r="AU434" s="157" t="s">
        <v>86</v>
      </c>
      <c r="AY434" s="18" t="s">
        <v>138</v>
      </c>
      <c r="BE434" s="158">
        <f>IF(N434="základní",J434,0)</f>
        <v>0</v>
      </c>
      <c r="BF434" s="158">
        <f>IF(N434="snížená",J434,0)</f>
        <v>0</v>
      </c>
      <c r="BG434" s="158">
        <f>IF(N434="zákl. přenesená",J434,0)</f>
        <v>0</v>
      </c>
      <c r="BH434" s="158">
        <f>IF(N434="sníž. přenesená",J434,0)</f>
        <v>0</v>
      </c>
      <c r="BI434" s="158">
        <f>IF(N434="nulová",J434,0)</f>
        <v>0</v>
      </c>
      <c r="BJ434" s="18" t="s">
        <v>84</v>
      </c>
      <c r="BK434" s="158">
        <f>ROUND(I434*H434,2)</f>
        <v>0</v>
      </c>
      <c r="BL434" s="18" t="s">
        <v>658</v>
      </c>
      <c r="BM434" s="157" t="s">
        <v>972</v>
      </c>
    </row>
    <row r="435" spans="1:65" s="13" customFormat="1" ht="11.25">
      <c r="B435" s="159"/>
      <c r="D435" s="160" t="s">
        <v>154</v>
      </c>
      <c r="E435" s="161" t="s">
        <v>454</v>
      </c>
      <c r="F435" s="162" t="s">
        <v>455</v>
      </c>
      <c r="H435" s="163">
        <v>76</v>
      </c>
      <c r="I435" s="164"/>
      <c r="L435" s="159"/>
      <c r="M435" s="165"/>
      <c r="N435" s="166"/>
      <c r="O435" s="166"/>
      <c r="P435" s="166"/>
      <c r="Q435" s="166"/>
      <c r="R435" s="166"/>
      <c r="S435" s="166"/>
      <c r="T435" s="167"/>
      <c r="AT435" s="161" t="s">
        <v>154</v>
      </c>
      <c r="AU435" s="161" t="s">
        <v>86</v>
      </c>
      <c r="AV435" s="13" t="s">
        <v>86</v>
      </c>
      <c r="AW435" s="13" t="s">
        <v>32</v>
      </c>
      <c r="AX435" s="13" t="s">
        <v>84</v>
      </c>
      <c r="AY435" s="161" t="s">
        <v>138</v>
      </c>
    </row>
    <row r="436" spans="1:65" s="2" customFormat="1" ht="37.9" customHeight="1">
      <c r="A436" s="33"/>
      <c r="B436" s="145"/>
      <c r="C436" s="146" t="s">
        <v>973</v>
      </c>
      <c r="D436" s="146" t="s">
        <v>140</v>
      </c>
      <c r="E436" s="147" t="s">
        <v>974</v>
      </c>
      <c r="F436" s="148" t="s">
        <v>975</v>
      </c>
      <c r="G436" s="149" t="s">
        <v>176</v>
      </c>
      <c r="H436" s="150">
        <v>5.77</v>
      </c>
      <c r="I436" s="151"/>
      <c r="J436" s="152">
        <f>ROUND(I436*H436,2)</f>
        <v>0</v>
      </c>
      <c r="K436" s="148" t="s">
        <v>144</v>
      </c>
      <c r="L436" s="34"/>
      <c r="M436" s="153" t="s">
        <v>1</v>
      </c>
      <c r="N436" s="154" t="s">
        <v>41</v>
      </c>
      <c r="O436" s="59"/>
      <c r="P436" s="155">
        <f>O436*H436</f>
        <v>0</v>
      </c>
      <c r="Q436" s="155">
        <v>0</v>
      </c>
      <c r="R436" s="155">
        <f>Q436*H436</f>
        <v>0</v>
      </c>
      <c r="S436" s="155">
        <v>0</v>
      </c>
      <c r="T436" s="156">
        <f>S436*H436</f>
        <v>0</v>
      </c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R436" s="157" t="s">
        <v>658</v>
      </c>
      <c r="AT436" s="157" t="s">
        <v>140</v>
      </c>
      <c r="AU436" s="157" t="s">
        <v>86</v>
      </c>
      <c r="AY436" s="18" t="s">
        <v>138</v>
      </c>
      <c r="BE436" s="158">
        <f>IF(N436="základní",J436,0)</f>
        <v>0</v>
      </c>
      <c r="BF436" s="158">
        <f>IF(N436="snížená",J436,0)</f>
        <v>0</v>
      </c>
      <c r="BG436" s="158">
        <f>IF(N436="zákl. přenesená",J436,0)</f>
        <v>0</v>
      </c>
      <c r="BH436" s="158">
        <f>IF(N436="sníž. přenesená",J436,0)</f>
        <v>0</v>
      </c>
      <c r="BI436" s="158">
        <f>IF(N436="nulová",J436,0)</f>
        <v>0</v>
      </c>
      <c r="BJ436" s="18" t="s">
        <v>84</v>
      </c>
      <c r="BK436" s="158">
        <f>ROUND(I436*H436,2)</f>
        <v>0</v>
      </c>
      <c r="BL436" s="18" t="s">
        <v>658</v>
      </c>
      <c r="BM436" s="157" t="s">
        <v>976</v>
      </c>
    </row>
    <row r="437" spans="1:65" s="13" customFormat="1" ht="11.25">
      <c r="B437" s="159"/>
      <c r="D437" s="160" t="s">
        <v>154</v>
      </c>
      <c r="E437" s="161" t="s">
        <v>1</v>
      </c>
      <c r="F437" s="162" t="s">
        <v>968</v>
      </c>
      <c r="H437" s="163">
        <v>0.45</v>
      </c>
      <c r="I437" s="164"/>
      <c r="L437" s="159"/>
      <c r="M437" s="165"/>
      <c r="N437" s="166"/>
      <c r="O437" s="166"/>
      <c r="P437" s="166"/>
      <c r="Q437" s="166"/>
      <c r="R437" s="166"/>
      <c r="S437" s="166"/>
      <c r="T437" s="167"/>
      <c r="AT437" s="161" t="s">
        <v>154</v>
      </c>
      <c r="AU437" s="161" t="s">
        <v>86</v>
      </c>
      <c r="AV437" s="13" t="s">
        <v>86</v>
      </c>
      <c r="AW437" s="13" t="s">
        <v>32</v>
      </c>
      <c r="AX437" s="13" t="s">
        <v>76</v>
      </c>
      <c r="AY437" s="161" t="s">
        <v>138</v>
      </c>
    </row>
    <row r="438" spans="1:65" s="13" customFormat="1" ht="11.25">
      <c r="B438" s="159"/>
      <c r="D438" s="160" t="s">
        <v>154</v>
      </c>
      <c r="E438" s="161" t="s">
        <v>1</v>
      </c>
      <c r="F438" s="162" t="s">
        <v>977</v>
      </c>
      <c r="H438" s="163">
        <v>5.32</v>
      </c>
      <c r="I438" s="164"/>
      <c r="L438" s="159"/>
      <c r="M438" s="165"/>
      <c r="N438" s="166"/>
      <c r="O438" s="166"/>
      <c r="P438" s="166"/>
      <c r="Q438" s="166"/>
      <c r="R438" s="166"/>
      <c r="S438" s="166"/>
      <c r="T438" s="167"/>
      <c r="AT438" s="161" t="s">
        <v>154</v>
      </c>
      <c r="AU438" s="161" t="s">
        <v>86</v>
      </c>
      <c r="AV438" s="13" t="s">
        <v>86</v>
      </c>
      <c r="AW438" s="13" t="s">
        <v>32</v>
      </c>
      <c r="AX438" s="13" t="s">
        <v>76</v>
      </c>
      <c r="AY438" s="161" t="s">
        <v>138</v>
      </c>
    </row>
    <row r="439" spans="1:65" s="14" customFormat="1" ht="11.25">
      <c r="B439" s="168"/>
      <c r="D439" s="160" t="s">
        <v>154</v>
      </c>
      <c r="E439" s="169" t="s">
        <v>456</v>
      </c>
      <c r="F439" s="170" t="s">
        <v>179</v>
      </c>
      <c r="H439" s="171">
        <v>5.77</v>
      </c>
      <c r="I439" s="172"/>
      <c r="L439" s="168"/>
      <c r="M439" s="173"/>
      <c r="N439" s="174"/>
      <c r="O439" s="174"/>
      <c r="P439" s="174"/>
      <c r="Q439" s="174"/>
      <c r="R439" s="174"/>
      <c r="S439" s="174"/>
      <c r="T439" s="175"/>
      <c r="AT439" s="169" t="s">
        <v>154</v>
      </c>
      <c r="AU439" s="169" t="s">
        <v>86</v>
      </c>
      <c r="AV439" s="14" t="s">
        <v>145</v>
      </c>
      <c r="AW439" s="14" t="s">
        <v>32</v>
      </c>
      <c r="AX439" s="14" t="s">
        <v>84</v>
      </c>
      <c r="AY439" s="169" t="s">
        <v>138</v>
      </c>
    </row>
    <row r="440" spans="1:65" s="2" customFormat="1" ht="37.9" customHeight="1">
      <c r="A440" s="33"/>
      <c r="B440" s="145"/>
      <c r="C440" s="146" t="s">
        <v>978</v>
      </c>
      <c r="D440" s="146" t="s">
        <v>140</v>
      </c>
      <c r="E440" s="147" t="s">
        <v>979</v>
      </c>
      <c r="F440" s="148" t="s">
        <v>980</v>
      </c>
      <c r="G440" s="149" t="s">
        <v>176</v>
      </c>
      <c r="H440" s="150">
        <v>109.63</v>
      </c>
      <c r="I440" s="151"/>
      <c r="J440" s="152">
        <f>ROUND(I440*H440,2)</f>
        <v>0</v>
      </c>
      <c r="K440" s="148" t="s">
        <v>144</v>
      </c>
      <c r="L440" s="34"/>
      <c r="M440" s="153" t="s">
        <v>1</v>
      </c>
      <c r="N440" s="154" t="s">
        <v>41</v>
      </c>
      <c r="O440" s="59"/>
      <c r="P440" s="155">
        <f>O440*H440</f>
        <v>0</v>
      </c>
      <c r="Q440" s="155">
        <v>0</v>
      </c>
      <c r="R440" s="155">
        <f>Q440*H440</f>
        <v>0</v>
      </c>
      <c r="S440" s="155">
        <v>0</v>
      </c>
      <c r="T440" s="156">
        <f>S440*H440</f>
        <v>0</v>
      </c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R440" s="157" t="s">
        <v>658</v>
      </c>
      <c r="AT440" s="157" t="s">
        <v>140</v>
      </c>
      <c r="AU440" s="157" t="s">
        <v>86</v>
      </c>
      <c r="AY440" s="18" t="s">
        <v>138</v>
      </c>
      <c r="BE440" s="158">
        <f>IF(N440="základní",J440,0)</f>
        <v>0</v>
      </c>
      <c r="BF440" s="158">
        <f>IF(N440="snížená",J440,0)</f>
        <v>0</v>
      </c>
      <c r="BG440" s="158">
        <f>IF(N440="zákl. přenesená",J440,0)</f>
        <v>0</v>
      </c>
      <c r="BH440" s="158">
        <f>IF(N440="sníž. přenesená",J440,0)</f>
        <v>0</v>
      </c>
      <c r="BI440" s="158">
        <f>IF(N440="nulová",J440,0)</f>
        <v>0</v>
      </c>
      <c r="BJ440" s="18" t="s">
        <v>84</v>
      </c>
      <c r="BK440" s="158">
        <f>ROUND(I440*H440,2)</f>
        <v>0</v>
      </c>
      <c r="BL440" s="18" t="s">
        <v>658</v>
      </c>
      <c r="BM440" s="157" t="s">
        <v>981</v>
      </c>
    </row>
    <row r="441" spans="1:65" s="13" customFormat="1" ht="11.25">
      <c r="B441" s="159"/>
      <c r="D441" s="160" t="s">
        <v>154</v>
      </c>
      <c r="E441" s="161" t="s">
        <v>1</v>
      </c>
      <c r="F441" s="162" t="s">
        <v>982</v>
      </c>
      <c r="H441" s="163">
        <v>109.63</v>
      </c>
      <c r="I441" s="164"/>
      <c r="L441" s="159"/>
      <c r="M441" s="165"/>
      <c r="N441" s="166"/>
      <c r="O441" s="166"/>
      <c r="P441" s="166"/>
      <c r="Q441" s="166"/>
      <c r="R441" s="166"/>
      <c r="S441" s="166"/>
      <c r="T441" s="167"/>
      <c r="AT441" s="161" t="s">
        <v>154</v>
      </c>
      <c r="AU441" s="161" t="s">
        <v>86</v>
      </c>
      <c r="AV441" s="13" t="s">
        <v>86</v>
      </c>
      <c r="AW441" s="13" t="s">
        <v>32</v>
      </c>
      <c r="AX441" s="13" t="s">
        <v>84</v>
      </c>
      <c r="AY441" s="161" t="s">
        <v>138</v>
      </c>
    </row>
    <row r="442" spans="1:65" s="2" customFormat="1" ht="24.2" customHeight="1">
      <c r="A442" s="33"/>
      <c r="B442" s="145"/>
      <c r="C442" s="146" t="s">
        <v>983</v>
      </c>
      <c r="D442" s="146" t="s">
        <v>140</v>
      </c>
      <c r="E442" s="147" t="s">
        <v>984</v>
      </c>
      <c r="F442" s="148" t="s">
        <v>985</v>
      </c>
      <c r="G442" s="149" t="s">
        <v>212</v>
      </c>
      <c r="H442" s="150">
        <v>11.54</v>
      </c>
      <c r="I442" s="151"/>
      <c r="J442" s="152">
        <f>ROUND(I442*H442,2)</f>
        <v>0</v>
      </c>
      <c r="K442" s="148" t="s">
        <v>144</v>
      </c>
      <c r="L442" s="34"/>
      <c r="M442" s="153" t="s">
        <v>1</v>
      </c>
      <c r="N442" s="154" t="s">
        <v>41</v>
      </c>
      <c r="O442" s="59"/>
      <c r="P442" s="155">
        <f>O442*H442</f>
        <v>0</v>
      </c>
      <c r="Q442" s="155">
        <v>0</v>
      </c>
      <c r="R442" s="155">
        <f>Q442*H442</f>
        <v>0</v>
      </c>
      <c r="S442" s="155">
        <v>0</v>
      </c>
      <c r="T442" s="156">
        <f>S442*H442</f>
        <v>0</v>
      </c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R442" s="157" t="s">
        <v>658</v>
      </c>
      <c r="AT442" s="157" t="s">
        <v>140</v>
      </c>
      <c r="AU442" s="157" t="s">
        <v>86</v>
      </c>
      <c r="AY442" s="18" t="s">
        <v>138</v>
      </c>
      <c r="BE442" s="158">
        <f>IF(N442="základní",J442,0)</f>
        <v>0</v>
      </c>
      <c r="BF442" s="158">
        <f>IF(N442="snížená",J442,0)</f>
        <v>0</v>
      </c>
      <c r="BG442" s="158">
        <f>IF(N442="zákl. přenesená",J442,0)</f>
        <v>0</v>
      </c>
      <c r="BH442" s="158">
        <f>IF(N442="sníž. přenesená",J442,0)</f>
        <v>0</v>
      </c>
      <c r="BI442" s="158">
        <f>IF(N442="nulová",J442,0)</f>
        <v>0</v>
      </c>
      <c r="BJ442" s="18" t="s">
        <v>84</v>
      </c>
      <c r="BK442" s="158">
        <f>ROUND(I442*H442,2)</f>
        <v>0</v>
      </c>
      <c r="BL442" s="18" t="s">
        <v>658</v>
      </c>
      <c r="BM442" s="157" t="s">
        <v>986</v>
      </c>
    </row>
    <row r="443" spans="1:65" s="13" customFormat="1" ht="11.25">
      <c r="B443" s="159"/>
      <c r="D443" s="160" t="s">
        <v>154</v>
      </c>
      <c r="E443" s="161" t="s">
        <v>1</v>
      </c>
      <c r="F443" s="162" t="s">
        <v>987</v>
      </c>
      <c r="H443" s="163">
        <v>11.54</v>
      </c>
      <c r="I443" s="164"/>
      <c r="L443" s="159"/>
      <c r="M443" s="165"/>
      <c r="N443" s="166"/>
      <c r="O443" s="166"/>
      <c r="P443" s="166"/>
      <c r="Q443" s="166"/>
      <c r="R443" s="166"/>
      <c r="S443" s="166"/>
      <c r="T443" s="167"/>
      <c r="AT443" s="161" t="s">
        <v>154</v>
      </c>
      <c r="AU443" s="161" t="s">
        <v>86</v>
      </c>
      <c r="AV443" s="13" t="s">
        <v>86</v>
      </c>
      <c r="AW443" s="13" t="s">
        <v>32</v>
      </c>
      <c r="AX443" s="13" t="s">
        <v>84</v>
      </c>
      <c r="AY443" s="161" t="s">
        <v>138</v>
      </c>
    </row>
    <row r="444" spans="1:65" s="2" customFormat="1" ht="24.2" customHeight="1">
      <c r="A444" s="33"/>
      <c r="B444" s="145"/>
      <c r="C444" s="146" t="s">
        <v>988</v>
      </c>
      <c r="D444" s="146" t="s">
        <v>140</v>
      </c>
      <c r="E444" s="147" t="s">
        <v>989</v>
      </c>
      <c r="F444" s="148" t="s">
        <v>990</v>
      </c>
      <c r="G444" s="149" t="s">
        <v>176</v>
      </c>
      <c r="H444" s="150">
        <v>-0.41399999999999998</v>
      </c>
      <c r="I444" s="151"/>
      <c r="J444" s="152">
        <f>ROUND(I444*H444,2)</f>
        <v>0</v>
      </c>
      <c r="K444" s="148" t="s">
        <v>144</v>
      </c>
      <c r="L444" s="34"/>
      <c r="M444" s="153" t="s">
        <v>1</v>
      </c>
      <c r="N444" s="154" t="s">
        <v>41</v>
      </c>
      <c r="O444" s="59"/>
      <c r="P444" s="155">
        <f>O444*H444</f>
        <v>0</v>
      </c>
      <c r="Q444" s="155">
        <v>0</v>
      </c>
      <c r="R444" s="155">
        <f>Q444*H444</f>
        <v>0</v>
      </c>
      <c r="S444" s="155">
        <v>0</v>
      </c>
      <c r="T444" s="156">
        <f>S444*H444</f>
        <v>0</v>
      </c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R444" s="157" t="s">
        <v>658</v>
      </c>
      <c r="AT444" s="157" t="s">
        <v>140</v>
      </c>
      <c r="AU444" s="157" t="s">
        <v>86</v>
      </c>
      <c r="AY444" s="18" t="s">
        <v>138</v>
      </c>
      <c r="BE444" s="158">
        <f>IF(N444="základní",J444,0)</f>
        <v>0</v>
      </c>
      <c r="BF444" s="158">
        <f>IF(N444="snížená",J444,0)</f>
        <v>0</v>
      </c>
      <c r="BG444" s="158">
        <f>IF(N444="zákl. přenesená",J444,0)</f>
        <v>0</v>
      </c>
      <c r="BH444" s="158">
        <f>IF(N444="sníž. přenesená",J444,0)</f>
        <v>0</v>
      </c>
      <c r="BI444" s="158">
        <f>IF(N444="nulová",J444,0)</f>
        <v>0</v>
      </c>
      <c r="BJ444" s="18" t="s">
        <v>84</v>
      </c>
      <c r="BK444" s="158">
        <f>ROUND(I444*H444,2)</f>
        <v>0</v>
      </c>
      <c r="BL444" s="18" t="s">
        <v>658</v>
      </c>
      <c r="BM444" s="157" t="s">
        <v>991</v>
      </c>
    </row>
    <row r="445" spans="1:65" s="13" customFormat="1" ht="11.25">
      <c r="B445" s="159"/>
      <c r="D445" s="160" t="s">
        <v>154</v>
      </c>
      <c r="E445" s="161" t="s">
        <v>1</v>
      </c>
      <c r="F445" s="162" t="s">
        <v>47</v>
      </c>
      <c r="H445" s="163">
        <v>0.45</v>
      </c>
      <c r="I445" s="164"/>
      <c r="L445" s="159"/>
      <c r="M445" s="165"/>
      <c r="N445" s="166"/>
      <c r="O445" s="166"/>
      <c r="P445" s="166"/>
      <c r="Q445" s="166"/>
      <c r="R445" s="166"/>
      <c r="S445" s="166"/>
      <c r="T445" s="167"/>
      <c r="AT445" s="161" t="s">
        <v>154</v>
      </c>
      <c r="AU445" s="161" t="s">
        <v>86</v>
      </c>
      <c r="AV445" s="13" t="s">
        <v>86</v>
      </c>
      <c r="AW445" s="13" t="s">
        <v>32</v>
      </c>
      <c r="AX445" s="13" t="s">
        <v>76</v>
      </c>
      <c r="AY445" s="161" t="s">
        <v>138</v>
      </c>
    </row>
    <row r="446" spans="1:65" s="13" customFormat="1" ht="11.25">
      <c r="B446" s="159"/>
      <c r="D446" s="160" t="s">
        <v>154</v>
      </c>
      <c r="E446" s="161" t="s">
        <v>1</v>
      </c>
      <c r="F446" s="162" t="s">
        <v>992</v>
      </c>
      <c r="H446" s="163">
        <v>-0.86399999999999999</v>
      </c>
      <c r="I446" s="164"/>
      <c r="L446" s="159"/>
      <c r="M446" s="165"/>
      <c r="N446" s="166"/>
      <c r="O446" s="166"/>
      <c r="P446" s="166"/>
      <c r="Q446" s="166"/>
      <c r="R446" s="166"/>
      <c r="S446" s="166"/>
      <c r="T446" s="167"/>
      <c r="AT446" s="161" t="s">
        <v>154</v>
      </c>
      <c r="AU446" s="161" t="s">
        <v>86</v>
      </c>
      <c r="AV446" s="13" t="s">
        <v>86</v>
      </c>
      <c r="AW446" s="13" t="s">
        <v>32</v>
      </c>
      <c r="AX446" s="13" t="s">
        <v>76</v>
      </c>
      <c r="AY446" s="161" t="s">
        <v>138</v>
      </c>
    </row>
    <row r="447" spans="1:65" s="14" customFormat="1" ht="11.25">
      <c r="B447" s="168"/>
      <c r="D447" s="160" t="s">
        <v>154</v>
      </c>
      <c r="E447" s="169" t="s">
        <v>458</v>
      </c>
      <c r="F447" s="170" t="s">
        <v>179</v>
      </c>
      <c r="H447" s="171">
        <v>-0.41399999999999998</v>
      </c>
      <c r="I447" s="172"/>
      <c r="L447" s="168"/>
      <c r="M447" s="173"/>
      <c r="N447" s="174"/>
      <c r="O447" s="174"/>
      <c r="P447" s="174"/>
      <c r="Q447" s="174"/>
      <c r="R447" s="174"/>
      <c r="S447" s="174"/>
      <c r="T447" s="175"/>
      <c r="AT447" s="169" t="s">
        <v>154</v>
      </c>
      <c r="AU447" s="169" t="s">
        <v>86</v>
      </c>
      <c r="AV447" s="14" t="s">
        <v>145</v>
      </c>
      <c r="AW447" s="14" t="s">
        <v>32</v>
      </c>
      <c r="AX447" s="14" t="s">
        <v>76</v>
      </c>
      <c r="AY447" s="169" t="s">
        <v>138</v>
      </c>
    </row>
    <row r="448" spans="1:65" s="13" customFormat="1" ht="11.25">
      <c r="B448" s="159"/>
      <c r="D448" s="160" t="s">
        <v>154</v>
      </c>
      <c r="E448" s="161" t="s">
        <v>1</v>
      </c>
      <c r="F448" s="162" t="s">
        <v>458</v>
      </c>
      <c r="H448" s="163">
        <v>-0.41399999999999998</v>
      </c>
      <c r="I448" s="164"/>
      <c r="L448" s="159"/>
      <c r="M448" s="165"/>
      <c r="N448" s="166"/>
      <c r="O448" s="166"/>
      <c r="P448" s="166"/>
      <c r="Q448" s="166"/>
      <c r="R448" s="166"/>
      <c r="S448" s="166"/>
      <c r="T448" s="167"/>
      <c r="AT448" s="161" t="s">
        <v>154</v>
      </c>
      <c r="AU448" s="161" t="s">
        <v>86</v>
      </c>
      <c r="AV448" s="13" t="s">
        <v>86</v>
      </c>
      <c r="AW448" s="13" t="s">
        <v>32</v>
      </c>
      <c r="AX448" s="13" t="s">
        <v>84</v>
      </c>
      <c r="AY448" s="161" t="s">
        <v>138</v>
      </c>
    </row>
    <row r="449" spans="1:65" s="2" customFormat="1" ht="24.2" customHeight="1">
      <c r="A449" s="33"/>
      <c r="B449" s="145"/>
      <c r="C449" s="146" t="s">
        <v>993</v>
      </c>
      <c r="D449" s="146" t="s">
        <v>140</v>
      </c>
      <c r="E449" s="147" t="s">
        <v>994</v>
      </c>
      <c r="F449" s="148" t="s">
        <v>995</v>
      </c>
      <c r="G449" s="149" t="s">
        <v>162</v>
      </c>
      <c r="H449" s="150">
        <v>76</v>
      </c>
      <c r="I449" s="151"/>
      <c r="J449" s="152">
        <f>ROUND(I449*H449,2)</f>
        <v>0</v>
      </c>
      <c r="K449" s="148" t="s">
        <v>144</v>
      </c>
      <c r="L449" s="34"/>
      <c r="M449" s="153" t="s">
        <v>1</v>
      </c>
      <c r="N449" s="154" t="s">
        <v>41</v>
      </c>
      <c r="O449" s="59"/>
      <c r="P449" s="155">
        <f>O449*H449</f>
        <v>0</v>
      </c>
      <c r="Q449" s="155">
        <v>0</v>
      </c>
      <c r="R449" s="155">
        <f>Q449*H449</f>
        <v>0</v>
      </c>
      <c r="S449" s="155">
        <v>0</v>
      </c>
      <c r="T449" s="156">
        <f>S449*H449</f>
        <v>0</v>
      </c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R449" s="157" t="s">
        <v>658</v>
      </c>
      <c r="AT449" s="157" t="s">
        <v>140</v>
      </c>
      <c r="AU449" s="157" t="s">
        <v>86</v>
      </c>
      <c r="AY449" s="18" t="s">
        <v>138</v>
      </c>
      <c r="BE449" s="158">
        <f>IF(N449="základní",J449,0)</f>
        <v>0</v>
      </c>
      <c r="BF449" s="158">
        <f>IF(N449="snížená",J449,0)</f>
        <v>0</v>
      </c>
      <c r="BG449" s="158">
        <f>IF(N449="zákl. přenesená",J449,0)</f>
        <v>0</v>
      </c>
      <c r="BH449" s="158">
        <f>IF(N449="sníž. přenesená",J449,0)</f>
        <v>0</v>
      </c>
      <c r="BI449" s="158">
        <f>IF(N449="nulová",J449,0)</f>
        <v>0</v>
      </c>
      <c r="BJ449" s="18" t="s">
        <v>84</v>
      </c>
      <c r="BK449" s="158">
        <f>ROUND(I449*H449,2)</f>
        <v>0</v>
      </c>
      <c r="BL449" s="18" t="s">
        <v>658</v>
      </c>
      <c r="BM449" s="157" t="s">
        <v>996</v>
      </c>
    </row>
    <row r="450" spans="1:65" s="13" customFormat="1" ht="11.25">
      <c r="B450" s="159"/>
      <c r="D450" s="160" t="s">
        <v>154</v>
      </c>
      <c r="E450" s="161" t="s">
        <v>1</v>
      </c>
      <c r="F450" s="162" t="s">
        <v>454</v>
      </c>
      <c r="H450" s="163">
        <v>76</v>
      </c>
      <c r="I450" s="164"/>
      <c r="L450" s="159"/>
      <c r="M450" s="165"/>
      <c r="N450" s="166"/>
      <c r="O450" s="166"/>
      <c r="P450" s="166"/>
      <c r="Q450" s="166"/>
      <c r="R450" s="166"/>
      <c r="S450" s="166"/>
      <c r="T450" s="167"/>
      <c r="AT450" s="161" t="s">
        <v>154</v>
      </c>
      <c r="AU450" s="161" t="s">
        <v>86</v>
      </c>
      <c r="AV450" s="13" t="s">
        <v>86</v>
      </c>
      <c r="AW450" s="13" t="s">
        <v>32</v>
      </c>
      <c r="AX450" s="13" t="s">
        <v>84</v>
      </c>
      <c r="AY450" s="161" t="s">
        <v>138</v>
      </c>
    </row>
    <row r="451" spans="1:65" s="2" customFormat="1" ht="24.2" customHeight="1">
      <c r="A451" s="33"/>
      <c r="B451" s="145"/>
      <c r="C451" s="146" t="s">
        <v>997</v>
      </c>
      <c r="D451" s="146" t="s">
        <v>140</v>
      </c>
      <c r="E451" s="147" t="s">
        <v>998</v>
      </c>
      <c r="F451" s="148" t="s">
        <v>999</v>
      </c>
      <c r="G451" s="149" t="s">
        <v>176</v>
      </c>
      <c r="H451" s="150">
        <v>0.45</v>
      </c>
      <c r="I451" s="151"/>
      <c r="J451" s="152">
        <f>ROUND(I451*H451,2)</f>
        <v>0</v>
      </c>
      <c r="K451" s="148" t="s">
        <v>144</v>
      </c>
      <c r="L451" s="34"/>
      <c r="M451" s="153" t="s">
        <v>1</v>
      </c>
      <c r="N451" s="154" t="s">
        <v>41</v>
      </c>
      <c r="O451" s="59"/>
      <c r="P451" s="155">
        <f>O451*H451</f>
        <v>0</v>
      </c>
      <c r="Q451" s="155">
        <v>2.5018699999999998</v>
      </c>
      <c r="R451" s="155">
        <f>Q451*H451</f>
        <v>1.1258414999999999</v>
      </c>
      <c r="S451" s="155">
        <v>0</v>
      </c>
      <c r="T451" s="156">
        <f>S451*H451</f>
        <v>0</v>
      </c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R451" s="157" t="s">
        <v>658</v>
      </c>
      <c r="AT451" s="157" t="s">
        <v>140</v>
      </c>
      <c r="AU451" s="157" t="s">
        <v>86</v>
      </c>
      <c r="AY451" s="18" t="s">
        <v>138</v>
      </c>
      <c r="BE451" s="158">
        <f>IF(N451="základní",J451,0)</f>
        <v>0</v>
      </c>
      <c r="BF451" s="158">
        <f>IF(N451="snížená",J451,0)</f>
        <v>0</v>
      </c>
      <c r="BG451" s="158">
        <f>IF(N451="zákl. přenesená",J451,0)</f>
        <v>0</v>
      </c>
      <c r="BH451" s="158">
        <f>IF(N451="sníž. přenesená",J451,0)</f>
        <v>0</v>
      </c>
      <c r="BI451" s="158">
        <f>IF(N451="nulová",J451,0)</f>
        <v>0</v>
      </c>
      <c r="BJ451" s="18" t="s">
        <v>84</v>
      </c>
      <c r="BK451" s="158">
        <f>ROUND(I451*H451,2)</f>
        <v>0</v>
      </c>
      <c r="BL451" s="18" t="s">
        <v>658</v>
      </c>
      <c r="BM451" s="157" t="s">
        <v>1000</v>
      </c>
    </row>
    <row r="452" spans="1:65" s="13" customFormat="1" ht="11.25">
      <c r="B452" s="159"/>
      <c r="D452" s="160" t="s">
        <v>154</v>
      </c>
      <c r="E452" s="161" t="s">
        <v>1</v>
      </c>
      <c r="F452" s="162" t="s">
        <v>968</v>
      </c>
      <c r="H452" s="163">
        <v>0.45</v>
      </c>
      <c r="I452" s="164"/>
      <c r="L452" s="159"/>
      <c r="M452" s="165"/>
      <c r="N452" s="166"/>
      <c r="O452" s="166"/>
      <c r="P452" s="166"/>
      <c r="Q452" s="166"/>
      <c r="R452" s="166"/>
      <c r="S452" s="166"/>
      <c r="T452" s="167"/>
      <c r="AT452" s="161" t="s">
        <v>154</v>
      </c>
      <c r="AU452" s="161" t="s">
        <v>86</v>
      </c>
      <c r="AV452" s="13" t="s">
        <v>86</v>
      </c>
      <c r="AW452" s="13" t="s">
        <v>32</v>
      </c>
      <c r="AX452" s="13" t="s">
        <v>84</v>
      </c>
      <c r="AY452" s="161" t="s">
        <v>138</v>
      </c>
    </row>
    <row r="453" spans="1:65" s="2" customFormat="1" ht="24.2" customHeight="1">
      <c r="A453" s="33"/>
      <c r="B453" s="145"/>
      <c r="C453" s="146" t="s">
        <v>1001</v>
      </c>
      <c r="D453" s="146" t="s">
        <v>140</v>
      </c>
      <c r="E453" s="147" t="s">
        <v>1002</v>
      </c>
      <c r="F453" s="148" t="s">
        <v>1003</v>
      </c>
      <c r="G453" s="149" t="s">
        <v>143</v>
      </c>
      <c r="H453" s="150">
        <v>3.6</v>
      </c>
      <c r="I453" s="151"/>
      <c r="J453" s="152">
        <f>ROUND(I453*H453,2)</f>
        <v>0</v>
      </c>
      <c r="K453" s="148" t="s">
        <v>144</v>
      </c>
      <c r="L453" s="34"/>
      <c r="M453" s="153" t="s">
        <v>1</v>
      </c>
      <c r="N453" s="154" t="s">
        <v>41</v>
      </c>
      <c r="O453" s="59"/>
      <c r="P453" s="155">
        <f>O453*H453</f>
        <v>0</v>
      </c>
      <c r="Q453" s="155">
        <v>1.16E-3</v>
      </c>
      <c r="R453" s="155">
        <f>Q453*H453</f>
        <v>4.176E-3</v>
      </c>
      <c r="S453" s="155">
        <v>0</v>
      </c>
      <c r="T453" s="156">
        <f>S453*H453</f>
        <v>0</v>
      </c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R453" s="157" t="s">
        <v>658</v>
      </c>
      <c r="AT453" s="157" t="s">
        <v>140</v>
      </c>
      <c r="AU453" s="157" t="s">
        <v>86</v>
      </c>
      <c r="AY453" s="18" t="s">
        <v>138</v>
      </c>
      <c r="BE453" s="158">
        <f>IF(N453="základní",J453,0)</f>
        <v>0</v>
      </c>
      <c r="BF453" s="158">
        <f>IF(N453="snížená",J453,0)</f>
        <v>0</v>
      </c>
      <c r="BG453" s="158">
        <f>IF(N453="zákl. přenesená",J453,0)</f>
        <v>0</v>
      </c>
      <c r="BH453" s="158">
        <f>IF(N453="sníž. přenesená",J453,0)</f>
        <v>0</v>
      </c>
      <c r="BI453" s="158">
        <f>IF(N453="nulová",J453,0)</f>
        <v>0</v>
      </c>
      <c r="BJ453" s="18" t="s">
        <v>84</v>
      </c>
      <c r="BK453" s="158">
        <f>ROUND(I453*H453,2)</f>
        <v>0</v>
      </c>
      <c r="BL453" s="18" t="s">
        <v>658</v>
      </c>
      <c r="BM453" s="157" t="s">
        <v>1004</v>
      </c>
    </row>
    <row r="454" spans="1:65" s="13" customFormat="1" ht="11.25">
      <c r="B454" s="159"/>
      <c r="D454" s="160" t="s">
        <v>154</v>
      </c>
      <c r="E454" s="161" t="s">
        <v>1</v>
      </c>
      <c r="F454" s="162" t="s">
        <v>1005</v>
      </c>
      <c r="H454" s="163">
        <v>3.6</v>
      </c>
      <c r="I454" s="164"/>
      <c r="L454" s="159"/>
      <c r="M454" s="165"/>
      <c r="N454" s="166"/>
      <c r="O454" s="166"/>
      <c r="P454" s="166"/>
      <c r="Q454" s="166"/>
      <c r="R454" s="166"/>
      <c r="S454" s="166"/>
      <c r="T454" s="167"/>
      <c r="AT454" s="161" t="s">
        <v>154</v>
      </c>
      <c r="AU454" s="161" t="s">
        <v>86</v>
      </c>
      <c r="AV454" s="13" t="s">
        <v>86</v>
      </c>
      <c r="AW454" s="13" t="s">
        <v>32</v>
      </c>
      <c r="AX454" s="13" t="s">
        <v>84</v>
      </c>
      <c r="AY454" s="161" t="s">
        <v>138</v>
      </c>
    </row>
    <row r="455" spans="1:65" s="2" customFormat="1" ht="24.2" customHeight="1">
      <c r="A455" s="33"/>
      <c r="B455" s="145"/>
      <c r="C455" s="146" t="s">
        <v>1006</v>
      </c>
      <c r="D455" s="146" t="s">
        <v>140</v>
      </c>
      <c r="E455" s="147" t="s">
        <v>1007</v>
      </c>
      <c r="F455" s="148" t="s">
        <v>1008</v>
      </c>
      <c r="G455" s="149" t="s">
        <v>143</v>
      </c>
      <c r="H455" s="150">
        <v>72.599999999999994</v>
      </c>
      <c r="I455" s="151"/>
      <c r="J455" s="152">
        <f>ROUND(I455*H455,2)</f>
        <v>0</v>
      </c>
      <c r="K455" s="148" t="s">
        <v>144</v>
      </c>
      <c r="L455" s="34"/>
      <c r="M455" s="153" t="s">
        <v>1</v>
      </c>
      <c r="N455" s="154" t="s">
        <v>41</v>
      </c>
      <c r="O455" s="59"/>
      <c r="P455" s="155">
        <f>O455*H455</f>
        <v>0</v>
      </c>
      <c r="Q455" s="155">
        <v>0</v>
      </c>
      <c r="R455" s="155">
        <f>Q455*H455</f>
        <v>0</v>
      </c>
      <c r="S455" s="155">
        <v>0</v>
      </c>
      <c r="T455" s="156">
        <f>S455*H455</f>
        <v>0</v>
      </c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R455" s="157" t="s">
        <v>658</v>
      </c>
      <c r="AT455" s="157" t="s">
        <v>140</v>
      </c>
      <c r="AU455" s="157" t="s">
        <v>86</v>
      </c>
      <c r="AY455" s="18" t="s">
        <v>138</v>
      </c>
      <c r="BE455" s="158">
        <f>IF(N455="základní",J455,0)</f>
        <v>0</v>
      </c>
      <c r="BF455" s="158">
        <f>IF(N455="snížená",J455,0)</f>
        <v>0</v>
      </c>
      <c r="BG455" s="158">
        <f>IF(N455="zákl. přenesená",J455,0)</f>
        <v>0</v>
      </c>
      <c r="BH455" s="158">
        <f>IF(N455="sníž. přenesená",J455,0)</f>
        <v>0</v>
      </c>
      <c r="BI455" s="158">
        <f>IF(N455="nulová",J455,0)</f>
        <v>0</v>
      </c>
      <c r="BJ455" s="18" t="s">
        <v>84</v>
      </c>
      <c r="BK455" s="158">
        <f>ROUND(I455*H455,2)</f>
        <v>0</v>
      </c>
      <c r="BL455" s="18" t="s">
        <v>658</v>
      </c>
      <c r="BM455" s="157" t="s">
        <v>1009</v>
      </c>
    </row>
    <row r="456" spans="1:65" s="2" customFormat="1" ht="24.2" customHeight="1">
      <c r="A456" s="33"/>
      <c r="B456" s="145"/>
      <c r="C456" s="146" t="s">
        <v>1010</v>
      </c>
      <c r="D456" s="146" t="s">
        <v>140</v>
      </c>
      <c r="E456" s="147" t="s">
        <v>1011</v>
      </c>
      <c r="F456" s="148" t="s">
        <v>1012</v>
      </c>
      <c r="G456" s="149" t="s">
        <v>162</v>
      </c>
      <c r="H456" s="150">
        <v>76</v>
      </c>
      <c r="I456" s="151"/>
      <c r="J456" s="152">
        <f>ROUND(I456*H456,2)</f>
        <v>0</v>
      </c>
      <c r="K456" s="148" t="s">
        <v>144</v>
      </c>
      <c r="L456" s="34"/>
      <c r="M456" s="153" t="s">
        <v>1</v>
      </c>
      <c r="N456" s="154" t="s">
        <v>41</v>
      </c>
      <c r="O456" s="59"/>
      <c r="P456" s="155">
        <f>O456*H456</f>
        <v>0</v>
      </c>
      <c r="Q456" s="155">
        <v>0.14000000000000001</v>
      </c>
      <c r="R456" s="155">
        <f>Q456*H456</f>
        <v>10.64</v>
      </c>
      <c r="S456" s="155">
        <v>0</v>
      </c>
      <c r="T456" s="156">
        <f>S456*H456</f>
        <v>0</v>
      </c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R456" s="157" t="s">
        <v>658</v>
      </c>
      <c r="AT456" s="157" t="s">
        <v>140</v>
      </c>
      <c r="AU456" s="157" t="s">
        <v>86</v>
      </c>
      <c r="AY456" s="18" t="s">
        <v>138</v>
      </c>
      <c r="BE456" s="158">
        <f>IF(N456="základní",J456,0)</f>
        <v>0</v>
      </c>
      <c r="BF456" s="158">
        <f>IF(N456="snížená",J456,0)</f>
        <v>0</v>
      </c>
      <c r="BG456" s="158">
        <f>IF(N456="zákl. přenesená",J456,0)</f>
        <v>0</v>
      </c>
      <c r="BH456" s="158">
        <f>IF(N456="sníž. přenesená",J456,0)</f>
        <v>0</v>
      </c>
      <c r="BI456" s="158">
        <f>IF(N456="nulová",J456,0)</f>
        <v>0</v>
      </c>
      <c r="BJ456" s="18" t="s">
        <v>84</v>
      </c>
      <c r="BK456" s="158">
        <f>ROUND(I456*H456,2)</f>
        <v>0</v>
      </c>
      <c r="BL456" s="18" t="s">
        <v>658</v>
      </c>
      <c r="BM456" s="157" t="s">
        <v>1013</v>
      </c>
    </row>
    <row r="457" spans="1:65" s="2" customFormat="1" ht="16.5" customHeight="1">
      <c r="A457" s="33"/>
      <c r="B457" s="145"/>
      <c r="C457" s="146" t="s">
        <v>1014</v>
      </c>
      <c r="D457" s="146" t="s">
        <v>140</v>
      </c>
      <c r="E457" s="147" t="s">
        <v>1015</v>
      </c>
      <c r="F457" s="148" t="s">
        <v>1016</v>
      </c>
      <c r="G457" s="149" t="s">
        <v>162</v>
      </c>
      <c r="H457" s="150">
        <v>76</v>
      </c>
      <c r="I457" s="151"/>
      <c r="J457" s="152">
        <f>ROUND(I457*H457,2)</f>
        <v>0</v>
      </c>
      <c r="K457" s="148" t="s">
        <v>144</v>
      </c>
      <c r="L457" s="34"/>
      <c r="M457" s="153" t="s">
        <v>1</v>
      </c>
      <c r="N457" s="154" t="s">
        <v>41</v>
      </c>
      <c r="O457" s="59"/>
      <c r="P457" s="155">
        <f>O457*H457</f>
        <v>0</v>
      </c>
      <c r="Q457" s="155">
        <v>6.9999999999999994E-5</v>
      </c>
      <c r="R457" s="155">
        <f>Q457*H457</f>
        <v>5.3199999999999992E-3</v>
      </c>
      <c r="S457" s="155">
        <v>0</v>
      </c>
      <c r="T457" s="156">
        <f>S457*H457</f>
        <v>0</v>
      </c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R457" s="157" t="s">
        <v>658</v>
      </c>
      <c r="AT457" s="157" t="s">
        <v>140</v>
      </c>
      <c r="AU457" s="157" t="s">
        <v>86</v>
      </c>
      <c r="AY457" s="18" t="s">
        <v>138</v>
      </c>
      <c r="BE457" s="158">
        <f>IF(N457="základní",J457,0)</f>
        <v>0</v>
      </c>
      <c r="BF457" s="158">
        <f>IF(N457="snížená",J457,0)</f>
        <v>0</v>
      </c>
      <c r="BG457" s="158">
        <f>IF(N457="zákl. přenesená",J457,0)</f>
        <v>0</v>
      </c>
      <c r="BH457" s="158">
        <f>IF(N457="sníž. přenesená",J457,0)</f>
        <v>0</v>
      </c>
      <c r="BI457" s="158">
        <f>IF(N457="nulová",J457,0)</f>
        <v>0</v>
      </c>
      <c r="BJ457" s="18" t="s">
        <v>84</v>
      </c>
      <c r="BK457" s="158">
        <f>ROUND(I457*H457,2)</f>
        <v>0</v>
      </c>
      <c r="BL457" s="18" t="s">
        <v>658</v>
      </c>
      <c r="BM457" s="157" t="s">
        <v>1017</v>
      </c>
    </row>
    <row r="458" spans="1:65" s="2" customFormat="1" ht="33" customHeight="1">
      <c r="A458" s="33"/>
      <c r="B458" s="145"/>
      <c r="C458" s="146" t="s">
        <v>1018</v>
      </c>
      <c r="D458" s="146" t="s">
        <v>140</v>
      </c>
      <c r="E458" s="147" t="s">
        <v>1019</v>
      </c>
      <c r="F458" s="148" t="s">
        <v>1020</v>
      </c>
      <c r="G458" s="149" t="s">
        <v>162</v>
      </c>
      <c r="H458" s="150">
        <v>74</v>
      </c>
      <c r="I458" s="151"/>
      <c r="J458" s="152">
        <f>ROUND(I458*H458,2)</f>
        <v>0</v>
      </c>
      <c r="K458" s="148" t="s">
        <v>144</v>
      </c>
      <c r="L458" s="34"/>
      <c r="M458" s="153" t="s">
        <v>1</v>
      </c>
      <c r="N458" s="154" t="s">
        <v>41</v>
      </c>
      <c r="O458" s="59"/>
      <c r="P458" s="155">
        <f>O458*H458</f>
        <v>0</v>
      </c>
      <c r="Q458" s="155">
        <v>0</v>
      </c>
      <c r="R458" s="155">
        <f>Q458*H458</f>
        <v>0</v>
      </c>
      <c r="S458" s="155">
        <v>0</v>
      </c>
      <c r="T458" s="156">
        <f>S458*H458</f>
        <v>0</v>
      </c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R458" s="157" t="s">
        <v>658</v>
      </c>
      <c r="AT458" s="157" t="s">
        <v>140</v>
      </c>
      <c r="AU458" s="157" t="s">
        <v>86</v>
      </c>
      <c r="AY458" s="18" t="s">
        <v>138</v>
      </c>
      <c r="BE458" s="158">
        <f>IF(N458="základní",J458,0)</f>
        <v>0</v>
      </c>
      <c r="BF458" s="158">
        <f>IF(N458="snížená",J458,0)</f>
        <v>0</v>
      </c>
      <c r="BG458" s="158">
        <f>IF(N458="zákl. přenesená",J458,0)</f>
        <v>0</v>
      </c>
      <c r="BH458" s="158">
        <f>IF(N458="sníž. přenesená",J458,0)</f>
        <v>0</v>
      </c>
      <c r="BI458" s="158">
        <f>IF(N458="nulová",J458,0)</f>
        <v>0</v>
      </c>
      <c r="BJ458" s="18" t="s">
        <v>84</v>
      </c>
      <c r="BK458" s="158">
        <f>ROUND(I458*H458,2)</f>
        <v>0</v>
      </c>
      <c r="BL458" s="18" t="s">
        <v>658</v>
      </c>
      <c r="BM458" s="157" t="s">
        <v>1021</v>
      </c>
    </row>
    <row r="459" spans="1:65" s="2" customFormat="1" ht="24.2" customHeight="1">
      <c r="A459" s="33"/>
      <c r="B459" s="145"/>
      <c r="C459" s="183" t="s">
        <v>1022</v>
      </c>
      <c r="D459" s="183" t="s">
        <v>226</v>
      </c>
      <c r="E459" s="184" t="s">
        <v>1023</v>
      </c>
      <c r="F459" s="185" t="s">
        <v>1024</v>
      </c>
      <c r="G459" s="186" t="s">
        <v>162</v>
      </c>
      <c r="H459" s="187">
        <v>77.7</v>
      </c>
      <c r="I459" s="188"/>
      <c r="J459" s="189">
        <f>ROUND(I459*H459,2)</f>
        <v>0</v>
      </c>
      <c r="K459" s="185" t="s">
        <v>144</v>
      </c>
      <c r="L459" s="190"/>
      <c r="M459" s="191" t="s">
        <v>1</v>
      </c>
      <c r="N459" s="192" t="s">
        <v>41</v>
      </c>
      <c r="O459" s="59"/>
      <c r="P459" s="155">
        <f>O459*H459</f>
        <v>0</v>
      </c>
      <c r="Q459" s="155">
        <v>5.5000000000000003E-4</v>
      </c>
      <c r="R459" s="155">
        <f>Q459*H459</f>
        <v>4.2735000000000002E-2</v>
      </c>
      <c r="S459" s="155">
        <v>0</v>
      </c>
      <c r="T459" s="156">
        <f>S459*H459</f>
        <v>0</v>
      </c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R459" s="157" t="s">
        <v>904</v>
      </c>
      <c r="AT459" s="157" t="s">
        <v>226</v>
      </c>
      <c r="AU459" s="157" t="s">
        <v>86</v>
      </c>
      <c r="AY459" s="18" t="s">
        <v>138</v>
      </c>
      <c r="BE459" s="158">
        <f>IF(N459="základní",J459,0)</f>
        <v>0</v>
      </c>
      <c r="BF459" s="158">
        <f>IF(N459="snížená",J459,0)</f>
        <v>0</v>
      </c>
      <c r="BG459" s="158">
        <f>IF(N459="zákl. přenesená",J459,0)</f>
        <v>0</v>
      </c>
      <c r="BH459" s="158">
        <f>IF(N459="sníž. přenesená",J459,0)</f>
        <v>0</v>
      </c>
      <c r="BI459" s="158">
        <f>IF(N459="nulová",J459,0)</f>
        <v>0</v>
      </c>
      <c r="BJ459" s="18" t="s">
        <v>84</v>
      </c>
      <c r="BK459" s="158">
        <f>ROUND(I459*H459,2)</f>
        <v>0</v>
      </c>
      <c r="BL459" s="18" t="s">
        <v>904</v>
      </c>
      <c r="BM459" s="157" t="s">
        <v>1025</v>
      </c>
    </row>
    <row r="460" spans="1:65" s="13" customFormat="1" ht="11.25">
      <c r="B460" s="159"/>
      <c r="D460" s="160" t="s">
        <v>154</v>
      </c>
      <c r="F460" s="162" t="s">
        <v>1026</v>
      </c>
      <c r="H460" s="163">
        <v>77.7</v>
      </c>
      <c r="I460" s="164"/>
      <c r="L460" s="159"/>
      <c r="M460" s="165"/>
      <c r="N460" s="166"/>
      <c r="O460" s="166"/>
      <c r="P460" s="166"/>
      <c r="Q460" s="166"/>
      <c r="R460" s="166"/>
      <c r="S460" s="166"/>
      <c r="T460" s="167"/>
      <c r="AT460" s="161" t="s">
        <v>154</v>
      </c>
      <c r="AU460" s="161" t="s">
        <v>86</v>
      </c>
      <c r="AV460" s="13" t="s">
        <v>86</v>
      </c>
      <c r="AW460" s="13" t="s">
        <v>3</v>
      </c>
      <c r="AX460" s="13" t="s">
        <v>84</v>
      </c>
      <c r="AY460" s="161" t="s">
        <v>138</v>
      </c>
    </row>
    <row r="461" spans="1:65" s="2" customFormat="1" ht="24.2" customHeight="1">
      <c r="A461" s="33"/>
      <c r="B461" s="145"/>
      <c r="C461" s="146" t="s">
        <v>1027</v>
      </c>
      <c r="D461" s="146" t="s">
        <v>140</v>
      </c>
      <c r="E461" s="147" t="s">
        <v>1028</v>
      </c>
      <c r="F461" s="148" t="s">
        <v>1029</v>
      </c>
      <c r="G461" s="149" t="s">
        <v>212</v>
      </c>
      <c r="H461" s="150">
        <v>11.818</v>
      </c>
      <c r="I461" s="151"/>
      <c r="J461" s="152">
        <f>ROUND(I461*H461,2)</f>
        <v>0</v>
      </c>
      <c r="K461" s="148" t="s">
        <v>144</v>
      </c>
      <c r="L461" s="34"/>
      <c r="M461" s="153" t="s">
        <v>1</v>
      </c>
      <c r="N461" s="154" t="s">
        <v>41</v>
      </c>
      <c r="O461" s="59"/>
      <c r="P461" s="155">
        <f>O461*H461</f>
        <v>0</v>
      </c>
      <c r="Q461" s="155">
        <v>0</v>
      </c>
      <c r="R461" s="155">
        <f>Q461*H461</f>
        <v>0</v>
      </c>
      <c r="S461" s="155">
        <v>0</v>
      </c>
      <c r="T461" s="156">
        <f>S461*H461</f>
        <v>0</v>
      </c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R461" s="157" t="s">
        <v>658</v>
      </c>
      <c r="AT461" s="157" t="s">
        <v>140</v>
      </c>
      <c r="AU461" s="157" t="s">
        <v>86</v>
      </c>
      <c r="AY461" s="18" t="s">
        <v>138</v>
      </c>
      <c r="BE461" s="158">
        <f>IF(N461="základní",J461,0)</f>
        <v>0</v>
      </c>
      <c r="BF461" s="158">
        <f>IF(N461="snížená",J461,0)</f>
        <v>0</v>
      </c>
      <c r="BG461" s="158">
        <f>IF(N461="zákl. přenesená",J461,0)</f>
        <v>0</v>
      </c>
      <c r="BH461" s="158">
        <f>IF(N461="sníž. přenesená",J461,0)</f>
        <v>0</v>
      </c>
      <c r="BI461" s="158">
        <f>IF(N461="nulová",J461,0)</f>
        <v>0</v>
      </c>
      <c r="BJ461" s="18" t="s">
        <v>84</v>
      </c>
      <c r="BK461" s="158">
        <f>ROUND(I461*H461,2)</f>
        <v>0</v>
      </c>
      <c r="BL461" s="18" t="s">
        <v>658</v>
      </c>
      <c r="BM461" s="157" t="s">
        <v>1030</v>
      </c>
    </row>
    <row r="462" spans="1:65" s="12" customFormat="1" ht="25.9" customHeight="1">
      <c r="B462" s="132"/>
      <c r="D462" s="133" t="s">
        <v>75</v>
      </c>
      <c r="E462" s="134" t="s">
        <v>413</v>
      </c>
      <c r="F462" s="134" t="s">
        <v>414</v>
      </c>
      <c r="I462" s="135"/>
      <c r="J462" s="136">
        <f>BK462</f>
        <v>0</v>
      </c>
      <c r="L462" s="132"/>
      <c r="M462" s="137"/>
      <c r="N462" s="138"/>
      <c r="O462" s="138"/>
      <c r="P462" s="139">
        <f>P463+P467+P469</f>
        <v>0</v>
      </c>
      <c r="Q462" s="138"/>
      <c r="R462" s="139">
        <f>R463+R467+R469</f>
        <v>0</v>
      </c>
      <c r="S462" s="138"/>
      <c r="T462" s="140">
        <f>T463+T467+T469</f>
        <v>0</v>
      </c>
      <c r="AR462" s="133" t="s">
        <v>159</v>
      </c>
      <c r="AT462" s="141" t="s">
        <v>75</v>
      </c>
      <c r="AU462" s="141" t="s">
        <v>76</v>
      </c>
      <c r="AY462" s="133" t="s">
        <v>138</v>
      </c>
      <c r="BK462" s="142">
        <f>BK463+BK467+BK469</f>
        <v>0</v>
      </c>
    </row>
    <row r="463" spans="1:65" s="12" customFormat="1" ht="22.9" customHeight="1">
      <c r="B463" s="132"/>
      <c r="D463" s="133" t="s">
        <v>75</v>
      </c>
      <c r="E463" s="143" t="s">
        <v>415</v>
      </c>
      <c r="F463" s="143" t="s">
        <v>416</v>
      </c>
      <c r="I463" s="135"/>
      <c r="J463" s="144">
        <f>BK463</f>
        <v>0</v>
      </c>
      <c r="L463" s="132"/>
      <c r="M463" s="137"/>
      <c r="N463" s="138"/>
      <c r="O463" s="138"/>
      <c r="P463" s="139">
        <f>SUM(P464:P466)</f>
        <v>0</v>
      </c>
      <c r="Q463" s="138"/>
      <c r="R463" s="139">
        <f>SUM(R464:R466)</f>
        <v>0</v>
      </c>
      <c r="S463" s="138"/>
      <c r="T463" s="140">
        <f>SUM(T464:T466)</f>
        <v>0</v>
      </c>
      <c r="AR463" s="133" t="s">
        <v>159</v>
      </c>
      <c r="AT463" s="141" t="s">
        <v>75</v>
      </c>
      <c r="AU463" s="141" t="s">
        <v>84</v>
      </c>
      <c r="AY463" s="133" t="s">
        <v>138</v>
      </c>
      <c r="BK463" s="142">
        <f>SUM(BK464:BK466)</f>
        <v>0</v>
      </c>
    </row>
    <row r="464" spans="1:65" s="2" customFormat="1" ht="16.5" customHeight="1">
      <c r="A464" s="33"/>
      <c r="B464" s="145"/>
      <c r="C464" s="146" t="s">
        <v>1031</v>
      </c>
      <c r="D464" s="146" t="s">
        <v>140</v>
      </c>
      <c r="E464" s="147" t="s">
        <v>418</v>
      </c>
      <c r="F464" s="148" t="s">
        <v>419</v>
      </c>
      <c r="G464" s="149" t="s">
        <v>420</v>
      </c>
      <c r="H464" s="150">
        <v>1</v>
      </c>
      <c r="I464" s="151"/>
      <c r="J464" s="152">
        <f>ROUND(I464*H464,2)</f>
        <v>0</v>
      </c>
      <c r="K464" s="148" t="s">
        <v>144</v>
      </c>
      <c r="L464" s="34"/>
      <c r="M464" s="153" t="s">
        <v>1</v>
      </c>
      <c r="N464" s="154" t="s">
        <v>41</v>
      </c>
      <c r="O464" s="59"/>
      <c r="P464" s="155">
        <f>O464*H464</f>
        <v>0</v>
      </c>
      <c r="Q464" s="155">
        <v>0</v>
      </c>
      <c r="R464" s="155">
        <f>Q464*H464</f>
        <v>0</v>
      </c>
      <c r="S464" s="155">
        <v>0</v>
      </c>
      <c r="T464" s="156">
        <f>S464*H464</f>
        <v>0</v>
      </c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R464" s="157" t="s">
        <v>421</v>
      </c>
      <c r="AT464" s="157" t="s">
        <v>140</v>
      </c>
      <c r="AU464" s="157" t="s">
        <v>86</v>
      </c>
      <c r="AY464" s="18" t="s">
        <v>138</v>
      </c>
      <c r="BE464" s="158">
        <f>IF(N464="základní",J464,0)</f>
        <v>0</v>
      </c>
      <c r="BF464" s="158">
        <f>IF(N464="snížená",J464,0)</f>
        <v>0</v>
      </c>
      <c r="BG464" s="158">
        <f>IF(N464="zákl. přenesená",J464,0)</f>
        <v>0</v>
      </c>
      <c r="BH464" s="158">
        <f>IF(N464="sníž. přenesená",J464,0)</f>
        <v>0</v>
      </c>
      <c r="BI464" s="158">
        <f>IF(N464="nulová",J464,0)</f>
        <v>0</v>
      </c>
      <c r="BJ464" s="18" t="s">
        <v>84</v>
      </c>
      <c r="BK464" s="158">
        <f>ROUND(I464*H464,2)</f>
        <v>0</v>
      </c>
      <c r="BL464" s="18" t="s">
        <v>421</v>
      </c>
      <c r="BM464" s="157" t="s">
        <v>1032</v>
      </c>
    </row>
    <row r="465" spans="1:65" s="2" customFormat="1" ht="16.5" customHeight="1">
      <c r="A465" s="33"/>
      <c r="B465" s="145"/>
      <c r="C465" s="146" t="s">
        <v>1033</v>
      </c>
      <c r="D465" s="146" t="s">
        <v>140</v>
      </c>
      <c r="E465" s="147" t="s">
        <v>424</v>
      </c>
      <c r="F465" s="148" t="s">
        <v>425</v>
      </c>
      <c r="G465" s="149" t="s">
        <v>420</v>
      </c>
      <c r="H465" s="150">
        <v>1</v>
      </c>
      <c r="I465" s="151"/>
      <c r="J465" s="152">
        <f>ROUND(I465*H465,2)</f>
        <v>0</v>
      </c>
      <c r="K465" s="148" t="s">
        <v>144</v>
      </c>
      <c r="L465" s="34"/>
      <c r="M465" s="153" t="s">
        <v>1</v>
      </c>
      <c r="N465" s="154" t="s">
        <v>41</v>
      </c>
      <c r="O465" s="59"/>
      <c r="P465" s="155">
        <f>O465*H465</f>
        <v>0</v>
      </c>
      <c r="Q465" s="155">
        <v>0</v>
      </c>
      <c r="R465" s="155">
        <f>Q465*H465</f>
        <v>0</v>
      </c>
      <c r="S465" s="155">
        <v>0</v>
      </c>
      <c r="T465" s="156">
        <f>S465*H465</f>
        <v>0</v>
      </c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R465" s="157" t="s">
        <v>421</v>
      </c>
      <c r="AT465" s="157" t="s">
        <v>140</v>
      </c>
      <c r="AU465" s="157" t="s">
        <v>86</v>
      </c>
      <c r="AY465" s="18" t="s">
        <v>138</v>
      </c>
      <c r="BE465" s="158">
        <f>IF(N465="základní",J465,0)</f>
        <v>0</v>
      </c>
      <c r="BF465" s="158">
        <f>IF(N465="snížená",J465,0)</f>
        <v>0</v>
      </c>
      <c r="BG465" s="158">
        <f>IF(N465="zákl. přenesená",J465,0)</f>
        <v>0</v>
      </c>
      <c r="BH465" s="158">
        <f>IF(N465="sníž. přenesená",J465,0)</f>
        <v>0</v>
      </c>
      <c r="BI465" s="158">
        <f>IF(N465="nulová",J465,0)</f>
        <v>0</v>
      </c>
      <c r="BJ465" s="18" t="s">
        <v>84</v>
      </c>
      <c r="BK465" s="158">
        <f>ROUND(I465*H465,2)</f>
        <v>0</v>
      </c>
      <c r="BL465" s="18" t="s">
        <v>421</v>
      </c>
      <c r="BM465" s="157" t="s">
        <v>1034</v>
      </c>
    </row>
    <row r="466" spans="1:65" s="2" customFormat="1" ht="16.5" customHeight="1">
      <c r="A466" s="33"/>
      <c r="B466" s="145"/>
      <c r="C466" s="146" t="s">
        <v>1035</v>
      </c>
      <c r="D466" s="146" t="s">
        <v>140</v>
      </c>
      <c r="E466" s="147" t="s">
        <v>428</v>
      </c>
      <c r="F466" s="148" t="s">
        <v>429</v>
      </c>
      <c r="G466" s="149" t="s">
        <v>420</v>
      </c>
      <c r="H466" s="150">
        <v>1</v>
      </c>
      <c r="I466" s="151"/>
      <c r="J466" s="152">
        <f>ROUND(I466*H466,2)</f>
        <v>0</v>
      </c>
      <c r="K466" s="148" t="s">
        <v>144</v>
      </c>
      <c r="L466" s="34"/>
      <c r="M466" s="153" t="s">
        <v>1</v>
      </c>
      <c r="N466" s="154" t="s">
        <v>41</v>
      </c>
      <c r="O466" s="59"/>
      <c r="P466" s="155">
        <f>O466*H466</f>
        <v>0</v>
      </c>
      <c r="Q466" s="155">
        <v>0</v>
      </c>
      <c r="R466" s="155">
        <f>Q466*H466</f>
        <v>0</v>
      </c>
      <c r="S466" s="155">
        <v>0</v>
      </c>
      <c r="T466" s="156">
        <f>S466*H466</f>
        <v>0</v>
      </c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R466" s="157" t="s">
        <v>421</v>
      </c>
      <c r="AT466" s="157" t="s">
        <v>140</v>
      </c>
      <c r="AU466" s="157" t="s">
        <v>86</v>
      </c>
      <c r="AY466" s="18" t="s">
        <v>138</v>
      </c>
      <c r="BE466" s="158">
        <f>IF(N466="základní",J466,0)</f>
        <v>0</v>
      </c>
      <c r="BF466" s="158">
        <f>IF(N466="snížená",J466,0)</f>
        <v>0</v>
      </c>
      <c r="BG466" s="158">
        <f>IF(N466="zákl. přenesená",J466,0)</f>
        <v>0</v>
      </c>
      <c r="BH466" s="158">
        <f>IF(N466="sníž. přenesená",J466,0)</f>
        <v>0</v>
      </c>
      <c r="BI466" s="158">
        <f>IF(N466="nulová",J466,0)</f>
        <v>0</v>
      </c>
      <c r="BJ466" s="18" t="s">
        <v>84</v>
      </c>
      <c r="BK466" s="158">
        <f>ROUND(I466*H466,2)</f>
        <v>0</v>
      </c>
      <c r="BL466" s="18" t="s">
        <v>421</v>
      </c>
      <c r="BM466" s="157" t="s">
        <v>1036</v>
      </c>
    </row>
    <row r="467" spans="1:65" s="12" customFormat="1" ht="22.9" customHeight="1">
      <c r="B467" s="132"/>
      <c r="D467" s="133" t="s">
        <v>75</v>
      </c>
      <c r="E467" s="143" t="s">
        <v>431</v>
      </c>
      <c r="F467" s="143" t="s">
        <v>432</v>
      </c>
      <c r="I467" s="135"/>
      <c r="J467" s="144">
        <f>BK467</f>
        <v>0</v>
      </c>
      <c r="L467" s="132"/>
      <c r="M467" s="137"/>
      <c r="N467" s="138"/>
      <c r="O467" s="138"/>
      <c r="P467" s="139">
        <f>P468</f>
        <v>0</v>
      </c>
      <c r="Q467" s="138"/>
      <c r="R467" s="139">
        <f>R468</f>
        <v>0</v>
      </c>
      <c r="S467" s="138"/>
      <c r="T467" s="140">
        <f>T468</f>
        <v>0</v>
      </c>
      <c r="AR467" s="133" t="s">
        <v>159</v>
      </c>
      <c r="AT467" s="141" t="s">
        <v>75</v>
      </c>
      <c r="AU467" s="141" t="s">
        <v>84</v>
      </c>
      <c r="AY467" s="133" t="s">
        <v>138</v>
      </c>
      <c r="BK467" s="142">
        <f>BK468</f>
        <v>0</v>
      </c>
    </row>
    <row r="468" spans="1:65" s="2" customFormat="1" ht="16.5" customHeight="1">
      <c r="A468" s="33"/>
      <c r="B468" s="145"/>
      <c r="C468" s="146" t="s">
        <v>1037</v>
      </c>
      <c r="D468" s="146" t="s">
        <v>140</v>
      </c>
      <c r="E468" s="147" t="s">
        <v>434</v>
      </c>
      <c r="F468" s="148" t="s">
        <v>432</v>
      </c>
      <c r="G468" s="149" t="s">
        <v>420</v>
      </c>
      <c r="H468" s="150">
        <v>1</v>
      </c>
      <c r="I468" s="151"/>
      <c r="J468" s="152">
        <f>ROUND(I468*H468,2)</f>
        <v>0</v>
      </c>
      <c r="K468" s="148" t="s">
        <v>144</v>
      </c>
      <c r="L468" s="34"/>
      <c r="M468" s="153" t="s">
        <v>1</v>
      </c>
      <c r="N468" s="154" t="s">
        <v>41</v>
      </c>
      <c r="O468" s="59"/>
      <c r="P468" s="155">
        <f>O468*H468</f>
        <v>0</v>
      </c>
      <c r="Q468" s="155">
        <v>0</v>
      </c>
      <c r="R468" s="155">
        <f>Q468*H468</f>
        <v>0</v>
      </c>
      <c r="S468" s="155">
        <v>0</v>
      </c>
      <c r="T468" s="156">
        <f>S468*H468</f>
        <v>0</v>
      </c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R468" s="157" t="s">
        <v>421</v>
      </c>
      <c r="AT468" s="157" t="s">
        <v>140</v>
      </c>
      <c r="AU468" s="157" t="s">
        <v>86</v>
      </c>
      <c r="AY468" s="18" t="s">
        <v>138</v>
      </c>
      <c r="BE468" s="158">
        <f>IF(N468="základní",J468,0)</f>
        <v>0</v>
      </c>
      <c r="BF468" s="158">
        <f>IF(N468="snížená",J468,0)</f>
        <v>0</v>
      </c>
      <c r="BG468" s="158">
        <f>IF(N468="zákl. přenesená",J468,0)</f>
        <v>0</v>
      </c>
      <c r="BH468" s="158">
        <f>IF(N468="sníž. přenesená",J468,0)</f>
        <v>0</v>
      </c>
      <c r="BI468" s="158">
        <f>IF(N468="nulová",J468,0)</f>
        <v>0</v>
      </c>
      <c r="BJ468" s="18" t="s">
        <v>84</v>
      </c>
      <c r="BK468" s="158">
        <f>ROUND(I468*H468,2)</f>
        <v>0</v>
      </c>
      <c r="BL468" s="18" t="s">
        <v>421</v>
      </c>
      <c r="BM468" s="157" t="s">
        <v>1038</v>
      </c>
    </row>
    <row r="469" spans="1:65" s="12" customFormat="1" ht="22.9" customHeight="1">
      <c r="B469" s="132"/>
      <c r="D469" s="133" t="s">
        <v>75</v>
      </c>
      <c r="E469" s="143" t="s">
        <v>436</v>
      </c>
      <c r="F469" s="143" t="s">
        <v>437</v>
      </c>
      <c r="I469" s="135"/>
      <c r="J469" s="144">
        <f>BK469</f>
        <v>0</v>
      </c>
      <c r="L469" s="132"/>
      <c r="M469" s="137"/>
      <c r="N469" s="138"/>
      <c r="O469" s="138"/>
      <c r="P469" s="139">
        <f>P470</f>
        <v>0</v>
      </c>
      <c r="Q469" s="138"/>
      <c r="R469" s="139">
        <f>R470</f>
        <v>0</v>
      </c>
      <c r="S469" s="138"/>
      <c r="T469" s="140">
        <f>T470</f>
        <v>0</v>
      </c>
      <c r="AR469" s="133" t="s">
        <v>159</v>
      </c>
      <c r="AT469" s="141" t="s">
        <v>75</v>
      </c>
      <c r="AU469" s="141" t="s">
        <v>84</v>
      </c>
      <c r="AY469" s="133" t="s">
        <v>138</v>
      </c>
      <c r="BK469" s="142">
        <f>BK470</f>
        <v>0</v>
      </c>
    </row>
    <row r="470" spans="1:65" s="2" customFormat="1" ht="16.5" customHeight="1">
      <c r="A470" s="33"/>
      <c r="B470" s="145"/>
      <c r="C470" s="146" t="s">
        <v>1039</v>
      </c>
      <c r="D470" s="146" t="s">
        <v>140</v>
      </c>
      <c r="E470" s="147" t="s">
        <v>439</v>
      </c>
      <c r="F470" s="148" t="s">
        <v>440</v>
      </c>
      <c r="G470" s="149" t="s">
        <v>420</v>
      </c>
      <c r="H470" s="150">
        <v>1</v>
      </c>
      <c r="I470" s="151"/>
      <c r="J470" s="152">
        <f>ROUND(I470*H470,2)</f>
        <v>0</v>
      </c>
      <c r="K470" s="148" t="s">
        <v>144</v>
      </c>
      <c r="L470" s="34"/>
      <c r="M470" s="201" t="s">
        <v>1</v>
      </c>
      <c r="N470" s="202" t="s">
        <v>41</v>
      </c>
      <c r="O470" s="203"/>
      <c r="P470" s="204">
        <f>O470*H470</f>
        <v>0</v>
      </c>
      <c r="Q470" s="204">
        <v>0</v>
      </c>
      <c r="R470" s="204">
        <f>Q470*H470</f>
        <v>0</v>
      </c>
      <c r="S470" s="204">
        <v>0</v>
      </c>
      <c r="T470" s="205">
        <f>S470*H470</f>
        <v>0</v>
      </c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R470" s="157" t="s">
        <v>421</v>
      </c>
      <c r="AT470" s="157" t="s">
        <v>140</v>
      </c>
      <c r="AU470" s="157" t="s">
        <v>86</v>
      </c>
      <c r="AY470" s="18" t="s">
        <v>138</v>
      </c>
      <c r="BE470" s="158">
        <f>IF(N470="základní",J470,0)</f>
        <v>0</v>
      </c>
      <c r="BF470" s="158">
        <f>IF(N470="snížená",J470,0)</f>
        <v>0</v>
      </c>
      <c r="BG470" s="158">
        <f>IF(N470="zákl. přenesená",J470,0)</f>
        <v>0</v>
      </c>
      <c r="BH470" s="158">
        <f>IF(N470="sníž. přenesená",J470,0)</f>
        <v>0</v>
      </c>
      <c r="BI470" s="158">
        <f>IF(N470="nulová",J470,0)</f>
        <v>0</v>
      </c>
      <c r="BJ470" s="18" t="s">
        <v>84</v>
      </c>
      <c r="BK470" s="158">
        <f>ROUND(I470*H470,2)</f>
        <v>0</v>
      </c>
      <c r="BL470" s="18" t="s">
        <v>421</v>
      </c>
      <c r="BM470" s="157" t="s">
        <v>1040</v>
      </c>
    </row>
    <row r="471" spans="1:65" s="2" customFormat="1" ht="6.95" customHeight="1">
      <c r="A471" s="33"/>
      <c r="B471" s="48"/>
      <c r="C471" s="49"/>
      <c r="D471" s="49"/>
      <c r="E471" s="49"/>
      <c r="F471" s="49"/>
      <c r="G471" s="49"/>
      <c r="H471" s="49"/>
      <c r="I471" s="49"/>
      <c r="J471" s="49"/>
      <c r="K471" s="49"/>
      <c r="L471" s="34"/>
      <c r="M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</row>
  </sheetData>
  <autoFilter ref="C139:K470"/>
  <mergeCells count="9">
    <mergeCell ref="E87:H87"/>
    <mergeCell ref="E130:H130"/>
    <mergeCell ref="E132:H13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53" t="s">
        <v>5</v>
      </c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8" t="s">
        <v>92</v>
      </c>
      <c r="AZ2" s="94" t="s">
        <v>93</v>
      </c>
      <c r="BA2" s="94" t="s">
        <v>1</v>
      </c>
      <c r="BB2" s="94" t="s">
        <v>1</v>
      </c>
      <c r="BC2" s="94" t="s">
        <v>335</v>
      </c>
      <c r="BD2" s="94" t="s">
        <v>86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86</v>
      </c>
      <c r="AZ3" s="94" t="s">
        <v>95</v>
      </c>
      <c r="BA3" s="94" t="s">
        <v>1</v>
      </c>
      <c r="BB3" s="94" t="s">
        <v>1</v>
      </c>
      <c r="BC3" s="94" t="s">
        <v>165</v>
      </c>
      <c r="BD3" s="94" t="s">
        <v>86</v>
      </c>
    </row>
    <row r="4" spans="1:56" s="1" customFormat="1" ht="24.95" customHeight="1">
      <c r="B4" s="21"/>
      <c r="D4" s="22" t="s">
        <v>97</v>
      </c>
      <c r="L4" s="21"/>
      <c r="M4" s="95" t="s">
        <v>10</v>
      </c>
      <c r="AT4" s="18" t="s">
        <v>3</v>
      </c>
      <c r="AZ4" s="94" t="s">
        <v>98</v>
      </c>
      <c r="BA4" s="94" t="s">
        <v>1</v>
      </c>
      <c r="BB4" s="94" t="s">
        <v>1</v>
      </c>
      <c r="BC4" s="94" t="s">
        <v>312</v>
      </c>
      <c r="BD4" s="94" t="s">
        <v>86</v>
      </c>
    </row>
    <row r="5" spans="1:56" s="1" customFormat="1" ht="6.95" customHeight="1">
      <c r="B5" s="21"/>
      <c r="L5" s="21"/>
      <c r="AZ5" s="94" t="s">
        <v>101</v>
      </c>
      <c r="BA5" s="94" t="s">
        <v>1</v>
      </c>
      <c r="BB5" s="94" t="s">
        <v>1</v>
      </c>
      <c r="BC5" s="94" t="s">
        <v>1041</v>
      </c>
      <c r="BD5" s="94" t="s">
        <v>86</v>
      </c>
    </row>
    <row r="6" spans="1:56" s="1" customFormat="1" ht="12" customHeight="1">
      <c r="B6" s="21"/>
      <c r="D6" s="28" t="s">
        <v>16</v>
      </c>
      <c r="L6" s="21"/>
      <c r="AZ6" s="94" t="s">
        <v>103</v>
      </c>
      <c r="BA6" s="94" t="s">
        <v>1</v>
      </c>
      <c r="BB6" s="94" t="s">
        <v>1</v>
      </c>
      <c r="BC6" s="94" t="s">
        <v>1042</v>
      </c>
      <c r="BD6" s="94" t="s">
        <v>86</v>
      </c>
    </row>
    <row r="7" spans="1:56" s="1" customFormat="1" ht="16.5" customHeight="1">
      <c r="B7" s="21"/>
      <c r="E7" s="254" t="str">
        <f>'Rekapitulace stavby'!K6</f>
        <v>Kontejnerové stanoviště na ulici U Nemocnice,Valašské Meziříčí</v>
      </c>
      <c r="F7" s="255"/>
      <c r="G7" s="255"/>
      <c r="H7" s="255"/>
      <c r="L7" s="21"/>
      <c r="AZ7" s="94" t="s">
        <v>458</v>
      </c>
      <c r="BA7" s="94" t="s">
        <v>1</v>
      </c>
      <c r="BB7" s="94" t="s">
        <v>1</v>
      </c>
      <c r="BC7" s="94" t="s">
        <v>8</v>
      </c>
      <c r="BD7" s="94" t="s">
        <v>86</v>
      </c>
    </row>
    <row r="8" spans="1:56" s="2" customFormat="1" ht="12" customHeight="1">
      <c r="A8" s="33"/>
      <c r="B8" s="34"/>
      <c r="C8" s="33"/>
      <c r="D8" s="28" t="s">
        <v>105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56" s="2" customFormat="1" ht="16.5" customHeight="1">
      <c r="A9" s="33"/>
      <c r="B9" s="34"/>
      <c r="C9" s="33"/>
      <c r="D9" s="33"/>
      <c r="E9" s="234" t="s">
        <v>1043</v>
      </c>
      <c r="F9" s="256"/>
      <c r="G9" s="256"/>
      <c r="H9" s="256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56" s="2" customFormat="1" ht="11.25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56" s="2" customFormat="1" ht="12" customHeight="1">
      <c r="A11" s="33"/>
      <c r="B11" s="34"/>
      <c r="C11" s="33"/>
      <c r="D11" s="28" t="s">
        <v>18</v>
      </c>
      <c r="E11" s="33"/>
      <c r="F11" s="26" t="s">
        <v>1</v>
      </c>
      <c r="G11" s="33"/>
      <c r="H11" s="33"/>
      <c r="I11" s="28" t="s">
        <v>19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56" s="2" customFormat="1" ht="12" customHeight="1">
      <c r="A12" s="33"/>
      <c r="B12" s="34"/>
      <c r="C12" s="33"/>
      <c r="D12" s="28" t="s">
        <v>20</v>
      </c>
      <c r="E12" s="33"/>
      <c r="F12" s="26" t="s">
        <v>21</v>
      </c>
      <c r="G12" s="33"/>
      <c r="H12" s="33"/>
      <c r="I12" s="28" t="s">
        <v>22</v>
      </c>
      <c r="J12" s="56" t="str">
        <f>'Rekapitulace stavby'!AN8</f>
        <v>17. 10. 2024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5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56" s="2" customFormat="1" ht="12" customHeight="1">
      <c r="A14" s="33"/>
      <c r="B14" s="34"/>
      <c r="C14" s="33"/>
      <c r="D14" s="28" t="s">
        <v>24</v>
      </c>
      <c r="E14" s="33"/>
      <c r="F14" s="33"/>
      <c r="G14" s="33"/>
      <c r="H14" s="33"/>
      <c r="I14" s="28" t="s">
        <v>25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56" s="2" customFormat="1" ht="18" customHeight="1">
      <c r="A15" s="33"/>
      <c r="B15" s="34"/>
      <c r="C15" s="33"/>
      <c r="D15" s="33"/>
      <c r="E15" s="26" t="s">
        <v>26</v>
      </c>
      <c r="F15" s="33"/>
      <c r="G15" s="33"/>
      <c r="H15" s="33"/>
      <c r="I15" s="28" t="s">
        <v>27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5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28</v>
      </c>
      <c r="E17" s="33"/>
      <c r="F17" s="33"/>
      <c r="G17" s="33"/>
      <c r="H17" s="33"/>
      <c r="I17" s="28" t="s">
        <v>25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'Rekapitulace stavby'!E14</f>
        <v>Vyplň údaj</v>
      </c>
      <c r="F18" s="218"/>
      <c r="G18" s="218"/>
      <c r="H18" s="218"/>
      <c r="I18" s="28" t="s">
        <v>27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30</v>
      </c>
      <c r="E20" s="33"/>
      <c r="F20" s="33"/>
      <c r="G20" s="33"/>
      <c r="H20" s="33"/>
      <c r="I20" s="28" t="s">
        <v>25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27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33</v>
      </c>
      <c r="E23" s="33"/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34</v>
      </c>
      <c r="F24" s="33"/>
      <c r="G24" s="33"/>
      <c r="H24" s="33"/>
      <c r="I24" s="28" t="s">
        <v>27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35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6"/>
      <c r="B27" s="97"/>
      <c r="C27" s="96"/>
      <c r="D27" s="96"/>
      <c r="E27" s="223" t="s">
        <v>1</v>
      </c>
      <c r="F27" s="223"/>
      <c r="G27" s="223"/>
      <c r="H27" s="223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9" t="s">
        <v>36</v>
      </c>
      <c r="E30" s="33"/>
      <c r="F30" s="33"/>
      <c r="G30" s="33"/>
      <c r="H30" s="33"/>
      <c r="I30" s="33"/>
      <c r="J30" s="72">
        <f>ROUND(J127,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38</v>
      </c>
      <c r="G32" s="33"/>
      <c r="H32" s="33"/>
      <c r="I32" s="37" t="s">
        <v>37</v>
      </c>
      <c r="J32" s="37" t="s">
        <v>39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0" t="s">
        <v>40</v>
      </c>
      <c r="E33" s="28" t="s">
        <v>41</v>
      </c>
      <c r="F33" s="101">
        <f>ROUND((SUM(BE127:BE244)),  2)</f>
        <v>0</v>
      </c>
      <c r="G33" s="33"/>
      <c r="H33" s="33"/>
      <c r="I33" s="102">
        <v>0.21</v>
      </c>
      <c r="J33" s="101">
        <f>ROUND(((SUM(BE127:BE244))*I33),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42</v>
      </c>
      <c r="F34" s="101">
        <f>ROUND((SUM(BF127:BF244)),  2)</f>
        <v>0</v>
      </c>
      <c r="G34" s="33"/>
      <c r="H34" s="33"/>
      <c r="I34" s="102">
        <v>0.12</v>
      </c>
      <c r="J34" s="101">
        <f>ROUND(((SUM(BF127:BF244))*I34),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43</v>
      </c>
      <c r="F35" s="101">
        <f>ROUND((SUM(BG127:BG244)),  2)</f>
        <v>0</v>
      </c>
      <c r="G35" s="33"/>
      <c r="H35" s="33"/>
      <c r="I35" s="102">
        <v>0.21</v>
      </c>
      <c r="J35" s="101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44</v>
      </c>
      <c r="F36" s="101">
        <f>ROUND((SUM(BH127:BH244)),  2)</f>
        <v>0</v>
      </c>
      <c r="G36" s="33"/>
      <c r="H36" s="33"/>
      <c r="I36" s="102">
        <v>0.12</v>
      </c>
      <c r="J36" s="101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45</v>
      </c>
      <c r="F37" s="101">
        <f>ROUND((SUM(BI127:BI244)),  2)</f>
        <v>0</v>
      </c>
      <c r="G37" s="33"/>
      <c r="H37" s="33"/>
      <c r="I37" s="102">
        <v>0</v>
      </c>
      <c r="J37" s="101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3"/>
      <c r="D39" s="104" t="s">
        <v>46</v>
      </c>
      <c r="E39" s="61"/>
      <c r="F39" s="61"/>
      <c r="G39" s="105" t="s">
        <v>47</v>
      </c>
      <c r="H39" s="106" t="s">
        <v>48</v>
      </c>
      <c r="I39" s="61"/>
      <c r="J39" s="107">
        <f>SUM(J30:J37)</f>
        <v>0</v>
      </c>
      <c r="K39" s="108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09" t="s">
        <v>52</v>
      </c>
      <c r="G61" s="46" t="s">
        <v>51</v>
      </c>
      <c r="H61" s="36"/>
      <c r="I61" s="36"/>
      <c r="J61" s="110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09" t="s">
        <v>52</v>
      </c>
      <c r="G76" s="46" t="s">
        <v>51</v>
      </c>
      <c r="H76" s="36"/>
      <c r="I76" s="36"/>
      <c r="J76" s="110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107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4" t="str">
        <f>E7</f>
        <v>Kontejnerové stanoviště na ulici U Nemocnice,Valašské Meziříčí</v>
      </c>
      <c r="F85" s="255"/>
      <c r="G85" s="255"/>
      <c r="H85" s="255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105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34" t="str">
        <f>E9</f>
        <v>03 - Kontejnerové stanoviště 3</v>
      </c>
      <c r="F87" s="256"/>
      <c r="G87" s="256"/>
      <c r="H87" s="256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Valašské Meziříčí</v>
      </c>
      <c r="G89" s="33"/>
      <c r="H89" s="33"/>
      <c r="I89" s="28" t="s">
        <v>22</v>
      </c>
      <c r="J89" s="56" t="str">
        <f>IF(J12="","",J12)</f>
        <v>17. 10. 2024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24</v>
      </c>
      <c r="D91" s="33"/>
      <c r="E91" s="33"/>
      <c r="F91" s="26" t="str">
        <f>E15</f>
        <v>Město Valašské Meziříčí</v>
      </c>
      <c r="G91" s="33"/>
      <c r="H91" s="33"/>
      <c r="I91" s="28" t="s">
        <v>30</v>
      </c>
      <c r="J91" s="31" t="str">
        <f>E21</f>
        <v>LZ-PROJEKT plus s.r.o.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28</v>
      </c>
      <c r="D92" s="33"/>
      <c r="E92" s="33"/>
      <c r="F92" s="26" t="str">
        <f>IF(E18="","",E18)</f>
        <v>Vyplň údaj</v>
      </c>
      <c r="G92" s="33"/>
      <c r="H92" s="33"/>
      <c r="I92" s="28" t="s">
        <v>33</v>
      </c>
      <c r="J92" s="31" t="str">
        <f>E24</f>
        <v>Fajfrová Irena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1" t="s">
        <v>108</v>
      </c>
      <c r="D94" s="103"/>
      <c r="E94" s="103"/>
      <c r="F94" s="103"/>
      <c r="G94" s="103"/>
      <c r="H94" s="103"/>
      <c r="I94" s="103"/>
      <c r="J94" s="112" t="s">
        <v>109</v>
      </c>
      <c r="K94" s="10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3" t="s">
        <v>110</v>
      </c>
      <c r="D96" s="33"/>
      <c r="E96" s="33"/>
      <c r="F96" s="33"/>
      <c r="G96" s="33"/>
      <c r="H96" s="33"/>
      <c r="I96" s="33"/>
      <c r="J96" s="72">
        <f>J127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111</v>
      </c>
    </row>
    <row r="97" spans="1:31" s="9" customFormat="1" ht="24.95" customHeight="1">
      <c r="B97" s="114"/>
      <c r="D97" s="115" t="s">
        <v>112</v>
      </c>
      <c r="E97" s="116"/>
      <c r="F97" s="116"/>
      <c r="G97" s="116"/>
      <c r="H97" s="116"/>
      <c r="I97" s="116"/>
      <c r="J97" s="117">
        <f>J128</f>
        <v>0</v>
      </c>
      <c r="L97" s="114"/>
    </row>
    <row r="98" spans="1:31" s="10" customFormat="1" ht="19.899999999999999" customHeight="1">
      <c r="B98" s="118"/>
      <c r="D98" s="119" t="s">
        <v>113</v>
      </c>
      <c r="E98" s="120"/>
      <c r="F98" s="120"/>
      <c r="G98" s="120"/>
      <c r="H98" s="120"/>
      <c r="I98" s="120"/>
      <c r="J98" s="121">
        <f>J129</f>
        <v>0</v>
      </c>
      <c r="L98" s="118"/>
    </row>
    <row r="99" spans="1:31" s="10" customFormat="1" ht="19.899999999999999" customHeight="1">
      <c r="B99" s="118"/>
      <c r="D99" s="119" t="s">
        <v>114</v>
      </c>
      <c r="E99" s="120"/>
      <c r="F99" s="120"/>
      <c r="G99" s="120"/>
      <c r="H99" s="120"/>
      <c r="I99" s="120"/>
      <c r="J99" s="121">
        <f>J180</f>
        <v>0</v>
      </c>
      <c r="L99" s="118"/>
    </row>
    <row r="100" spans="1:31" s="10" customFormat="1" ht="19.899999999999999" customHeight="1">
      <c r="B100" s="118"/>
      <c r="D100" s="119" t="s">
        <v>115</v>
      </c>
      <c r="E100" s="120"/>
      <c r="F100" s="120"/>
      <c r="G100" s="120"/>
      <c r="H100" s="120"/>
      <c r="I100" s="120"/>
      <c r="J100" s="121">
        <f>J197</f>
        <v>0</v>
      </c>
      <c r="L100" s="118"/>
    </row>
    <row r="101" spans="1:31" s="10" customFormat="1" ht="19.899999999999999" customHeight="1">
      <c r="B101" s="118"/>
      <c r="D101" s="119" t="s">
        <v>116</v>
      </c>
      <c r="E101" s="120"/>
      <c r="F101" s="120"/>
      <c r="G101" s="120"/>
      <c r="H101" s="120"/>
      <c r="I101" s="120"/>
      <c r="J101" s="121">
        <f>J211</f>
        <v>0</v>
      </c>
      <c r="L101" s="118"/>
    </row>
    <row r="102" spans="1:31" s="10" customFormat="1" ht="19.899999999999999" customHeight="1">
      <c r="B102" s="118"/>
      <c r="D102" s="119" t="s">
        <v>117</v>
      </c>
      <c r="E102" s="120"/>
      <c r="F102" s="120"/>
      <c r="G102" s="120"/>
      <c r="H102" s="120"/>
      <c r="I102" s="120"/>
      <c r="J102" s="121">
        <f>J218</f>
        <v>0</v>
      </c>
      <c r="L102" s="118"/>
    </row>
    <row r="103" spans="1:31" s="10" customFormat="1" ht="19.899999999999999" customHeight="1">
      <c r="B103" s="118"/>
      <c r="D103" s="119" t="s">
        <v>118</v>
      </c>
      <c r="E103" s="120"/>
      <c r="F103" s="120"/>
      <c r="G103" s="120"/>
      <c r="H103" s="120"/>
      <c r="I103" s="120"/>
      <c r="J103" s="121">
        <f>J234</f>
        <v>0</v>
      </c>
      <c r="L103" s="118"/>
    </row>
    <row r="104" spans="1:31" s="9" customFormat="1" ht="24.95" customHeight="1">
      <c r="B104" s="114"/>
      <c r="D104" s="115" t="s">
        <v>119</v>
      </c>
      <c r="E104" s="116"/>
      <c r="F104" s="116"/>
      <c r="G104" s="116"/>
      <c r="H104" s="116"/>
      <c r="I104" s="116"/>
      <c r="J104" s="117">
        <f>J236</f>
        <v>0</v>
      </c>
      <c r="L104" s="114"/>
    </row>
    <row r="105" spans="1:31" s="10" customFormat="1" ht="19.899999999999999" customHeight="1">
      <c r="B105" s="118"/>
      <c r="D105" s="119" t="s">
        <v>120</v>
      </c>
      <c r="E105" s="120"/>
      <c r="F105" s="120"/>
      <c r="G105" s="120"/>
      <c r="H105" s="120"/>
      <c r="I105" s="120"/>
      <c r="J105" s="121">
        <f>J237</f>
        <v>0</v>
      </c>
      <c r="L105" s="118"/>
    </row>
    <row r="106" spans="1:31" s="10" customFormat="1" ht="19.899999999999999" customHeight="1">
      <c r="B106" s="118"/>
      <c r="D106" s="119" t="s">
        <v>121</v>
      </c>
      <c r="E106" s="120"/>
      <c r="F106" s="120"/>
      <c r="G106" s="120"/>
      <c r="H106" s="120"/>
      <c r="I106" s="120"/>
      <c r="J106" s="121">
        <f>J241</f>
        <v>0</v>
      </c>
      <c r="L106" s="118"/>
    </row>
    <row r="107" spans="1:31" s="10" customFormat="1" ht="19.899999999999999" customHeight="1">
      <c r="B107" s="118"/>
      <c r="D107" s="119" t="s">
        <v>122</v>
      </c>
      <c r="E107" s="120"/>
      <c r="F107" s="120"/>
      <c r="G107" s="120"/>
      <c r="H107" s="120"/>
      <c r="I107" s="120"/>
      <c r="J107" s="121">
        <f>J243</f>
        <v>0</v>
      </c>
      <c r="L107" s="118"/>
    </row>
    <row r="108" spans="1:31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6.95" customHeight="1">
      <c r="A109" s="33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63" s="2" customFormat="1" ht="6.95" customHeight="1">
      <c r="A113" s="33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24.95" customHeight="1">
      <c r="A114" s="33"/>
      <c r="B114" s="34"/>
      <c r="C114" s="22" t="s">
        <v>123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2" customHeight="1">
      <c r="A116" s="33"/>
      <c r="B116" s="34"/>
      <c r="C116" s="28" t="s">
        <v>16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6.5" customHeight="1">
      <c r="A117" s="33"/>
      <c r="B117" s="34"/>
      <c r="C117" s="33"/>
      <c r="D117" s="33"/>
      <c r="E117" s="254" t="str">
        <f>E7</f>
        <v>Kontejnerové stanoviště na ulici U Nemocnice,Valašské Meziříčí</v>
      </c>
      <c r="F117" s="255"/>
      <c r="G117" s="255"/>
      <c r="H117" s="255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2" customHeight="1">
      <c r="A118" s="33"/>
      <c r="B118" s="34"/>
      <c r="C118" s="28" t="s">
        <v>105</v>
      </c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6.5" customHeight="1">
      <c r="A119" s="33"/>
      <c r="B119" s="34"/>
      <c r="C119" s="33"/>
      <c r="D119" s="33"/>
      <c r="E119" s="234" t="str">
        <f>E9</f>
        <v>03 - Kontejnerové stanoviště 3</v>
      </c>
      <c r="F119" s="256"/>
      <c r="G119" s="256"/>
      <c r="H119" s="256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6.9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12" customHeight="1">
      <c r="A121" s="33"/>
      <c r="B121" s="34"/>
      <c r="C121" s="28" t="s">
        <v>20</v>
      </c>
      <c r="D121" s="33"/>
      <c r="E121" s="33"/>
      <c r="F121" s="26" t="str">
        <f>F12</f>
        <v>Valašské Meziříčí</v>
      </c>
      <c r="G121" s="33"/>
      <c r="H121" s="33"/>
      <c r="I121" s="28" t="s">
        <v>22</v>
      </c>
      <c r="J121" s="56" t="str">
        <f>IF(J12="","",J12)</f>
        <v>17. 10. 2024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25.7" customHeight="1">
      <c r="A123" s="33"/>
      <c r="B123" s="34"/>
      <c r="C123" s="28" t="s">
        <v>24</v>
      </c>
      <c r="D123" s="33"/>
      <c r="E123" s="33"/>
      <c r="F123" s="26" t="str">
        <f>E15</f>
        <v>Město Valašské Meziříčí</v>
      </c>
      <c r="G123" s="33"/>
      <c r="H123" s="33"/>
      <c r="I123" s="28" t="s">
        <v>30</v>
      </c>
      <c r="J123" s="31" t="str">
        <f>E21</f>
        <v>LZ-PROJEKT plus s.r.o.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5.2" customHeight="1">
      <c r="A124" s="33"/>
      <c r="B124" s="34"/>
      <c r="C124" s="28" t="s">
        <v>28</v>
      </c>
      <c r="D124" s="33"/>
      <c r="E124" s="33"/>
      <c r="F124" s="26" t="str">
        <f>IF(E18="","",E18)</f>
        <v>Vyplň údaj</v>
      </c>
      <c r="G124" s="33"/>
      <c r="H124" s="33"/>
      <c r="I124" s="28" t="s">
        <v>33</v>
      </c>
      <c r="J124" s="31" t="str">
        <f>E24</f>
        <v>Fajfrová Irena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0.35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11" customFormat="1" ht="29.25" customHeight="1">
      <c r="A126" s="122"/>
      <c r="B126" s="123"/>
      <c r="C126" s="124" t="s">
        <v>124</v>
      </c>
      <c r="D126" s="125" t="s">
        <v>61</v>
      </c>
      <c r="E126" s="125" t="s">
        <v>57</v>
      </c>
      <c r="F126" s="125" t="s">
        <v>58</v>
      </c>
      <c r="G126" s="125" t="s">
        <v>125</v>
      </c>
      <c r="H126" s="125" t="s">
        <v>126</v>
      </c>
      <c r="I126" s="125" t="s">
        <v>127</v>
      </c>
      <c r="J126" s="125" t="s">
        <v>109</v>
      </c>
      <c r="K126" s="126" t="s">
        <v>128</v>
      </c>
      <c r="L126" s="127"/>
      <c r="M126" s="63" t="s">
        <v>1</v>
      </c>
      <c r="N126" s="64" t="s">
        <v>40</v>
      </c>
      <c r="O126" s="64" t="s">
        <v>129</v>
      </c>
      <c r="P126" s="64" t="s">
        <v>130</v>
      </c>
      <c r="Q126" s="64" t="s">
        <v>131</v>
      </c>
      <c r="R126" s="64" t="s">
        <v>132</v>
      </c>
      <c r="S126" s="64" t="s">
        <v>133</v>
      </c>
      <c r="T126" s="65" t="s">
        <v>134</v>
      </c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</row>
    <row r="127" spans="1:63" s="2" customFormat="1" ht="22.9" customHeight="1">
      <c r="A127" s="33"/>
      <c r="B127" s="34"/>
      <c r="C127" s="70" t="s">
        <v>135</v>
      </c>
      <c r="D127" s="33"/>
      <c r="E127" s="33"/>
      <c r="F127" s="33"/>
      <c r="G127" s="33"/>
      <c r="H127" s="33"/>
      <c r="I127" s="33"/>
      <c r="J127" s="128">
        <f>BK127</f>
        <v>0</v>
      </c>
      <c r="K127" s="33"/>
      <c r="L127" s="34"/>
      <c r="M127" s="66"/>
      <c r="N127" s="57"/>
      <c r="O127" s="67"/>
      <c r="P127" s="129">
        <f>P128+P236</f>
        <v>0</v>
      </c>
      <c r="Q127" s="67"/>
      <c r="R127" s="129">
        <f>R128+R236</f>
        <v>32.324535509999997</v>
      </c>
      <c r="S127" s="67"/>
      <c r="T127" s="130">
        <f>T128+T236</f>
        <v>5.98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8" t="s">
        <v>75</v>
      </c>
      <c r="AU127" s="18" t="s">
        <v>111</v>
      </c>
      <c r="BK127" s="131">
        <f>BK128+BK236</f>
        <v>0</v>
      </c>
    </row>
    <row r="128" spans="1:63" s="12" customFormat="1" ht="25.9" customHeight="1">
      <c r="B128" s="132"/>
      <c r="D128" s="133" t="s">
        <v>75</v>
      </c>
      <c r="E128" s="134" t="s">
        <v>136</v>
      </c>
      <c r="F128" s="134" t="s">
        <v>137</v>
      </c>
      <c r="I128" s="135"/>
      <c r="J128" s="136">
        <f>BK128</f>
        <v>0</v>
      </c>
      <c r="L128" s="132"/>
      <c r="M128" s="137"/>
      <c r="N128" s="138"/>
      <c r="O128" s="138"/>
      <c r="P128" s="139">
        <f>P129+P180+P197+P211+P218+P234</f>
        <v>0</v>
      </c>
      <c r="Q128" s="138"/>
      <c r="R128" s="139">
        <f>R129+R180+R197+R211+R218+R234</f>
        <v>32.324535509999997</v>
      </c>
      <c r="S128" s="138"/>
      <c r="T128" s="140">
        <f>T129+T180+T197+T211+T218+T234</f>
        <v>5.98</v>
      </c>
      <c r="AR128" s="133" t="s">
        <v>84</v>
      </c>
      <c r="AT128" s="141" t="s">
        <v>75</v>
      </c>
      <c r="AU128" s="141" t="s">
        <v>76</v>
      </c>
      <c r="AY128" s="133" t="s">
        <v>138</v>
      </c>
      <c r="BK128" s="142">
        <f>BK129+BK180+BK197+BK211+BK218+BK234</f>
        <v>0</v>
      </c>
    </row>
    <row r="129" spans="1:65" s="12" customFormat="1" ht="22.9" customHeight="1">
      <c r="B129" s="132"/>
      <c r="D129" s="133" t="s">
        <v>75</v>
      </c>
      <c r="E129" s="143" t="s">
        <v>84</v>
      </c>
      <c r="F129" s="143" t="s">
        <v>139</v>
      </c>
      <c r="I129" s="135"/>
      <c r="J129" s="144">
        <f>BK129</f>
        <v>0</v>
      </c>
      <c r="L129" s="132"/>
      <c r="M129" s="137"/>
      <c r="N129" s="138"/>
      <c r="O129" s="138"/>
      <c r="P129" s="139">
        <f>SUM(P130:P179)</f>
        <v>0</v>
      </c>
      <c r="Q129" s="138"/>
      <c r="R129" s="139">
        <f>SUM(R130:R179)</f>
        <v>8.0035000000000007</v>
      </c>
      <c r="S129" s="138"/>
      <c r="T129" s="140">
        <f>SUM(T130:T179)</f>
        <v>5.98</v>
      </c>
      <c r="AR129" s="133" t="s">
        <v>84</v>
      </c>
      <c r="AT129" s="141" t="s">
        <v>75</v>
      </c>
      <c r="AU129" s="141" t="s">
        <v>84</v>
      </c>
      <c r="AY129" s="133" t="s">
        <v>138</v>
      </c>
      <c r="BK129" s="142">
        <f>SUM(BK130:BK179)</f>
        <v>0</v>
      </c>
    </row>
    <row r="130" spans="1:65" s="2" customFormat="1" ht="24.2" customHeight="1">
      <c r="A130" s="33"/>
      <c r="B130" s="145"/>
      <c r="C130" s="146" t="s">
        <v>84</v>
      </c>
      <c r="D130" s="146" t="s">
        <v>140</v>
      </c>
      <c r="E130" s="147" t="s">
        <v>151</v>
      </c>
      <c r="F130" s="148" t="s">
        <v>152</v>
      </c>
      <c r="G130" s="149" t="s">
        <v>143</v>
      </c>
      <c r="H130" s="150">
        <v>5</v>
      </c>
      <c r="I130" s="151"/>
      <c r="J130" s="152">
        <f>ROUND(I130*H130,2)</f>
        <v>0</v>
      </c>
      <c r="K130" s="148" t="s">
        <v>144</v>
      </c>
      <c r="L130" s="34"/>
      <c r="M130" s="153" t="s">
        <v>1</v>
      </c>
      <c r="N130" s="154" t="s">
        <v>41</v>
      </c>
      <c r="O130" s="59"/>
      <c r="P130" s="155">
        <f>O130*H130</f>
        <v>0</v>
      </c>
      <c r="Q130" s="155">
        <v>0</v>
      </c>
      <c r="R130" s="155">
        <f>Q130*H130</f>
        <v>0</v>
      </c>
      <c r="S130" s="155">
        <v>0.26</v>
      </c>
      <c r="T130" s="156">
        <f>S130*H130</f>
        <v>1.3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57" t="s">
        <v>145</v>
      </c>
      <c r="AT130" s="157" t="s">
        <v>140</v>
      </c>
      <c r="AU130" s="157" t="s">
        <v>86</v>
      </c>
      <c r="AY130" s="18" t="s">
        <v>138</v>
      </c>
      <c r="BE130" s="158">
        <f>IF(N130="základní",J130,0)</f>
        <v>0</v>
      </c>
      <c r="BF130" s="158">
        <f>IF(N130="snížená",J130,0)</f>
        <v>0</v>
      </c>
      <c r="BG130" s="158">
        <f>IF(N130="zákl. přenesená",J130,0)</f>
        <v>0</v>
      </c>
      <c r="BH130" s="158">
        <f>IF(N130="sníž. přenesená",J130,0)</f>
        <v>0</v>
      </c>
      <c r="BI130" s="158">
        <f>IF(N130="nulová",J130,0)</f>
        <v>0</v>
      </c>
      <c r="BJ130" s="18" t="s">
        <v>84</v>
      </c>
      <c r="BK130" s="158">
        <f>ROUND(I130*H130,2)</f>
        <v>0</v>
      </c>
      <c r="BL130" s="18" t="s">
        <v>145</v>
      </c>
      <c r="BM130" s="157" t="s">
        <v>1044</v>
      </c>
    </row>
    <row r="131" spans="1:65" s="13" customFormat="1" ht="11.25">
      <c r="B131" s="159"/>
      <c r="D131" s="160" t="s">
        <v>154</v>
      </c>
      <c r="E131" s="161" t="s">
        <v>1</v>
      </c>
      <c r="F131" s="162" t="s">
        <v>1045</v>
      </c>
      <c r="H131" s="163">
        <v>5</v>
      </c>
      <c r="I131" s="164"/>
      <c r="L131" s="159"/>
      <c r="M131" s="165"/>
      <c r="N131" s="166"/>
      <c r="O131" s="166"/>
      <c r="P131" s="166"/>
      <c r="Q131" s="166"/>
      <c r="R131" s="166"/>
      <c r="S131" s="166"/>
      <c r="T131" s="167"/>
      <c r="AT131" s="161" t="s">
        <v>154</v>
      </c>
      <c r="AU131" s="161" t="s">
        <v>86</v>
      </c>
      <c r="AV131" s="13" t="s">
        <v>86</v>
      </c>
      <c r="AW131" s="13" t="s">
        <v>32</v>
      </c>
      <c r="AX131" s="13" t="s">
        <v>84</v>
      </c>
      <c r="AY131" s="161" t="s">
        <v>138</v>
      </c>
    </row>
    <row r="132" spans="1:65" s="2" customFormat="1" ht="24.2" customHeight="1">
      <c r="A132" s="33"/>
      <c r="B132" s="145"/>
      <c r="C132" s="146" t="s">
        <v>86</v>
      </c>
      <c r="D132" s="146" t="s">
        <v>140</v>
      </c>
      <c r="E132" s="147" t="s">
        <v>156</v>
      </c>
      <c r="F132" s="148" t="s">
        <v>157</v>
      </c>
      <c r="G132" s="149" t="s">
        <v>143</v>
      </c>
      <c r="H132" s="150">
        <v>5</v>
      </c>
      <c r="I132" s="151"/>
      <c r="J132" s="152">
        <f>ROUND(I132*H132,2)</f>
        <v>0</v>
      </c>
      <c r="K132" s="148" t="s">
        <v>144</v>
      </c>
      <c r="L132" s="34"/>
      <c r="M132" s="153" t="s">
        <v>1</v>
      </c>
      <c r="N132" s="154" t="s">
        <v>41</v>
      </c>
      <c r="O132" s="59"/>
      <c r="P132" s="155">
        <f>O132*H132</f>
        <v>0</v>
      </c>
      <c r="Q132" s="155">
        <v>0</v>
      </c>
      <c r="R132" s="155">
        <f>Q132*H132</f>
        <v>0</v>
      </c>
      <c r="S132" s="155">
        <v>0.44</v>
      </c>
      <c r="T132" s="156">
        <f>S132*H132</f>
        <v>2.2000000000000002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57" t="s">
        <v>145</v>
      </c>
      <c r="AT132" s="157" t="s">
        <v>140</v>
      </c>
      <c r="AU132" s="157" t="s">
        <v>86</v>
      </c>
      <c r="AY132" s="18" t="s">
        <v>138</v>
      </c>
      <c r="BE132" s="158">
        <f>IF(N132="základní",J132,0)</f>
        <v>0</v>
      </c>
      <c r="BF132" s="158">
        <f>IF(N132="snížená",J132,0)</f>
        <v>0</v>
      </c>
      <c r="BG132" s="158">
        <f>IF(N132="zákl. přenesená",J132,0)</f>
        <v>0</v>
      </c>
      <c r="BH132" s="158">
        <f>IF(N132="sníž. přenesená",J132,0)</f>
        <v>0</v>
      </c>
      <c r="BI132" s="158">
        <f>IF(N132="nulová",J132,0)</f>
        <v>0</v>
      </c>
      <c r="BJ132" s="18" t="s">
        <v>84</v>
      </c>
      <c r="BK132" s="158">
        <f>ROUND(I132*H132,2)</f>
        <v>0</v>
      </c>
      <c r="BL132" s="18" t="s">
        <v>145</v>
      </c>
      <c r="BM132" s="157" t="s">
        <v>1046</v>
      </c>
    </row>
    <row r="133" spans="1:65" s="2" customFormat="1" ht="24.2" customHeight="1">
      <c r="A133" s="33"/>
      <c r="B133" s="145"/>
      <c r="C133" s="146" t="s">
        <v>150</v>
      </c>
      <c r="D133" s="146" t="s">
        <v>140</v>
      </c>
      <c r="E133" s="147" t="s">
        <v>1047</v>
      </c>
      <c r="F133" s="148" t="s">
        <v>1048</v>
      </c>
      <c r="G133" s="149" t="s">
        <v>143</v>
      </c>
      <c r="H133" s="150">
        <v>4</v>
      </c>
      <c r="I133" s="151"/>
      <c r="J133" s="152">
        <f>ROUND(I133*H133,2)</f>
        <v>0</v>
      </c>
      <c r="K133" s="148" t="s">
        <v>144</v>
      </c>
      <c r="L133" s="34"/>
      <c r="M133" s="153" t="s">
        <v>1</v>
      </c>
      <c r="N133" s="154" t="s">
        <v>41</v>
      </c>
      <c r="O133" s="59"/>
      <c r="P133" s="155">
        <f>O133*H133</f>
        <v>0</v>
      </c>
      <c r="Q133" s="155">
        <v>0</v>
      </c>
      <c r="R133" s="155">
        <f>Q133*H133</f>
        <v>0</v>
      </c>
      <c r="S133" s="155">
        <v>0.28999999999999998</v>
      </c>
      <c r="T133" s="156">
        <f>S133*H133</f>
        <v>1.1599999999999999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57" t="s">
        <v>145</v>
      </c>
      <c r="AT133" s="157" t="s">
        <v>140</v>
      </c>
      <c r="AU133" s="157" t="s">
        <v>86</v>
      </c>
      <c r="AY133" s="18" t="s">
        <v>138</v>
      </c>
      <c r="BE133" s="158">
        <f>IF(N133="základní",J133,0)</f>
        <v>0</v>
      </c>
      <c r="BF133" s="158">
        <f>IF(N133="snížená",J133,0)</f>
        <v>0</v>
      </c>
      <c r="BG133" s="158">
        <f>IF(N133="zákl. přenesená",J133,0)</f>
        <v>0</v>
      </c>
      <c r="BH133" s="158">
        <f>IF(N133="sníž. přenesená",J133,0)</f>
        <v>0</v>
      </c>
      <c r="BI133" s="158">
        <f>IF(N133="nulová",J133,0)</f>
        <v>0</v>
      </c>
      <c r="BJ133" s="18" t="s">
        <v>84</v>
      </c>
      <c r="BK133" s="158">
        <f>ROUND(I133*H133,2)</f>
        <v>0</v>
      </c>
      <c r="BL133" s="18" t="s">
        <v>145</v>
      </c>
      <c r="BM133" s="157" t="s">
        <v>1049</v>
      </c>
    </row>
    <row r="134" spans="1:65" s="2" customFormat="1" ht="33" customHeight="1">
      <c r="A134" s="33"/>
      <c r="B134" s="145"/>
      <c r="C134" s="146" t="s">
        <v>145</v>
      </c>
      <c r="D134" s="146" t="s">
        <v>140</v>
      </c>
      <c r="E134" s="147" t="s">
        <v>1050</v>
      </c>
      <c r="F134" s="148" t="s">
        <v>1051</v>
      </c>
      <c r="G134" s="149" t="s">
        <v>143</v>
      </c>
      <c r="H134" s="150">
        <v>4</v>
      </c>
      <c r="I134" s="151"/>
      <c r="J134" s="152">
        <f>ROUND(I134*H134,2)</f>
        <v>0</v>
      </c>
      <c r="K134" s="148" t="s">
        <v>144</v>
      </c>
      <c r="L134" s="34"/>
      <c r="M134" s="153" t="s">
        <v>1</v>
      </c>
      <c r="N134" s="154" t="s">
        <v>41</v>
      </c>
      <c r="O134" s="59"/>
      <c r="P134" s="155">
        <f>O134*H134</f>
        <v>0</v>
      </c>
      <c r="Q134" s="155">
        <v>0</v>
      </c>
      <c r="R134" s="155">
        <f>Q134*H134</f>
        <v>0</v>
      </c>
      <c r="S134" s="155">
        <v>0.33</v>
      </c>
      <c r="T134" s="156">
        <f>S134*H134</f>
        <v>1.32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57" t="s">
        <v>145</v>
      </c>
      <c r="AT134" s="157" t="s">
        <v>140</v>
      </c>
      <c r="AU134" s="157" t="s">
        <v>86</v>
      </c>
      <c r="AY134" s="18" t="s">
        <v>138</v>
      </c>
      <c r="BE134" s="158">
        <f>IF(N134="základní",J134,0)</f>
        <v>0</v>
      </c>
      <c r="BF134" s="158">
        <f>IF(N134="snížená",J134,0)</f>
        <v>0</v>
      </c>
      <c r="BG134" s="158">
        <f>IF(N134="zákl. přenesená",J134,0)</f>
        <v>0</v>
      </c>
      <c r="BH134" s="158">
        <f>IF(N134="sníž. přenesená",J134,0)</f>
        <v>0</v>
      </c>
      <c r="BI134" s="158">
        <f>IF(N134="nulová",J134,0)</f>
        <v>0</v>
      </c>
      <c r="BJ134" s="18" t="s">
        <v>84</v>
      </c>
      <c r="BK134" s="158">
        <f>ROUND(I134*H134,2)</f>
        <v>0</v>
      </c>
      <c r="BL134" s="18" t="s">
        <v>145</v>
      </c>
      <c r="BM134" s="157" t="s">
        <v>153</v>
      </c>
    </row>
    <row r="135" spans="1:65" s="13" customFormat="1" ht="11.25">
      <c r="B135" s="159"/>
      <c r="D135" s="160" t="s">
        <v>154</v>
      </c>
      <c r="E135" s="161" t="s">
        <v>1</v>
      </c>
      <c r="F135" s="162" t="s">
        <v>224</v>
      </c>
      <c r="H135" s="163">
        <v>4</v>
      </c>
      <c r="I135" s="164"/>
      <c r="L135" s="159"/>
      <c r="M135" s="165"/>
      <c r="N135" s="166"/>
      <c r="O135" s="166"/>
      <c r="P135" s="166"/>
      <c r="Q135" s="166"/>
      <c r="R135" s="166"/>
      <c r="S135" s="166"/>
      <c r="T135" s="167"/>
      <c r="AT135" s="161" t="s">
        <v>154</v>
      </c>
      <c r="AU135" s="161" t="s">
        <v>86</v>
      </c>
      <c r="AV135" s="13" t="s">
        <v>86</v>
      </c>
      <c r="AW135" s="13" t="s">
        <v>32</v>
      </c>
      <c r="AX135" s="13" t="s">
        <v>84</v>
      </c>
      <c r="AY135" s="161" t="s">
        <v>138</v>
      </c>
    </row>
    <row r="136" spans="1:65" s="2" customFormat="1" ht="24.2" customHeight="1">
      <c r="A136" s="33"/>
      <c r="B136" s="145"/>
      <c r="C136" s="146" t="s">
        <v>159</v>
      </c>
      <c r="D136" s="146" t="s">
        <v>140</v>
      </c>
      <c r="E136" s="147" t="s">
        <v>160</v>
      </c>
      <c r="F136" s="148" t="s">
        <v>161</v>
      </c>
      <c r="G136" s="149" t="s">
        <v>162</v>
      </c>
      <c r="H136" s="150">
        <v>20</v>
      </c>
      <c r="I136" s="151"/>
      <c r="J136" s="152">
        <f>ROUND(I136*H136,2)</f>
        <v>0</v>
      </c>
      <c r="K136" s="148" t="s">
        <v>144</v>
      </c>
      <c r="L136" s="34"/>
      <c r="M136" s="153" t="s">
        <v>1</v>
      </c>
      <c r="N136" s="154" t="s">
        <v>41</v>
      </c>
      <c r="O136" s="59"/>
      <c r="P136" s="155">
        <f>O136*H136</f>
        <v>0</v>
      </c>
      <c r="Q136" s="155">
        <v>1.3999999999999999E-4</v>
      </c>
      <c r="R136" s="155">
        <f>Q136*H136</f>
        <v>2.7999999999999995E-3</v>
      </c>
      <c r="S136" s="155">
        <v>0</v>
      </c>
      <c r="T136" s="156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57" t="s">
        <v>145</v>
      </c>
      <c r="AT136" s="157" t="s">
        <v>140</v>
      </c>
      <c r="AU136" s="157" t="s">
        <v>86</v>
      </c>
      <c r="AY136" s="18" t="s">
        <v>138</v>
      </c>
      <c r="BE136" s="158">
        <f>IF(N136="základní",J136,0)</f>
        <v>0</v>
      </c>
      <c r="BF136" s="158">
        <f>IF(N136="snížená",J136,0)</f>
        <v>0</v>
      </c>
      <c r="BG136" s="158">
        <f>IF(N136="zákl. přenesená",J136,0)</f>
        <v>0</v>
      </c>
      <c r="BH136" s="158">
        <f>IF(N136="sníž. přenesená",J136,0)</f>
        <v>0</v>
      </c>
      <c r="BI136" s="158">
        <f>IF(N136="nulová",J136,0)</f>
        <v>0</v>
      </c>
      <c r="BJ136" s="18" t="s">
        <v>84</v>
      </c>
      <c r="BK136" s="158">
        <f>ROUND(I136*H136,2)</f>
        <v>0</v>
      </c>
      <c r="BL136" s="18" t="s">
        <v>145</v>
      </c>
      <c r="BM136" s="157" t="s">
        <v>163</v>
      </c>
    </row>
    <row r="137" spans="1:65" s="13" customFormat="1" ht="11.25">
      <c r="B137" s="159"/>
      <c r="D137" s="160" t="s">
        <v>154</v>
      </c>
      <c r="E137" s="161" t="s">
        <v>1</v>
      </c>
      <c r="F137" s="162" t="s">
        <v>1052</v>
      </c>
      <c r="H137" s="163">
        <v>20</v>
      </c>
      <c r="I137" s="164"/>
      <c r="L137" s="159"/>
      <c r="M137" s="165"/>
      <c r="N137" s="166"/>
      <c r="O137" s="166"/>
      <c r="P137" s="166"/>
      <c r="Q137" s="166"/>
      <c r="R137" s="166"/>
      <c r="S137" s="166"/>
      <c r="T137" s="167"/>
      <c r="AT137" s="161" t="s">
        <v>154</v>
      </c>
      <c r="AU137" s="161" t="s">
        <v>86</v>
      </c>
      <c r="AV137" s="13" t="s">
        <v>86</v>
      </c>
      <c r="AW137" s="13" t="s">
        <v>32</v>
      </c>
      <c r="AX137" s="13" t="s">
        <v>84</v>
      </c>
      <c r="AY137" s="161" t="s">
        <v>138</v>
      </c>
    </row>
    <row r="138" spans="1:65" s="2" customFormat="1" ht="24.2" customHeight="1">
      <c r="A138" s="33"/>
      <c r="B138" s="145"/>
      <c r="C138" s="146" t="s">
        <v>165</v>
      </c>
      <c r="D138" s="146" t="s">
        <v>140</v>
      </c>
      <c r="E138" s="147" t="s">
        <v>166</v>
      </c>
      <c r="F138" s="148" t="s">
        <v>167</v>
      </c>
      <c r="G138" s="149" t="s">
        <v>162</v>
      </c>
      <c r="H138" s="150">
        <v>20</v>
      </c>
      <c r="I138" s="151"/>
      <c r="J138" s="152">
        <f>ROUND(I138*H138,2)</f>
        <v>0</v>
      </c>
      <c r="K138" s="148" t="s">
        <v>144</v>
      </c>
      <c r="L138" s="34"/>
      <c r="M138" s="153" t="s">
        <v>1</v>
      </c>
      <c r="N138" s="154" t="s">
        <v>41</v>
      </c>
      <c r="O138" s="59"/>
      <c r="P138" s="155">
        <f>O138*H138</f>
        <v>0</v>
      </c>
      <c r="Q138" s="155">
        <v>0</v>
      </c>
      <c r="R138" s="155">
        <f>Q138*H138</f>
        <v>0</v>
      </c>
      <c r="S138" s="155">
        <v>0</v>
      </c>
      <c r="T138" s="156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57" t="s">
        <v>145</v>
      </c>
      <c r="AT138" s="157" t="s">
        <v>140</v>
      </c>
      <c r="AU138" s="157" t="s">
        <v>86</v>
      </c>
      <c r="AY138" s="18" t="s">
        <v>138</v>
      </c>
      <c r="BE138" s="158">
        <f>IF(N138="základní",J138,0)</f>
        <v>0</v>
      </c>
      <c r="BF138" s="158">
        <f>IF(N138="snížená",J138,0)</f>
        <v>0</v>
      </c>
      <c r="BG138" s="158">
        <f>IF(N138="zákl. přenesená",J138,0)</f>
        <v>0</v>
      </c>
      <c r="BH138" s="158">
        <f>IF(N138="sníž. přenesená",J138,0)</f>
        <v>0</v>
      </c>
      <c r="BI138" s="158">
        <f>IF(N138="nulová",J138,0)</f>
        <v>0</v>
      </c>
      <c r="BJ138" s="18" t="s">
        <v>84</v>
      </c>
      <c r="BK138" s="158">
        <f>ROUND(I138*H138,2)</f>
        <v>0</v>
      </c>
      <c r="BL138" s="18" t="s">
        <v>145</v>
      </c>
      <c r="BM138" s="157" t="s">
        <v>168</v>
      </c>
    </row>
    <row r="139" spans="1:65" s="2" customFormat="1" ht="24.2" customHeight="1">
      <c r="A139" s="33"/>
      <c r="B139" s="145"/>
      <c r="C139" s="146" t="s">
        <v>169</v>
      </c>
      <c r="D139" s="146" t="s">
        <v>140</v>
      </c>
      <c r="E139" s="147" t="s">
        <v>170</v>
      </c>
      <c r="F139" s="148" t="s">
        <v>171</v>
      </c>
      <c r="G139" s="149" t="s">
        <v>143</v>
      </c>
      <c r="H139" s="150">
        <v>40</v>
      </c>
      <c r="I139" s="151"/>
      <c r="J139" s="152">
        <f>ROUND(I139*H139,2)</f>
        <v>0</v>
      </c>
      <c r="K139" s="148" t="s">
        <v>144</v>
      </c>
      <c r="L139" s="34"/>
      <c r="M139" s="153" t="s">
        <v>1</v>
      </c>
      <c r="N139" s="154" t="s">
        <v>41</v>
      </c>
      <c r="O139" s="59"/>
      <c r="P139" s="155">
        <f>O139*H139</f>
        <v>0</v>
      </c>
      <c r="Q139" s="155">
        <v>0</v>
      </c>
      <c r="R139" s="155">
        <f>Q139*H139</f>
        <v>0</v>
      </c>
      <c r="S139" s="155">
        <v>0</v>
      </c>
      <c r="T139" s="156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57" t="s">
        <v>145</v>
      </c>
      <c r="AT139" s="157" t="s">
        <v>140</v>
      </c>
      <c r="AU139" s="157" t="s">
        <v>86</v>
      </c>
      <c r="AY139" s="18" t="s">
        <v>138</v>
      </c>
      <c r="BE139" s="158">
        <f>IF(N139="základní",J139,0)</f>
        <v>0</v>
      </c>
      <c r="BF139" s="158">
        <f>IF(N139="snížená",J139,0)</f>
        <v>0</v>
      </c>
      <c r="BG139" s="158">
        <f>IF(N139="zákl. přenesená",J139,0)</f>
        <v>0</v>
      </c>
      <c r="BH139" s="158">
        <f>IF(N139="sníž. přenesená",J139,0)</f>
        <v>0</v>
      </c>
      <c r="BI139" s="158">
        <f>IF(N139="nulová",J139,0)</f>
        <v>0</v>
      </c>
      <c r="BJ139" s="18" t="s">
        <v>84</v>
      </c>
      <c r="BK139" s="158">
        <f>ROUND(I139*H139,2)</f>
        <v>0</v>
      </c>
      <c r="BL139" s="18" t="s">
        <v>145</v>
      </c>
      <c r="BM139" s="157" t="s">
        <v>172</v>
      </c>
    </row>
    <row r="140" spans="1:65" s="13" customFormat="1" ht="11.25">
      <c r="B140" s="159"/>
      <c r="D140" s="160" t="s">
        <v>154</v>
      </c>
      <c r="E140" s="161" t="s">
        <v>93</v>
      </c>
      <c r="F140" s="162" t="s">
        <v>1053</v>
      </c>
      <c r="H140" s="163">
        <v>40</v>
      </c>
      <c r="I140" s="164"/>
      <c r="L140" s="159"/>
      <c r="M140" s="165"/>
      <c r="N140" s="166"/>
      <c r="O140" s="166"/>
      <c r="P140" s="166"/>
      <c r="Q140" s="166"/>
      <c r="R140" s="166"/>
      <c r="S140" s="166"/>
      <c r="T140" s="167"/>
      <c r="AT140" s="161" t="s">
        <v>154</v>
      </c>
      <c r="AU140" s="161" t="s">
        <v>86</v>
      </c>
      <c r="AV140" s="13" t="s">
        <v>86</v>
      </c>
      <c r="AW140" s="13" t="s">
        <v>32</v>
      </c>
      <c r="AX140" s="13" t="s">
        <v>84</v>
      </c>
      <c r="AY140" s="161" t="s">
        <v>138</v>
      </c>
    </row>
    <row r="141" spans="1:65" s="2" customFormat="1" ht="33" customHeight="1">
      <c r="A141" s="33"/>
      <c r="B141" s="145"/>
      <c r="C141" s="146" t="s">
        <v>96</v>
      </c>
      <c r="D141" s="146" t="s">
        <v>140</v>
      </c>
      <c r="E141" s="147" t="s">
        <v>174</v>
      </c>
      <c r="F141" s="148" t="s">
        <v>175</v>
      </c>
      <c r="G141" s="149" t="s">
        <v>176</v>
      </c>
      <c r="H141" s="150">
        <v>6</v>
      </c>
      <c r="I141" s="151"/>
      <c r="J141" s="152">
        <f>ROUND(I141*H141,2)</f>
        <v>0</v>
      </c>
      <c r="K141" s="148" t="s">
        <v>144</v>
      </c>
      <c r="L141" s="34"/>
      <c r="M141" s="153" t="s">
        <v>1</v>
      </c>
      <c r="N141" s="154" t="s">
        <v>41</v>
      </c>
      <c r="O141" s="59"/>
      <c r="P141" s="155">
        <f>O141*H141</f>
        <v>0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57" t="s">
        <v>145</v>
      </c>
      <c r="AT141" s="157" t="s">
        <v>140</v>
      </c>
      <c r="AU141" s="157" t="s">
        <v>86</v>
      </c>
      <c r="AY141" s="18" t="s">
        <v>138</v>
      </c>
      <c r="BE141" s="158">
        <f>IF(N141="základní",J141,0)</f>
        <v>0</v>
      </c>
      <c r="BF141" s="158">
        <f>IF(N141="snížená",J141,0)</f>
        <v>0</v>
      </c>
      <c r="BG141" s="158">
        <f>IF(N141="zákl. přenesená",J141,0)</f>
        <v>0</v>
      </c>
      <c r="BH141" s="158">
        <f>IF(N141="sníž. přenesená",J141,0)</f>
        <v>0</v>
      </c>
      <c r="BI141" s="158">
        <f>IF(N141="nulová",J141,0)</f>
        <v>0</v>
      </c>
      <c r="BJ141" s="18" t="s">
        <v>84</v>
      </c>
      <c r="BK141" s="158">
        <f>ROUND(I141*H141,2)</f>
        <v>0</v>
      </c>
      <c r="BL141" s="18" t="s">
        <v>145</v>
      </c>
      <c r="BM141" s="157" t="s">
        <v>177</v>
      </c>
    </row>
    <row r="142" spans="1:65" s="13" customFormat="1" ht="11.25">
      <c r="B142" s="159"/>
      <c r="D142" s="160" t="s">
        <v>154</v>
      </c>
      <c r="E142" s="161" t="s">
        <v>1</v>
      </c>
      <c r="F142" s="162" t="s">
        <v>582</v>
      </c>
      <c r="H142" s="163">
        <v>6</v>
      </c>
      <c r="I142" s="164"/>
      <c r="L142" s="159"/>
      <c r="M142" s="165"/>
      <c r="N142" s="166"/>
      <c r="O142" s="166"/>
      <c r="P142" s="166"/>
      <c r="Q142" s="166"/>
      <c r="R142" s="166"/>
      <c r="S142" s="166"/>
      <c r="T142" s="167"/>
      <c r="AT142" s="161" t="s">
        <v>154</v>
      </c>
      <c r="AU142" s="161" t="s">
        <v>86</v>
      </c>
      <c r="AV142" s="13" t="s">
        <v>86</v>
      </c>
      <c r="AW142" s="13" t="s">
        <v>32</v>
      </c>
      <c r="AX142" s="13" t="s">
        <v>76</v>
      </c>
      <c r="AY142" s="161" t="s">
        <v>138</v>
      </c>
    </row>
    <row r="143" spans="1:65" s="14" customFormat="1" ht="11.25">
      <c r="B143" s="168"/>
      <c r="D143" s="160" t="s">
        <v>154</v>
      </c>
      <c r="E143" s="169" t="s">
        <v>95</v>
      </c>
      <c r="F143" s="170" t="s">
        <v>179</v>
      </c>
      <c r="H143" s="171">
        <v>6</v>
      </c>
      <c r="I143" s="172"/>
      <c r="L143" s="168"/>
      <c r="M143" s="173"/>
      <c r="N143" s="174"/>
      <c r="O143" s="174"/>
      <c r="P143" s="174"/>
      <c r="Q143" s="174"/>
      <c r="R143" s="174"/>
      <c r="S143" s="174"/>
      <c r="T143" s="175"/>
      <c r="AT143" s="169" t="s">
        <v>154</v>
      </c>
      <c r="AU143" s="169" t="s">
        <v>86</v>
      </c>
      <c r="AV143" s="14" t="s">
        <v>145</v>
      </c>
      <c r="AW143" s="14" t="s">
        <v>32</v>
      </c>
      <c r="AX143" s="14" t="s">
        <v>84</v>
      </c>
      <c r="AY143" s="169" t="s">
        <v>138</v>
      </c>
    </row>
    <row r="144" spans="1:65" s="2" customFormat="1" ht="37.9" customHeight="1">
      <c r="A144" s="33"/>
      <c r="B144" s="145"/>
      <c r="C144" s="146" t="s">
        <v>180</v>
      </c>
      <c r="D144" s="146" t="s">
        <v>140</v>
      </c>
      <c r="E144" s="147" t="s">
        <v>184</v>
      </c>
      <c r="F144" s="148" t="s">
        <v>185</v>
      </c>
      <c r="G144" s="149" t="s">
        <v>176</v>
      </c>
      <c r="H144" s="150">
        <v>28.5</v>
      </c>
      <c r="I144" s="151"/>
      <c r="J144" s="152">
        <f>ROUND(I144*H144,2)</f>
        <v>0</v>
      </c>
      <c r="K144" s="148" t="s">
        <v>144</v>
      </c>
      <c r="L144" s="34"/>
      <c r="M144" s="153" t="s">
        <v>1</v>
      </c>
      <c r="N144" s="154" t="s">
        <v>41</v>
      </c>
      <c r="O144" s="59"/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57" t="s">
        <v>145</v>
      </c>
      <c r="AT144" s="157" t="s">
        <v>140</v>
      </c>
      <c r="AU144" s="157" t="s">
        <v>86</v>
      </c>
      <c r="AY144" s="18" t="s">
        <v>138</v>
      </c>
      <c r="BE144" s="158">
        <f>IF(N144="základní",J144,0)</f>
        <v>0</v>
      </c>
      <c r="BF144" s="158">
        <f>IF(N144="snížená",J144,0)</f>
        <v>0</v>
      </c>
      <c r="BG144" s="158">
        <f>IF(N144="zákl. přenesená",J144,0)</f>
        <v>0</v>
      </c>
      <c r="BH144" s="158">
        <f>IF(N144="sníž. přenesená",J144,0)</f>
        <v>0</v>
      </c>
      <c r="BI144" s="158">
        <f>IF(N144="nulová",J144,0)</f>
        <v>0</v>
      </c>
      <c r="BJ144" s="18" t="s">
        <v>84</v>
      </c>
      <c r="BK144" s="158">
        <f>ROUND(I144*H144,2)</f>
        <v>0</v>
      </c>
      <c r="BL144" s="18" t="s">
        <v>145</v>
      </c>
      <c r="BM144" s="157" t="s">
        <v>186</v>
      </c>
    </row>
    <row r="145" spans="1:65" s="15" customFormat="1" ht="11.25">
      <c r="B145" s="176"/>
      <c r="D145" s="160" t="s">
        <v>154</v>
      </c>
      <c r="E145" s="177" t="s">
        <v>1</v>
      </c>
      <c r="F145" s="178" t="s">
        <v>1054</v>
      </c>
      <c r="H145" s="177" t="s">
        <v>1</v>
      </c>
      <c r="I145" s="179"/>
      <c r="L145" s="176"/>
      <c r="M145" s="180"/>
      <c r="N145" s="181"/>
      <c r="O145" s="181"/>
      <c r="P145" s="181"/>
      <c r="Q145" s="181"/>
      <c r="R145" s="181"/>
      <c r="S145" s="181"/>
      <c r="T145" s="182"/>
      <c r="AT145" s="177" t="s">
        <v>154</v>
      </c>
      <c r="AU145" s="177" t="s">
        <v>86</v>
      </c>
      <c r="AV145" s="15" t="s">
        <v>84</v>
      </c>
      <c r="AW145" s="15" t="s">
        <v>32</v>
      </c>
      <c r="AX145" s="15" t="s">
        <v>76</v>
      </c>
      <c r="AY145" s="177" t="s">
        <v>138</v>
      </c>
    </row>
    <row r="146" spans="1:65" s="13" customFormat="1" ht="11.25">
      <c r="B146" s="159"/>
      <c r="D146" s="160" t="s">
        <v>154</v>
      </c>
      <c r="E146" s="161" t="s">
        <v>1</v>
      </c>
      <c r="F146" s="162" t="s">
        <v>188</v>
      </c>
      <c r="H146" s="163">
        <v>10.5</v>
      </c>
      <c r="I146" s="164"/>
      <c r="L146" s="159"/>
      <c r="M146" s="165"/>
      <c r="N146" s="166"/>
      <c r="O146" s="166"/>
      <c r="P146" s="166"/>
      <c r="Q146" s="166"/>
      <c r="R146" s="166"/>
      <c r="S146" s="166"/>
      <c r="T146" s="167"/>
      <c r="AT146" s="161" t="s">
        <v>154</v>
      </c>
      <c r="AU146" s="161" t="s">
        <v>86</v>
      </c>
      <c r="AV146" s="13" t="s">
        <v>86</v>
      </c>
      <c r="AW146" s="13" t="s">
        <v>32</v>
      </c>
      <c r="AX146" s="13" t="s">
        <v>76</v>
      </c>
      <c r="AY146" s="161" t="s">
        <v>138</v>
      </c>
    </row>
    <row r="147" spans="1:65" s="15" customFormat="1" ht="11.25">
      <c r="B147" s="176"/>
      <c r="D147" s="160" t="s">
        <v>154</v>
      </c>
      <c r="E147" s="177" t="s">
        <v>1</v>
      </c>
      <c r="F147" s="178" t="s">
        <v>1055</v>
      </c>
      <c r="H147" s="177" t="s">
        <v>1</v>
      </c>
      <c r="I147" s="179"/>
      <c r="L147" s="176"/>
      <c r="M147" s="180"/>
      <c r="N147" s="181"/>
      <c r="O147" s="181"/>
      <c r="P147" s="181"/>
      <c r="Q147" s="181"/>
      <c r="R147" s="181"/>
      <c r="S147" s="181"/>
      <c r="T147" s="182"/>
      <c r="AT147" s="177" t="s">
        <v>154</v>
      </c>
      <c r="AU147" s="177" t="s">
        <v>86</v>
      </c>
      <c r="AV147" s="15" t="s">
        <v>84</v>
      </c>
      <c r="AW147" s="15" t="s">
        <v>32</v>
      </c>
      <c r="AX147" s="15" t="s">
        <v>76</v>
      </c>
      <c r="AY147" s="177" t="s">
        <v>138</v>
      </c>
    </row>
    <row r="148" spans="1:65" s="13" customFormat="1" ht="11.25">
      <c r="B148" s="159"/>
      <c r="D148" s="160" t="s">
        <v>154</v>
      </c>
      <c r="E148" s="161" t="s">
        <v>1</v>
      </c>
      <c r="F148" s="162" t="s">
        <v>1056</v>
      </c>
      <c r="H148" s="163">
        <v>18</v>
      </c>
      <c r="I148" s="164"/>
      <c r="L148" s="159"/>
      <c r="M148" s="165"/>
      <c r="N148" s="166"/>
      <c r="O148" s="166"/>
      <c r="P148" s="166"/>
      <c r="Q148" s="166"/>
      <c r="R148" s="166"/>
      <c r="S148" s="166"/>
      <c r="T148" s="167"/>
      <c r="AT148" s="161" t="s">
        <v>154</v>
      </c>
      <c r="AU148" s="161" t="s">
        <v>86</v>
      </c>
      <c r="AV148" s="13" t="s">
        <v>86</v>
      </c>
      <c r="AW148" s="13" t="s">
        <v>32</v>
      </c>
      <c r="AX148" s="13" t="s">
        <v>76</v>
      </c>
      <c r="AY148" s="161" t="s">
        <v>138</v>
      </c>
    </row>
    <row r="149" spans="1:65" s="14" customFormat="1" ht="11.25">
      <c r="B149" s="168"/>
      <c r="D149" s="160" t="s">
        <v>154</v>
      </c>
      <c r="E149" s="169" t="s">
        <v>1</v>
      </c>
      <c r="F149" s="170" t="s">
        <v>179</v>
      </c>
      <c r="H149" s="171">
        <v>28.5</v>
      </c>
      <c r="I149" s="172"/>
      <c r="L149" s="168"/>
      <c r="M149" s="173"/>
      <c r="N149" s="174"/>
      <c r="O149" s="174"/>
      <c r="P149" s="174"/>
      <c r="Q149" s="174"/>
      <c r="R149" s="174"/>
      <c r="S149" s="174"/>
      <c r="T149" s="175"/>
      <c r="AT149" s="169" t="s">
        <v>154</v>
      </c>
      <c r="AU149" s="169" t="s">
        <v>86</v>
      </c>
      <c r="AV149" s="14" t="s">
        <v>145</v>
      </c>
      <c r="AW149" s="14" t="s">
        <v>32</v>
      </c>
      <c r="AX149" s="14" t="s">
        <v>84</v>
      </c>
      <c r="AY149" s="169" t="s">
        <v>138</v>
      </c>
    </row>
    <row r="150" spans="1:65" s="2" customFormat="1" ht="37.9" customHeight="1">
      <c r="A150" s="33"/>
      <c r="B150" s="145"/>
      <c r="C150" s="146" t="s">
        <v>99</v>
      </c>
      <c r="D150" s="146" t="s">
        <v>140</v>
      </c>
      <c r="E150" s="147" t="s">
        <v>190</v>
      </c>
      <c r="F150" s="148" t="s">
        <v>191</v>
      </c>
      <c r="G150" s="149" t="s">
        <v>176</v>
      </c>
      <c r="H150" s="150">
        <v>0.75</v>
      </c>
      <c r="I150" s="151"/>
      <c r="J150" s="152">
        <f>ROUND(I150*H150,2)</f>
        <v>0</v>
      </c>
      <c r="K150" s="148" t="s">
        <v>144</v>
      </c>
      <c r="L150" s="34"/>
      <c r="M150" s="153" t="s">
        <v>1</v>
      </c>
      <c r="N150" s="154" t="s">
        <v>41</v>
      </c>
      <c r="O150" s="59"/>
      <c r="P150" s="155">
        <f>O150*H150</f>
        <v>0</v>
      </c>
      <c r="Q150" s="155">
        <v>0</v>
      </c>
      <c r="R150" s="155">
        <f>Q150*H150</f>
        <v>0</v>
      </c>
      <c r="S150" s="155">
        <v>0</v>
      </c>
      <c r="T150" s="156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57" t="s">
        <v>145</v>
      </c>
      <c r="AT150" s="157" t="s">
        <v>140</v>
      </c>
      <c r="AU150" s="157" t="s">
        <v>86</v>
      </c>
      <c r="AY150" s="18" t="s">
        <v>138</v>
      </c>
      <c r="BE150" s="158">
        <f>IF(N150="základní",J150,0)</f>
        <v>0</v>
      </c>
      <c r="BF150" s="158">
        <f>IF(N150="snížená",J150,0)</f>
        <v>0</v>
      </c>
      <c r="BG150" s="158">
        <f>IF(N150="zákl. přenesená",J150,0)</f>
        <v>0</v>
      </c>
      <c r="BH150" s="158">
        <f>IF(N150="sníž. přenesená",J150,0)</f>
        <v>0</v>
      </c>
      <c r="BI150" s="158">
        <f>IF(N150="nulová",J150,0)</f>
        <v>0</v>
      </c>
      <c r="BJ150" s="18" t="s">
        <v>84</v>
      </c>
      <c r="BK150" s="158">
        <f>ROUND(I150*H150,2)</f>
        <v>0</v>
      </c>
      <c r="BL150" s="18" t="s">
        <v>145</v>
      </c>
      <c r="BM150" s="157" t="s">
        <v>194</v>
      </c>
    </row>
    <row r="151" spans="1:65" s="15" customFormat="1" ht="11.25">
      <c r="B151" s="176"/>
      <c r="D151" s="160" t="s">
        <v>154</v>
      </c>
      <c r="E151" s="177" t="s">
        <v>1</v>
      </c>
      <c r="F151" s="178" t="s">
        <v>195</v>
      </c>
      <c r="H151" s="177" t="s">
        <v>1</v>
      </c>
      <c r="I151" s="179"/>
      <c r="L151" s="176"/>
      <c r="M151" s="180"/>
      <c r="N151" s="181"/>
      <c r="O151" s="181"/>
      <c r="P151" s="181"/>
      <c r="Q151" s="181"/>
      <c r="R151" s="181"/>
      <c r="S151" s="181"/>
      <c r="T151" s="182"/>
      <c r="AT151" s="177" t="s">
        <v>154</v>
      </c>
      <c r="AU151" s="177" t="s">
        <v>86</v>
      </c>
      <c r="AV151" s="15" t="s">
        <v>84</v>
      </c>
      <c r="AW151" s="15" t="s">
        <v>32</v>
      </c>
      <c r="AX151" s="15" t="s">
        <v>76</v>
      </c>
      <c r="AY151" s="177" t="s">
        <v>138</v>
      </c>
    </row>
    <row r="152" spans="1:65" s="13" customFormat="1" ht="11.25">
      <c r="B152" s="159"/>
      <c r="D152" s="160" t="s">
        <v>154</v>
      </c>
      <c r="E152" s="161" t="s">
        <v>1</v>
      </c>
      <c r="F152" s="162" t="s">
        <v>196</v>
      </c>
      <c r="H152" s="163">
        <v>6</v>
      </c>
      <c r="I152" s="164"/>
      <c r="L152" s="159"/>
      <c r="M152" s="165"/>
      <c r="N152" s="166"/>
      <c r="O152" s="166"/>
      <c r="P152" s="166"/>
      <c r="Q152" s="166"/>
      <c r="R152" s="166"/>
      <c r="S152" s="166"/>
      <c r="T152" s="167"/>
      <c r="AT152" s="161" t="s">
        <v>154</v>
      </c>
      <c r="AU152" s="161" t="s">
        <v>86</v>
      </c>
      <c r="AV152" s="13" t="s">
        <v>86</v>
      </c>
      <c r="AW152" s="13" t="s">
        <v>32</v>
      </c>
      <c r="AX152" s="13" t="s">
        <v>76</v>
      </c>
      <c r="AY152" s="161" t="s">
        <v>138</v>
      </c>
    </row>
    <row r="153" spans="1:65" s="13" customFormat="1" ht="11.25">
      <c r="B153" s="159"/>
      <c r="D153" s="160" t="s">
        <v>154</v>
      </c>
      <c r="E153" s="161" t="s">
        <v>1</v>
      </c>
      <c r="F153" s="162" t="s">
        <v>197</v>
      </c>
      <c r="H153" s="163">
        <v>-5.25</v>
      </c>
      <c r="I153" s="164"/>
      <c r="L153" s="159"/>
      <c r="M153" s="165"/>
      <c r="N153" s="166"/>
      <c r="O153" s="166"/>
      <c r="P153" s="166"/>
      <c r="Q153" s="166"/>
      <c r="R153" s="166"/>
      <c r="S153" s="166"/>
      <c r="T153" s="167"/>
      <c r="AT153" s="161" t="s">
        <v>154</v>
      </c>
      <c r="AU153" s="161" t="s">
        <v>86</v>
      </c>
      <c r="AV153" s="13" t="s">
        <v>86</v>
      </c>
      <c r="AW153" s="13" t="s">
        <v>32</v>
      </c>
      <c r="AX153" s="13" t="s">
        <v>76</v>
      </c>
      <c r="AY153" s="161" t="s">
        <v>138</v>
      </c>
    </row>
    <row r="154" spans="1:65" s="14" customFormat="1" ht="11.25">
      <c r="B154" s="168"/>
      <c r="D154" s="160" t="s">
        <v>154</v>
      </c>
      <c r="E154" s="169" t="s">
        <v>1</v>
      </c>
      <c r="F154" s="170" t="s">
        <v>179</v>
      </c>
      <c r="H154" s="171">
        <v>0.75</v>
      </c>
      <c r="I154" s="172"/>
      <c r="L154" s="168"/>
      <c r="M154" s="173"/>
      <c r="N154" s="174"/>
      <c r="O154" s="174"/>
      <c r="P154" s="174"/>
      <c r="Q154" s="174"/>
      <c r="R154" s="174"/>
      <c r="S154" s="174"/>
      <c r="T154" s="175"/>
      <c r="AT154" s="169" t="s">
        <v>154</v>
      </c>
      <c r="AU154" s="169" t="s">
        <v>86</v>
      </c>
      <c r="AV154" s="14" t="s">
        <v>145</v>
      </c>
      <c r="AW154" s="14" t="s">
        <v>32</v>
      </c>
      <c r="AX154" s="14" t="s">
        <v>84</v>
      </c>
      <c r="AY154" s="169" t="s">
        <v>138</v>
      </c>
    </row>
    <row r="155" spans="1:65" s="2" customFormat="1" ht="24.2" customHeight="1">
      <c r="A155" s="33"/>
      <c r="B155" s="145"/>
      <c r="C155" s="146" t="s">
        <v>189</v>
      </c>
      <c r="D155" s="146" t="s">
        <v>140</v>
      </c>
      <c r="E155" s="147" t="s">
        <v>204</v>
      </c>
      <c r="F155" s="148" t="s">
        <v>205</v>
      </c>
      <c r="G155" s="149" t="s">
        <v>176</v>
      </c>
      <c r="H155" s="150">
        <v>17.25</v>
      </c>
      <c r="I155" s="151"/>
      <c r="J155" s="152">
        <f>ROUND(I155*H155,2)</f>
        <v>0</v>
      </c>
      <c r="K155" s="148" t="s">
        <v>144</v>
      </c>
      <c r="L155" s="34"/>
      <c r="M155" s="153" t="s">
        <v>1</v>
      </c>
      <c r="N155" s="154" t="s">
        <v>41</v>
      </c>
      <c r="O155" s="59"/>
      <c r="P155" s="155">
        <f>O155*H155</f>
        <v>0</v>
      </c>
      <c r="Q155" s="155">
        <v>0</v>
      </c>
      <c r="R155" s="155">
        <f>Q155*H155</f>
        <v>0</v>
      </c>
      <c r="S155" s="155">
        <v>0</v>
      </c>
      <c r="T155" s="156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57" t="s">
        <v>145</v>
      </c>
      <c r="AT155" s="157" t="s">
        <v>140</v>
      </c>
      <c r="AU155" s="157" t="s">
        <v>86</v>
      </c>
      <c r="AY155" s="18" t="s">
        <v>138</v>
      </c>
      <c r="BE155" s="158">
        <f>IF(N155="základní",J155,0)</f>
        <v>0</v>
      </c>
      <c r="BF155" s="158">
        <f>IF(N155="snížená",J155,0)</f>
        <v>0</v>
      </c>
      <c r="BG155" s="158">
        <f>IF(N155="zákl. přenesená",J155,0)</f>
        <v>0</v>
      </c>
      <c r="BH155" s="158">
        <f>IF(N155="sníž. přenesená",J155,0)</f>
        <v>0</v>
      </c>
      <c r="BI155" s="158">
        <f>IF(N155="nulová",J155,0)</f>
        <v>0</v>
      </c>
      <c r="BJ155" s="18" t="s">
        <v>84</v>
      </c>
      <c r="BK155" s="158">
        <f>ROUND(I155*H155,2)</f>
        <v>0</v>
      </c>
      <c r="BL155" s="18" t="s">
        <v>145</v>
      </c>
      <c r="BM155" s="157" t="s">
        <v>206</v>
      </c>
    </row>
    <row r="156" spans="1:65" s="15" customFormat="1" ht="11.25">
      <c r="B156" s="176"/>
      <c r="D156" s="160" t="s">
        <v>154</v>
      </c>
      <c r="E156" s="177" t="s">
        <v>1</v>
      </c>
      <c r="F156" s="178" t="s">
        <v>207</v>
      </c>
      <c r="H156" s="177" t="s">
        <v>1</v>
      </c>
      <c r="I156" s="179"/>
      <c r="L156" s="176"/>
      <c r="M156" s="180"/>
      <c r="N156" s="181"/>
      <c r="O156" s="181"/>
      <c r="P156" s="181"/>
      <c r="Q156" s="181"/>
      <c r="R156" s="181"/>
      <c r="S156" s="181"/>
      <c r="T156" s="182"/>
      <c r="AT156" s="177" t="s">
        <v>154</v>
      </c>
      <c r="AU156" s="177" t="s">
        <v>86</v>
      </c>
      <c r="AV156" s="15" t="s">
        <v>84</v>
      </c>
      <c r="AW156" s="15" t="s">
        <v>32</v>
      </c>
      <c r="AX156" s="15" t="s">
        <v>76</v>
      </c>
      <c r="AY156" s="177" t="s">
        <v>138</v>
      </c>
    </row>
    <row r="157" spans="1:65" s="13" customFormat="1" ht="11.25">
      <c r="B157" s="159"/>
      <c r="D157" s="160" t="s">
        <v>154</v>
      </c>
      <c r="E157" s="161" t="s">
        <v>1</v>
      </c>
      <c r="F157" s="162" t="s">
        <v>208</v>
      </c>
      <c r="H157" s="163">
        <v>5.25</v>
      </c>
      <c r="I157" s="164"/>
      <c r="L157" s="159"/>
      <c r="M157" s="165"/>
      <c r="N157" s="166"/>
      <c r="O157" s="166"/>
      <c r="P157" s="166"/>
      <c r="Q157" s="166"/>
      <c r="R157" s="166"/>
      <c r="S157" s="166"/>
      <c r="T157" s="167"/>
      <c r="AT157" s="161" t="s">
        <v>154</v>
      </c>
      <c r="AU157" s="161" t="s">
        <v>86</v>
      </c>
      <c r="AV157" s="13" t="s">
        <v>86</v>
      </c>
      <c r="AW157" s="13" t="s">
        <v>32</v>
      </c>
      <c r="AX157" s="13" t="s">
        <v>76</v>
      </c>
      <c r="AY157" s="161" t="s">
        <v>138</v>
      </c>
    </row>
    <row r="158" spans="1:65" s="13" customFormat="1" ht="11.25">
      <c r="B158" s="159"/>
      <c r="D158" s="160" t="s">
        <v>154</v>
      </c>
      <c r="E158" s="161" t="s">
        <v>1</v>
      </c>
      <c r="F158" s="162" t="s">
        <v>458</v>
      </c>
      <c r="H158" s="163">
        <v>12</v>
      </c>
      <c r="I158" s="164"/>
      <c r="L158" s="159"/>
      <c r="M158" s="165"/>
      <c r="N158" s="166"/>
      <c r="O158" s="166"/>
      <c r="P158" s="166"/>
      <c r="Q158" s="166"/>
      <c r="R158" s="166"/>
      <c r="S158" s="166"/>
      <c r="T158" s="167"/>
      <c r="AT158" s="161" t="s">
        <v>154</v>
      </c>
      <c r="AU158" s="161" t="s">
        <v>86</v>
      </c>
      <c r="AV158" s="13" t="s">
        <v>86</v>
      </c>
      <c r="AW158" s="13" t="s">
        <v>32</v>
      </c>
      <c r="AX158" s="13" t="s">
        <v>76</v>
      </c>
      <c r="AY158" s="161" t="s">
        <v>138</v>
      </c>
    </row>
    <row r="159" spans="1:65" s="14" customFormat="1" ht="11.25">
      <c r="B159" s="168"/>
      <c r="D159" s="160" t="s">
        <v>154</v>
      </c>
      <c r="E159" s="169" t="s">
        <v>1</v>
      </c>
      <c r="F159" s="170" t="s">
        <v>179</v>
      </c>
      <c r="H159" s="171">
        <v>17.25</v>
      </c>
      <c r="I159" s="172"/>
      <c r="L159" s="168"/>
      <c r="M159" s="173"/>
      <c r="N159" s="174"/>
      <c r="O159" s="174"/>
      <c r="P159" s="174"/>
      <c r="Q159" s="174"/>
      <c r="R159" s="174"/>
      <c r="S159" s="174"/>
      <c r="T159" s="175"/>
      <c r="AT159" s="169" t="s">
        <v>154</v>
      </c>
      <c r="AU159" s="169" t="s">
        <v>86</v>
      </c>
      <c r="AV159" s="14" t="s">
        <v>145</v>
      </c>
      <c r="AW159" s="14" t="s">
        <v>32</v>
      </c>
      <c r="AX159" s="14" t="s">
        <v>84</v>
      </c>
      <c r="AY159" s="169" t="s">
        <v>138</v>
      </c>
    </row>
    <row r="160" spans="1:65" s="2" customFormat="1" ht="24.2" customHeight="1">
      <c r="A160" s="33"/>
      <c r="B160" s="145"/>
      <c r="C160" s="146" t="s">
        <v>8</v>
      </c>
      <c r="D160" s="146" t="s">
        <v>140</v>
      </c>
      <c r="E160" s="147" t="s">
        <v>220</v>
      </c>
      <c r="F160" s="148" t="s">
        <v>221</v>
      </c>
      <c r="G160" s="149" t="s">
        <v>176</v>
      </c>
      <c r="H160" s="150">
        <v>4</v>
      </c>
      <c r="I160" s="151"/>
      <c r="J160" s="152">
        <f>ROUND(I160*H160,2)</f>
        <v>0</v>
      </c>
      <c r="K160" s="148" t="s">
        <v>144</v>
      </c>
      <c r="L160" s="34"/>
      <c r="M160" s="153" t="s">
        <v>1</v>
      </c>
      <c r="N160" s="154" t="s">
        <v>41</v>
      </c>
      <c r="O160" s="59"/>
      <c r="P160" s="155">
        <f>O160*H160</f>
        <v>0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57" t="s">
        <v>145</v>
      </c>
      <c r="AT160" s="157" t="s">
        <v>140</v>
      </c>
      <c r="AU160" s="157" t="s">
        <v>86</v>
      </c>
      <c r="AY160" s="18" t="s">
        <v>138</v>
      </c>
      <c r="BE160" s="158">
        <f>IF(N160="základní",J160,0)</f>
        <v>0</v>
      </c>
      <c r="BF160" s="158">
        <f>IF(N160="snížená",J160,0)</f>
        <v>0</v>
      </c>
      <c r="BG160" s="158">
        <f>IF(N160="zákl. přenesená",J160,0)</f>
        <v>0</v>
      </c>
      <c r="BH160" s="158">
        <f>IF(N160="sníž. přenesená",J160,0)</f>
        <v>0</v>
      </c>
      <c r="BI160" s="158">
        <f>IF(N160="nulová",J160,0)</f>
        <v>0</v>
      </c>
      <c r="BJ160" s="18" t="s">
        <v>84</v>
      </c>
      <c r="BK160" s="158">
        <f>ROUND(I160*H160,2)</f>
        <v>0</v>
      </c>
      <c r="BL160" s="18" t="s">
        <v>145</v>
      </c>
      <c r="BM160" s="157" t="s">
        <v>222</v>
      </c>
    </row>
    <row r="161" spans="1:65" s="15" customFormat="1" ht="11.25">
      <c r="B161" s="176"/>
      <c r="D161" s="160" t="s">
        <v>154</v>
      </c>
      <c r="E161" s="177" t="s">
        <v>1</v>
      </c>
      <c r="F161" s="178" t="s">
        <v>223</v>
      </c>
      <c r="H161" s="177" t="s">
        <v>1</v>
      </c>
      <c r="I161" s="179"/>
      <c r="L161" s="176"/>
      <c r="M161" s="180"/>
      <c r="N161" s="181"/>
      <c r="O161" s="181"/>
      <c r="P161" s="181"/>
      <c r="Q161" s="181"/>
      <c r="R161" s="181"/>
      <c r="S161" s="181"/>
      <c r="T161" s="182"/>
      <c r="AT161" s="177" t="s">
        <v>154</v>
      </c>
      <c r="AU161" s="177" t="s">
        <v>86</v>
      </c>
      <c r="AV161" s="15" t="s">
        <v>84</v>
      </c>
      <c r="AW161" s="15" t="s">
        <v>32</v>
      </c>
      <c r="AX161" s="15" t="s">
        <v>76</v>
      </c>
      <c r="AY161" s="177" t="s">
        <v>138</v>
      </c>
    </row>
    <row r="162" spans="1:65" s="13" customFormat="1" ht="11.25">
      <c r="B162" s="159"/>
      <c r="D162" s="160" t="s">
        <v>154</v>
      </c>
      <c r="E162" s="161" t="s">
        <v>1</v>
      </c>
      <c r="F162" s="162" t="s">
        <v>224</v>
      </c>
      <c r="H162" s="163">
        <v>4</v>
      </c>
      <c r="I162" s="164"/>
      <c r="L162" s="159"/>
      <c r="M162" s="165"/>
      <c r="N162" s="166"/>
      <c r="O162" s="166"/>
      <c r="P162" s="166"/>
      <c r="Q162" s="166"/>
      <c r="R162" s="166"/>
      <c r="S162" s="166"/>
      <c r="T162" s="167"/>
      <c r="AT162" s="161" t="s">
        <v>154</v>
      </c>
      <c r="AU162" s="161" t="s">
        <v>86</v>
      </c>
      <c r="AV162" s="13" t="s">
        <v>86</v>
      </c>
      <c r="AW162" s="13" t="s">
        <v>32</v>
      </c>
      <c r="AX162" s="13" t="s">
        <v>84</v>
      </c>
      <c r="AY162" s="161" t="s">
        <v>138</v>
      </c>
    </row>
    <row r="163" spans="1:65" s="2" customFormat="1" ht="16.5" customHeight="1">
      <c r="A163" s="33"/>
      <c r="B163" s="145"/>
      <c r="C163" s="183" t="s">
        <v>198</v>
      </c>
      <c r="D163" s="183" t="s">
        <v>226</v>
      </c>
      <c r="E163" s="184" t="s">
        <v>227</v>
      </c>
      <c r="F163" s="185" t="s">
        <v>228</v>
      </c>
      <c r="G163" s="186" t="s">
        <v>212</v>
      </c>
      <c r="H163" s="187">
        <v>8</v>
      </c>
      <c r="I163" s="188"/>
      <c r="J163" s="189">
        <f>ROUND(I163*H163,2)</f>
        <v>0</v>
      </c>
      <c r="K163" s="185" t="s">
        <v>144</v>
      </c>
      <c r="L163" s="190"/>
      <c r="M163" s="191" t="s">
        <v>1</v>
      </c>
      <c r="N163" s="192" t="s">
        <v>41</v>
      </c>
      <c r="O163" s="59"/>
      <c r="P163" s="155">
        <f>O163*H163</f>
        <v>0</v>
      </c>
      <c r="Q163" s="155">
        <v>1</v>
      </c>
      <c r="R163" s="155">
        <f>Q163*H163</f>
        <v>8</v>
      </c>
      <c r="S163" s="155">
        <v>0</v>
      </c>
      <c r="T163" s="156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57" t="s">
        <v>96</v>
      </c>
      <c r="AT163" s="157" t="s">
        <v>226</v>
      </c>
      <c r="AU163" s="157" t="s">
        <v>86</v>
      </c>
      <c r="AY163" s="18" t="s">
        <v>138</v>
      </c>
      <c r="BE163" s="158">
        <f>IF(N163="základní",J163,0)</f>
        <v>0</v>
      </c>
      <c r="BF163" s="158">
        <f>IF(N163="snížená",J163,0)</f>
        <v>0</v>
      </c>
      <c r="BG163" s="158">
        <f>IF(N163="zákl. přenesená",J163,0)</f>
        <v>0</v>
      </c>
      <c r="BH163" s="158">
        <f>IF(N163="sníž. přenesená",J163,0)</f>
        <v>0</v>
      </c>
      <c r="BI163" s="158">
        <f>IF(N163="nulová",J163,0)</f>
        <v>0</v>
      </c>
      <c r="BJ163" s="18" t="s">
        <v>84</v>
      </c>
      <c r="BK163" s="158">
        <f>ROUND(I163*H163,2)</f>
        <v>0</v>
      </c>
      <c r="BL163" s="18" t="s">
        <v>145</v>
      </c>
      <c r="BM163" s="157" t="s">
        <v>229</v>
      </c>
    </row>
    <row r="164" spans="1:65" s="13" customFormat="1" ht="11.25">
      <c r="B164" s="159"/>
      <c r="D164" s="160" t="s">
        <v>154</v>
      </c>
      <c r="F164" s="162" t="s">
        <v>230</v>
      </c>
      <c r="H164" s="163">
        <v>8</v>
      </c>
      <c r="I164" s="164"/>
      <c r="L164" s="159"/>
      <c r="M164" s="165"/>
      <c r="N164" s="166"/>
      <c r="O164" s="166"/>
      <c r="P164" s="166"/>
      <c r="Q164" s="166"/>
      <c r="R164" s="166"/>
      <c r="S164" s="166"/>
      <c r="T164" s="167"/>
      <c r="AT164" s="161" t="s">
        <v>154</v>
      </c>
      <c r="AU164" s="161" t="s">
        <v>86</v>
      </c>
      <c r="AV164" s="13" t="s">
        <v>86</v>
      </c>
      <c r="AW164" s="13" t="s">
        <v>3</v>
      </c>
      <c r="AX164" s="13" t="s">
        <v>84</v>
      </c>
      <c r="AY164" s="161" t="s">
        <v>138</v>
      </c>
    </row>
    <row r="165" spans="1:65" s="2" customFormat="1" ht="24.2" customHeight="1">
      <c r="A165" s="33"/>
      <c r="B165" s="145"/>
      <c r="C165" s="146" t="s">
        <v>203</v>
      </c>
      <c r="D165" s="146" t="s">
        <v>140</v>
      </c>
      <c r="E165" s="147" t="s">
        <v>220</v>
      </c>
      <c r="F165" s="148" t="s">
        <v>221</v>
      </c>
      <c r="G165" s="149" t="s">
        <v>176</v>
      </c>
      <c r="H165" s="150">
        <v>12</v>
      </c>
      <c r="I165" s="151"/>
      <c r="J165" s="152">
        <f>ROUND(I165*H165,2)</f>
        <v>0</v>
      </c>
      <c r="K165" s="148" t="s">
        <v>144</v>
      </c>
      <c r="L165" s="34"/>
      <c r="M165" s="153" t="s">
        <v>1</v>
      </c>
      <c r="N165" s="154" t="s">
        <v>41</v>
      </c>
      <c r="O165" s="59"/>
      <c r="P165" s="155">
        <f>O165*H165</f>
        <v>0</v>
      </c>
      <c r="Q165" s="155">
        <v>0</v>
      </c>
      <c r="R165" s="155">
        <f>Q165*H165</f>
        <v>0</v>
      </c>
      <c r="S165" s="155">
        <v>0</v>
      </c>
      <c r="T165" s="156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57" t="s">
        <v>145</v>
      </c>
      <c r="AT165" s="157" t="s">
        <v>140</v>
      </c>
      <c r="AU165" s="157" t="s">
        <v>86</v>
      </c>
      <c r="AY165" s="18" t="s">
        <v>138</v>
      </c>
      <c r="BE165" s="158">
        <f>IF(N165="základní",J165,0)</f>
        <v>0</v>
      </c>
      <c r="BF165" s="158">
        <f>IF(N165="snížená",J165,0)</f>
        <v>0</v>
      </c>
      <c r="BG165" s="158">
        <f>IF(N165="zákl. přenesená",J165,0)</f>
        <v>0</v>
      </c>
      <c r="BH165" s="158">
        <f>IF(N165="sníž. přenesená",J165,0)</f>
        <v>0</v>
      </c>
      <c r="BI165" s="158">
        <f>IF(N165="nulová",J165,0)</f>
        <v>0</v>
      </c>
      <c r="BJ165" s="18" t="s">
        <v>84</v>
      </c>
      <c r="BK165" s="158">
        <f>ROUND(I165*H165,2)</f>
        <v>0</v>
      </c>
      <c r="BL165" s="18" t="s">
        <v>145</v>
      </c>
      <c r="BM165" s="157" t="s">
        <v>1057</v>
      </c>
    </row>
    <row r="166" spans="1:65" s="13" customFormat="1" ht="11.25">
      <c r="B166" s="159"/>
      <c r="D166" s="160" t="s">
        <v>154</v>
      </c>
      <c r="E166" s="161" t="s">
        <v>458</v>
      </c>
      <c r="F166" s="162" t="s">
        <v>1058</v>
      </c>
      <c r="H166" s="163">
        <v>12</v>
      </c>
      <c r="I166" s="164"/>
      <c r="L166" s="159"/>
      <c r="M166" s="165"/>
      <c r="N166" s="166"/>
      <c r="O166" s="166"/>
      <c r="P166" s="166"/>
      <c r="Q166" s="166"/>
      <c r="R166" s="166"/>
      <c r="S166" s="166"/>
      <c r="T166" s="167"/>
      <c r="AT166" s="161" t="s">
        <v>154</v>
      </c>
      <c r="AU166" s="161" t="s">
        <v>86</v>
      </c>
      <c r="AV166" s="13" t="s">
        <v>86</v>
      </c>
      <c r="AW166" s="13" t="s">
        <v>32</v>
      </c>
      <c r="AX166" s="13" t="s">
        <v>84</v>
      </c>
      <c r="AY166" s="161" t="s">
        <v>138</v>
      </c>
    </row>
    <row r="167" spans="1:65" s="2" customFormat="1" ht="24.2" customHeight="1">
      <c r="A167" s="33"/>
      <c r="B167" s="145"/>
      <c r="C167" s="146" t="s">
        <v>209</v>
      </c>
      <c r="D167" s="146" t="s">
        <v>140</v>
      </c>
      <c r="E167" s="147" t="s">
        <v>232</v>
      </c>
      <c r="F167" s="148" t="s">
        <v>233</v>
      </c>
      <c r="G167" s="149" t="s">
        <v>143</v>
      </c>
      <c r="H167" s="150">
        <v>14</v>
      </c>
      <c r="I167" s="151"/>
      <c r="J167" s="152">
        <f>ROUND(I167*H167,2)</f>
        <v>0</v>
      </c>
      <c r="K167" s="148" t="s">
        <v>144</v>
      </c>
      <c r="L167" s="34"/>
      <c r="M167" s="153" t="s">
        <v>1</v>
      </c>
      <c r="N167" s="154" t="s">
        <v>41</v>
      </c>
      <c r="O167" s="59"/>
      <c r="P167" s="155">
        <f>O167*H167</f>
        <v>0</v>
      </c>
      <c r="Q167" s="155">
        <v>0</v>
      </c>
      <c r="R167" s="155">
        <f>Q167*H167</f>
        <v>0</v>
      </c>
      <c r="S167" s="155">
        <v>0</v>
      </c>
      <c r="T167" s="156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57" t="s">
        <v>145</v>
      </c>
      <c r="AT167" s="157" t="s">
        <v>140</v>
      </c>
      <c r="AU167" s="157" t="s">
        <v>86</v>
      </c>
      <c r="AY167" s="18" t="s">
        <v>138</v>
      </c>
      <c r="BE167" s="158">
        <f>IF(N167="základní",J167,0)</f>
        <v>0</v>
      </c>
      <c r="BF167" s="158">
        <f>IF(N167="snížená",J167,0)</f>
        <v>0</v>
      </c>
      <c r="BG167" s="158">
        <f>IF(N167="zákl. přenesená",J167,0)</f>
        <v>0</v>
      </c>
      <c r="BH167" s="158">
        <f>IF(N167="sníž. přenesená",J167,0)</f>
        <v>0</v>
      </c>
      <c r="BI167" s="158">
        <f>IF(N167="nulová",J167,0)</f>
        <v>0</v>
      </c>
      <c r="BJ167" s="18" t="s">
        <v>84</v>
      </c>
      <c r="BK167" s="158">
        <f>ROUND(I167*H167,2)</f>
        <v>0</v>
      </c>
      <c r="BL167" s="18" t="s">
        <v>145</v>
      </c>
      <c r="BM167" s="157" t="s">
        <v>234</v>
      </c>
    </row>
    <row r="168" spans="1:65" s="2" customFormat="1" ht="24.2" customHeight="1">
      <c r="A168" s="33"/>
      <c r="B168" s="145"/>
      <c r="C168" s="146" t="s">
        <v>215</v>
      </c>
      <c r="D168" s="146" t="s">
        <v>140</v>
      </c>
      <c r="E168" s="147" t="s">
        <v>236</v>
      </c>
      <c r="F168" s="148" t="s">
        <v>237</v>
      </c>
      <c r="G168" s="149" t="s">
        <v>143</v>
      </c>
      <c r="H168" s="150">
        <v>35</v>
      </c>
      <c r="I168" s="151"/>
      <c r="J168" s="152">
        <f>ROUND(I168*H168,2)</f>
        <v>0</v>
      </c>
      <c r="K168" s="148" t="s">
        <v>144</v>
      </c>
      <c r="L168" s="34"/>
      <c r="M168" s="153" t="s">
        <v>1</v>
      </c>
      <c r="N168" s="154" t="s">
        <v>41</v>
      </c>
      <c r="O168" s="59"/>
      <c r="P168" s="155">
        <f>O168*H168</f>
        <v>0</v>
      </c>
      <c r="Q168" s="155">
        <v>0</v>
      </c>
      <c r="R168" s="155">
        <f>Q168*H168</f>
        <v>0</v>
      </c>
      <c r="S168" s="155">
        <v>0</v>
      </c>
      <c r="T168" s="156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57" t="s">
        <v>145</v>
      </c>
      <c r="AT168" s="157" t="s">
        <v>140</v>
      </c>
      <c r="AU168" s="157" t="s">
        <v>86</v>
      </c>
      <c r="AY168" s="18" t="s">
        <v>138</v>
      </c>
      <c r="BE168" s="158">
        <f>IF(N168="základní",J168,0)</f>
        <v>0</v>
      </c>
      <c r="BF168" s="158">
        <f>IF(N168="snížená",J168,0)</f>
        <v>0</v>
      </c>
      <c r="BG168" s="158">
        <f>IF(N168="zákl. přenesená",J168,0)</f>
        <v>0</v>
      </c>
      <c r="BH168" s="158">
        <f>IF(N168="sníž. přenesená",J168,0)</f>
        <v>0</v>
      </c>
      <c r="BI168" s="158">
        <f>IF(N168="nulová",J168,0)</f>
        <v>0</v>
      </c>
      <c r="BJ168" s="18" t="s">
        <v>84</v>
      </c>
      <c r="BK168" s="158">
        <f>ROUND(I168*H168,2)</f>
        <v>0</v>
      </c>
      <c r="BL168" s="18" t="s">
        <v>145</v>
      </c>
      <c r="BM168" s="157" t="s">
        <v>238</v>
      </c>
    </row>
    <row r="169" spans="1:65" s="13" customFormat="1" ht="11.25">
      <c r="B169" s="159"/>
      <c r="D169" s="160" t="s">
        <v>154</v>
      </c>
      <c r="E169" s="161" t="s">
        <v>1</v>
      </c>
      <c r="F169" s="162" t="s">
        <v>312</v>
      </c>
      <c r="H169" s="163">
        <v>35</v>
      </c>
      <c r="I169" s="164"/>
      <c r="L169" s="159"/>
      <c r="M169" s="165"/>
      <c r="N169" s="166"/>
      <c r="O169" s="166"/>
      <c r="P169" s="166"/>
      <c r="Q169" s="166"/>
      <c r="R169" s="166"/>
      <c r="S169" s="166"/>
      <c r="T169" s="167"/>
      <c r="AT169" s="161" t="s">
        <v>154</v>
      </c>
      <c r="AU169" s="161" t="s">
        <v>86</v>
      </c>
      <c r="AV169" s="13" t="s">
        <v>86</v>
      </c>
      <c r="AW169" s="13" t="s">
        <v>32</v>
      </c>
      <c r="AX169" s="13" t="s">
        <v>76</v>
      </c>
      <c r="AY169" s="161" t="s">
        <v>138</v>
      </c>
    </row>
    <row r="170" spans="1:65" s="16" customFormat="1" ht="11.25">
      <c r="B170" s="193"/>
      <c r="D170" s="160" t="s">
        <v>154</v>
      </c>
      <c r="E170" s="194" t="s">
        <v>98</v>
      </c>
      <c r="F170" s="195" t="s">
        <v>240</v>
      </c>
      <c r="H170" s="196">
        <v>35</v>
      </c>
      <c r="I170" s="197"/>
      <c r="L170" s="193"/>
      <c r="M170" s="198"/>
      <c r="N170" s="199"/>
      <c r="O170" s="199"/>
      <c r="P170" s="199"/>
      <c r="Q170" s="199"/>
      <c r="R170" s="199"/>
      <c r="S170" s="199"/>
      <c r="T170" s="200"/>
      <c r="AT170" s="194" t="s">
        <v>154</v>
      </c>
      <c r="AU170" s="194" t="s">
        <v>86</v>
      </c>
      <c r="AV170" s="16" t="s">
        <v>150</v>
      </c>
      <c r="AW170" s="16" t="s">
        <v>32</v>
      </c>
      <c r="AX170" s="16" t="s">
        <v>84</v>
      </c>
      <c r="AY170" s="194" t="s">
        <v>138</v>
      </c>
    </row>
    <row r="171" spans="1:65" s="2" customFormat="1" ht="24.2" customHeight="1">
      <c r="A171" s="33"/>
      <c r="B171" s="145"/>
      <c r="C171" s="146" t="s">
        <v>219</v>
      </c>
      <c r="D171" s="146" t="s">
        <v>140</v>
      </c>
      <c r="E171" s="147" t="s">
        <v>241</v>
      </c>
      <c r="F171" s="148" t="s">
        <v>242</v>
      </c>
      <c r="G171" s="149" t="s">
        <v>143</v>
      </c>
      <c r="H171" s="150">
        <v>35</v>
      </c>
      <c r="I171" s="151"/>
      <c r="J171" s="152">
        <f>ROUND(I171*H171,2)</f>
        <v>0</v>
      </c>
      <c r="K171" s="148" t="s">
        <v>144</v>
      </c>
      <c r="L171" s="34"/>
      <c r="M171" s="153" t="s">
        <v>1</v>
      </c>
      <c r="N171" s="154" t="s">
        <v>41</v>
      </c>
      <c r="O171" s="59"/>
      <c r="P171" s="155">
        <f>O171*H171</f>
        <v>0</v>
      </c>
      <c r="Q171" s="155">
        <v>0</v>
      </c>
      <c r="R171" s="155">
        <f>Q171*H171</f>
        <v>0</v>
      </c>
      <c r="S171" s="155">
        <v>0</v>
      </c>
      <c r="T171" s="156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57" t="s">
        <v>145</v>
      </c>
      <c r="AT171" s="157" t="s">
        <v>140</v>
      </c>
      <c r="AU171" s="157" t="s">
        <v>86</v>
      </c>
      <c r="AY171" s="18" t="s">
        <v>138</v>
      </c>
      <c r="BE171" s="158">
        <f>IF(N171="základní",J171,0)</f>
        <v>0</v>
      </c>
      <c r="BF171" s="158">
        <f>IF(N171="snížená",J171,0)</f>
        <v>0</v>
      </c>
      <c r="BG171" s="158">
        <f>IF(N171="zákl. přenesená",J171,0)</f>
        <v>0</v>
      </c>
      <c r="BH171" s="158">
        <f>IF(N171="sníž. přenesená",J171,0)</f>
        <v>0</v>
      </c>
      <c r="BI171" s="158">
        <f>IF(N171="nulová",J171,0)</f>
        <v>0</v>
      </c>
      <c r="BJ171" s="18" t="s">
        <v>84</v>
      </c>
      <c r="BK171" s="158">
        <f>ROUND(I171*H171,2)</f>
        <v>0</v>
      </c>
      <c r="BL171" s="18" t="s">
        <v>145</v>
      </c>
      <c r="BM171" s="157" t="s">
        <v>243</v>
      </c>
    </row>
    <row r="172" spans="1:65" s="13" customFormat="1" ht="11.25">
      <c r="B172" s="159"/>
      <c r="D172" s="160" t="s">
        <v>154</v>
      </c>
      <c r="E172" s="161" t="s">
        <v>1</v>
      </c>
      <c r="F172" s="162" t="s">
        <v>98</v>
      </c>
      <c r="H172" s="163">
        <v>35</v>
      </c>
      <c r="I172" s="164"/>
      <c r="L172" s="159"/>
      <c r="M172" s="165"/>
      <c r="N172" s="166"/>
      <c r="O172" s="166"/>
      <c r="P172" s="166"/>
      <c r="Q172" s="166"/>
      <c r="R172" s="166"/>
      <c r="S172" s="166"/>
      <c r="T172" s="167"/>
      <c r="AT172" s="161" t="s">
        <v>154</v>
      </c>
      <c r="AU172" s="161" t="s">
        <v>86</v>
      </c>
      <c r="AV172" s="13" t="s">
        <v>86</v>
      </c>
      <c r="AW172" s="13" t="s">
        <v>32</v>
      </c>
      <c r="AX172" s="13" t="s">
        <v>84</v>
      </c>
      <c r="AY172" s="161" t="s">
        <v>138</v>
      </c>
    </row>
    <row r="173" spans="1:65" s="2" customFormat="1" ht="16.5" customHeight="1">
      <c r="A173" s="33"/>
      <c r="B173" s="145"/>
      <c r="C173" s="183" t="s">
        <v>225</v>
      </c>
      <c r="D173" s="183" t="s">
        <v>226</v>
      </c>
      <c r="E173" s="184" t="s">
        <v>245</v>
      </c>
      <c r="F173" s="185" t="s">
        <v>246</v>
      </c>
      <c r="G173" s="186" t="s">
        <v>247</v>
      </c>
      <c r="H173" s="187">
        <v>0.7</v>
      </c>
      <c r="I173" s="188"/>
      <c r="J173" s="189">
        <f>ROUND(I173*H173,2)</f>
        <v>0</v>
      </c>
      <c r="K173" s="185" t="s">
        <v>144</v>
      </c>
      <c r="L173" s="190"/>
      <c r="M173" s="191" t="s">
        <v>1</v>
      </c>
      <c r="N173" s="192" t="s">
        <v>41</v>
      </c>
      <c r="O173" s="59"/>
      <c r="P173" s="155">
        <f>O173*H173</f>
        <v>0</v>
      </c>
      <c r="Q173" s="155">
        <v>1E-3</v>
      </c>
      <c r="R173" s="155">
        <f>Q173*H173</f>
        <v>6.9999999999999999E-4</v>
      </c>
      <c r="S173" s="155">
        <v>0</v>
      </c>
      <c r="T173" s="156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57" t="s">
        <v>96</v>
      </c>
      <c r="AT173" s="157" t="s">
        <v>226</v>
      </c>
      <c r="AU173" s="157" t="s">
        <v>86</v>
      </c>
      <c r="AY173" s="18" t="s">
        <v>138</v>
      </c>
      <c r="BE173" s="158">
        <f>IF(N173="základní",J173,0)</f>
        <v>0</v>
      </c>
      <c r="BF173" s="158">
        <f>IF(N173="snížená",J173,0)</f>
        <v>0</v>
      </c>
      <c r="BG173" s="158">
        <f>IF(N173="zákl. přenesená",J173,0)</f>
        <v>0</v>
      </c>
      <c r="BH173" s="158">
        <f>IF(N173="sníž. přenesená",J173,0)</f>
        <v>0</v>
      </c>
      <c r="BI173" s="158">
        <f>IF(N173="nulová",J173,0)</f>
        <v>0</v>
      </c>
      <c r="BJ173" s="18" t="s">
        <v>84</v>
      </c>
      <c r="BK173" s="158">
        <f>ROUND(I173*H173,2)</f>
        <v>0</v>
      </c>
      <c r="BL173" s="18" t="s">
        <v>145</v>
      </c>
      <c r="BM173" s="157" t="s">
        <v>248</v>
      </c>
    </row>
    <row r="174" spans="1:65" s="13" customFormat="1" ht="11.25">
      <c r="B174" s="159"/>
      <c r="D174" s="160" t="s">
        <v>154</v>
      </c>
      <c r="F174" s="162" t="s">
        <v>1059</v>
      </c>
      <c r="H174" s="163">
        <v>0.7</v>
      </c>
      <c r="I174" s="164"/>
      <c r="L174" s="159"/>
      <c r="M174" s="165"/>
      <c r="N174" s="166"/>
      <c r="O174" s="166"/>
      <c r="P174" s="166"/>
      <c r="Q174" s="166"/>
      <c r="R174" s="166"/>
      <c r="S174" s="166"/>
      <c r="T174" s="167"/>
      <c r="AT174" s="161" t="s">
        <v>154</v>
      </c>
      <c r="AU174" s="161" t="s">
        <v>86</v>
      </c>
      <c r="AV174" s="13" t="s">
        <v>86</v>
      </c>
      <c r="AW174" s="13" t="s">
        <v>3</v>
      </c>
      <c r="AX174" s="13" t="s">
        <v>84</v>
      </c>
      <c r="AY174" s="161" t="s">
        <v>138</v>
      </c>
    </row>
    <row r="175" spans="1:65" s="2" customFormat="1" ht="21.75" customHeight="1">
      <c r="A175" s="33"/>
      <c r="B175" s="145"/>
      <c r="C175" s="146" t="s">
        <v>231</v>
      </c>
      <c r="D175" s="146" t="s">
        <v>140</v>
      </c>
      <c r="E175" s="147" t="s">
        <v>250</v>
      </c>
      <c r="F175" s="148" t="s">
        <v>251</v>
      </c>
      <c r="G175" s="149" t="s">
        <v>143</v>
      </c>
      <c r="H175" s="150">
        <v>35</v>
      </c>
      <c r="I175" s="151"/>
      <c r="J175" s="152">
        <f>ROUND(I175*H175,2)</f>
        <v>0</v>
      </c>
      <c r="K175" s="148" t="s">
        <v>144</v>
      </c>
      <c r="L175" s="34"/>
      <c r="M175" s="153" t="s">
        <v>1</v>
      </c>
      <c r="N175" s="154" t="s">
        <v>41</v>
      </c>
      <c r="O175" s="59"/>
      <c r="P175" s="155">
        <f>O175*H175</f>
        <v>0</v>
      </c>
      <c r="Q175" s="155">
        <v>0</v>
      </c>
      <c r="R175" s="155">
        <f>Q175*H175</f>
        <v>0</v>
      </c>
      <c r="S175" s="155">
        <v>0</v>
      </c>
      <c r="T175" s="156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57" t="s">
        <v>145</v>
      </c>
      <c r="AT175" s="157" t="s">
        <v>140</v>
      </c>
      <c r="AU175" s="157" t="s">
        <v>86</v>
      </c>
      <c r="AY175" s="18" t="s">
        <v>138</v>
      </c>
      <c r="BE175" s="158">
        <f>IF(N175="základní",J175,0)</f>
        <v>0</v>
      </c>
      <c r="BF175" s="158">
        <f>IF(N175="snížená",J175,0)</f>
        <v>0</v>
      </c>
      <c r="BG175" s="158">
        <f>IF(N175="zákl. přenesená",J175,0)</f>
        <v>0</v>
      </c>
      <c r="BH175" s="158">
        <f>IF(N175="sníž. přenesená",J175,0)</f>
        <v>0</v>
      </c>
      <c r="BI175" s="158">
        <f>IF(N175="nulová",J175,0)</f>
        <v>0</v>
      </c>
      <c r="BJ175" s="18" t="s">
        <v>84</v>
      </c>
      <c r="BK175" s="158">
        <f>ROUND(I175*H175,2)</f>
        <v>0</v>
      </c>
      <c r="BL175" s="18" t="s">
        <v>145</v>
      </c>
      <c r="BM175" s="157" t="s">
        <v>252</v>
      </c>
    </row>
    <row r="176" spans="1:65" s="13" customFormat="1" ht="11.25">
      <c r="B176" s="159"/>
      <c r="D176" s="160" t="s">
        <v>154</v>
      </c>
      <c r="E176" s="161" t="s">
        <v>1</v>
      </c>
      <c r="F176" s="162" t="s">
        <v>98</v>
      </c>
      <c r="H176" s="163">
        <v>35</v>
      </c>
      <c r="I176" s="164"/>
      <c r="L176" s="159"/>
      <c r="M176" s="165"/>
      <c r="N176" s="166"/>
      <c r="O176" s="166"/>
      <c r="P176" s="166"/>
      <c r="Q176" s="166"/>
      <c r="R176" s="166"/>
      <c r="S176" s="166"/>
      <c r="T176" s="167"/>
      <c r="AT176" s="161" t="s">
        <v>154</v>
      </c>
      <c r="AU176" s="161" t="s">
        <v>86</v>
      </c>
      <c r="AV176" s="13" t="s">
        <v>86</v>
      </c>
      <c r="AW176" s="13" t="s">
        <v>32</v>
      </c>
      <c r="AX176" s="13" t="s">
        <v>84</v>
      </c>
      <c r="AY176" s="161" t="s">
        <v>138</v>
      </c>
    </row>
    <row r="177" spans="1:65" s="2" customFormat="1" ht="16.5" customHeight="1">
      <c r="A177" s="33"/>
      <c r="B177" s="145"/>
      <c r="C177" s="146" t="s">
        <v>235</v>
      </c>
      <c r="D177" s="146" t="s">
        <v>140</v>
      </c>
      <c r="E177" s="147" t="s">
        <v>254</v>
      </c>
      <c r="F177" s="148" t="s">
        <v>255</v>
      </c>
      <c r="G177" s="149" t="s">
        <v>143</v>
      </c>
      <c r="H177" s="150">
        <v>35</v>
      </c>
      <c r="I177" s="151"/>
      <c r="J177" s="152">
        <f>ROUND(I177*H177,2)</f>
        <v>0</v>
      </c>
      <c r="K177" s="148" t="s">
        <v>144</v>
      </c>
      <c r="L177" s="34"/>
      <c r="M177" s="153" t="s">
        <v>1</v>
      </c>
      <c r="N177" s="154" t="s">
        <v>41</v>
      </c>
      <c r="O177" s="59"/>
      <c r="P177" s="155">
        <f>O177*H177</f>
        <v>0</v>
      </c>
      <c r="Q177" s="155">
        <v>0</v>
      </c>
      <c r="R177" s="155">
        <f>Q177*H177</f>
        <v>0</v>
      </c>
      <c r="S177" s="155">
        <v>0</v>
      </c>
      <c r="T177" s="156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57" t="s">
        <v>145</v>
      </c>
      <c r="AT177" s="157" t="s">
        <v>140</v>
      </c>
      <c r="AU177" s="157" t="s">
        <v>86</v>
      </c>
      <c r="AY177" s="18" t="s">
        <v>138</v>
      </c>
      <c r="BE177" s="158">
        <f>IF(N177="základní",J177,0)</f>
        <v>0</v>
      </c>
      <c r="BF177" s="158">
        <f>IF(N177="snížená",J177,0)</f>
        <v>0</v>
      </c>
      <c r="BG177" s="158">
        <f>IF(N177="zákl. přenesená",J177,0)</f>
        <v>0</v>
      </c>
      <c r="BH177" s="158">
        <f>IF(N177="sníž. přenesená",J177,0)</f>
        <v>0</v>
      </c>
      <c r="BI177" s="158">
        <f>IF(N177="nulová",J177,0)</f>
        <v>0</v>
      </c>
      <c r="BJ177" s="18" t="s">
        <v>84</v>
      </c>
      <c r="BK177" s="158">
        <f>ROUND(I177*H177,2)</f>
        <v>0</v>
      </c>
      <c r="BL177" s="18" t="s">
        <v>145</v>
      </c>
      <c r="BM177" s="157" t="s">
        <v>256</v>
      </c>
    </row>
    <row r="178" spans="1:65" s="13" customFormat="1" ht="11.25">
      <c r="B178" s="159"/>
      <c r="D178" s="160" t="s">
        <v>154</v>
      </c>
      <c r="E178" s="161" t="s">
        <v>1</v>
      </c>
      <c r="F178" s="162" t="s">
        <v>98</v>
      </c>
      <c r="H178" s="163">
        <v>35</v>
      </c>
      <c r="I178" s="164"/>
      <c r="L178" s="159"/>
      <c r="M178" s="165"/>
      <c r="N178" s="166"/>
      <c r="O178" s="166"/>
      <c r="P178" s="166"/>
      <c r="Q178" s="166"/>
      <c r="R178" s="166"/>
      <c r="S178" s="166"/>
      <c r="T178" s="167"/>
      <c r="AT178" s="161" t="s">
        <v>154</v>
      </c>
      <c r="AU178" s="161" t="s">
        <v>86</v>
      </c>
      <c r="AV178" s="13" t="s">
        <v>86</v>
      </c>
      <c r="AW178" s="13" t="s">
        <v>32</v>
      </c>
      <c r="AX178" s="13" t="s">
        <v>84</v>
      </c>
      <c r="AY178" s="161" t="s">
        <v>138</v>
      </c>
    </row>
    <row r="179" spans="1:65" s="2" customFormat="1" ht="16.5" customHeight="1">
      <c r="A179" s="33"/>
      <c r="B179" s="145"/>
      <c r="C179" s="146" t="s">
        <v>7</v>
      </c>
      <c r="D179" s="146" t="s">
        <v>140</v>
      </c>
      <c r="E179" s="147" t="s">
        <v>258</v>
      </c>
      <c r="F179" s="148" t="s">
        <v>259</v>
      </c>
      <c r="G179" s="149" t="s">
        <v>143</v>
      </c>
      <c r="H179" s="150">
        <v>35</v>
      </c>
      <c r="I179" s="151"/>
      <c r="J179" s="152">
        <f>ROUND(I179*H179,2)</f>
        <v>0</v>
      </c>
      <c r="K179" s="148" t="s">
        <v>1</v>
      </c>
      <c r="L179" s="34"/>
      <c r="M179" s="153" t="s">
        <v>1</v>
      </c>
      <c r="N179" s="154" t="s">
        <v>41</v>
      </c>
      <c r="O179" s="59"/>
      <c r="P179" s="155">
        <f>O179*H179</f>
        <v>0</v>
      </c>
      <c r="Q179" s="155">
        <v>0</v>
      </c>
      <c r="R179" s="155">
        <f>Q179*H179</f>
        <v>0</v>
      </c>
      <c r="S179" s="155">
        <v>0</v>
      </c>
      <c r="T179" s="156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57" t="s">
        <v>145</v>
      </c>
      <c r="AT179" s="157" t="s">
        <v>140</v>
      </c>
      <c r="AU179" s="157" t="s">
        <v>86</v>
      </c>
      <c r="AY179" s="18" t="s">
        <v>138</v>
      </c>
      <c r="BE179" s="158">
        <f>IF(N179="základní",J179,0)</f>
        <v>0</v>
      </c>
      <c r="BF179" s="158">
        <f>IF(N179="snížená",J179,0)</f>
        <v>0</v>
      </c>
      <c r="BG179" s="158">
        <f>IF(N179="zákl. přenesená",J179,0)</f>
        <v>0</v>
      </c>
      <c r="BH179" s="158">
        <f>IF(N179="sníž. přenesená",J179,0)</f>
        <v>0</v>
      </c>
      <c r="BI179" s="158">
        <f>IF(N179="nulová",J179,0)</f>
        <v>0</v>
      </c>
      <c r="BJ179" s="18" t="s">
        <v>84</v>
      </c>
      <c r="BK179" s="158">
        <f>ROUND(I179*H179,2)</f>
        <v>0</v>
      </c>
      <c r="BL179" s="18" t="s">
        <v>145</v>
      </c>
      <c r="BM179" s="157" t="s">
        <v>260</v>
      </c>
    </row>
    <row r="180" spans="1:65" s="12" customFormat="1" ht="22.9" customHeight="1">
      <c r="B180" s="132"/>
      <c r="D180" s="133" t="s">
        <v>75</v>
      </c>
      <c r="E180" s="143" t="s">
        <v>86</v>
      </c>
      <c r="F180" s="143" t="s">
        <v>261</v>
      </c>
      <c r="I180" s="135"/>
      <c r="J180" s="144">
        <f>BK180</f>
        <v>0</v>
      </c>
      <c r="L180" s="132"/>
      <c r="M180" s="137"/>
      <c r="N180" s="138"/>
      <c r="O180" s="138"/>
      <c r="P180" s="139">
        <f>SUM(P181:P196)</f>
        <v>0</v>
      </c>
      <c r="Q180" s="138"/>
      <c r="R180" s="139">
        <f>SUM(R181:R196)</f>
        <v>4.2668445099999994</v>
      </c>
      <c r="S180" s="138"/>
      <c r="T180" s="140">
        <f>SUM(T181:T196)</f>
        <v>0</v>
      </c>
      <c r="AR180" s="133" t="s">
        <v>84</v>
      </c>
      <c r="AT180" s="141" t="s">
        <v>75</v>
      </c>
      <c r="AU180" s="141" t="s">
        <v>84</v>
      </c>
      <c r="AY180" s="133" t="s">
        <v>138</v>
      </c>
      <c r="BK180" s="142">
        <f>SUM(BK181:BK196)</f>
        <v>0</v>
      </c>
    </row>
    <row r="181" spans="1:65" s="2" customFormat="1" ht="24.2" customHeight="1">
      <c r="A181" s="33"/>
      <c r="B181" s="145"/>
      <c r="C181" s="146" t="s">
        <v>244</v>
      </c>
      <c r="D181" s="146" t="s">
        <v>140</v>
      </c>
      <c r="E181" s="147" t="s">
        <v>263</v>
      </c>
      <c r="F181" s="148" t="s">
        <v>264</v>
      </c>
      <c r="G181" s="149" t="s">
        <v>176</v>
      </c>
      <c r="H181" s="150">
        <v>0.5</v>
      </c>
      <c r="I181" s="151"/>
      <c r="J181" s="152">
        <f>ROUND(I181*H181,2)</f>
        <v>0</v>
      </c>
      <c r="K181" s="148" t="s">
        <v>144</v>
      </c>
      <c r="L181" s="34"/>
      <c r="M181" s="153" t="s">
        <v>1</v>
      </c>
      <c r="N181" s="154" t="s">
        <v>41</v>
      </c>
      <c r="O181" s="59"/>
      <c r="P181" s="155">
        <f>O181*H181</f>
        <v>0</v>
      </c>
      <c r="Q181" s="155">
        <v>1.98</v>
      </c>
      <c r="R181" s="155">
        <f>Q181*H181</f>
        <v>0.99</v>
      </c>
      <c r="S181" s="155">
        <v>0</v>
      </c>
      <c r="T181" s="156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57" t="s">
        <v>145</v>
      </c>
      <c r="AT181" s="157" t="s">
        <v>140</v>
      </c>
      <c r="AU181" s="157" t="s">
        <v>86</v>
      </c>
      <c r="AY181" s="18" t="s">
        <v>138</v>
      </c>
      <c r="BE181" s="158">
        <f>IF(N181="základní",J181,0)</f>
        <v>0</v>
      </c>
      <c r="BF181" s="158">
        <f>IF(N181="snížená",J181,0)</f>
        <v>0</v>
      </c>
      <c r="BG181" s="158">
        <f>IF(N181="zákl. přenesená",J181,0)</f>
        <v>0</v>
      </c>
      <c r="BH181" s="158">
        <f>IF(N181="sníž. přenesená",J181,0)</f>
        <v>0</v>
      </c>
      <c r="BI181" s="158">
        <f>IF(N181="nulová",J181,0)</f>
        <v>0</v>
      </c>
      <c r="BJ181" s="18" t="s">
        <v>84</v>
      </c>
      <c r="BK181" s="158">
        <f>ROUND(I181*H181,2)</f>
        <v>0</v>
      </c>
      <c r="BL181" s="18" t="s">
        <v>145</v>
      </c>
      <c r="BM181" s="157" t="s">
        <v>265</v>
      </c>
    </row>
    <row r="182" spans="1:65" s="15" customFormat="1" ht="11.25">
      <c r="B182" s="176"/>
      <c r="D182" s="160" t="s">
        <v>154</v>
      </c>
      <c r="E182" s="177" t="s">
        <v>1</v>
      </c>
      <c r="F182" s="178" t="s">
        <v>266</v>
      </c>
      <c r="H182" s="177" t="s">
        <v>1</v>
      </c>
      <c r="I182" s="179"/>
      <c r="L182" s="176"/>
      <c r="M182" s="180"/>
      <c r="N182" s="181"/>
      <c r="O182" s="181"/>
      <c r="P182" s="181"/>
      <c r="Q182" s="181"/>
      <c r="R182" s="181"/>
      <c r="S182" s="181"/>
      <c r="T182" s="182"/>
      <c r="AT182" s="177" t="s">
        <v>154</v>
      </c>
      <c r="AU182" s="177" t="s">
        <v>86</v>
      </c>
      <c r="AV182" s="15" t="s">
        <v>84</v>
      </c>
      <c r="AW182" s="15" t="s">
        <v>32</v>
      </c>
      <c r="AX182" s="15" t="s">
        <v>76</v>
      </c>
      <c r="AY182" s="177" t="s">
        <v>138</v>
      </c>
    </row>
    <row r="183" spans="1:65" s="13" customFormat="1" ht="11.25">
      <c r="B183" s="159"/>
      <c r="D183" s="160" t="s">
        <v>154</v>
      </c>
      <c r="E183" s="161" t="s">
        <v>1</v>
      </c>
      <c r="F183" s="162" t="s">
        <v>267</v>
      </c>
      <c r="H183" s="163">
        <v>0.5</v>
      </c>
      <c r="I183" s="164"/>
      <c r="L183" s="159"/>
      <c r="M183" s="165"/>
      <c r="N183" s="166"/>
      <c r="O183" s="166"/>
      <c r="P183" s="166"/>
      <c r="Q183" s="166"/>
      <c r="R183" s="166"/>
      <c r="S183" s="166"/>
      <c r="T183" s="167"/>
      <c r="AT183" s="161" t="s">
        <v>154</v>
      </c>
      <c r="AU183" s="161" t="s">
        <v>86</v>
      </c>
      <c r="AV183" s="13" t="s">
        <v>86</v>
      </c>
      <c r="AW183" s="13" t="s">
        <v>32</v>
      </c>
      <c r="AX183" s="13" t="s">
        <v>84</v>
      </c>
      <c r="AY183" s="161" t="s">
        <v>138</v>
      </c>
    </row>
    <row r="184" spans="1:65" s="2" customFormat="1" ht="16.5" customHeight="1">
      <c r="A184" s="33"/>
      <c r="B184" s="145"/>
      <c r="C184" s="146" t="s">
        <v>94</v>
      </c>
      <c r="D184" s="146" t="s">
        <v>140</v>
      </c>
      <c r="E184" s="147" t="s">
        <v>269</v>
      </c>
      <c r="F184" s="148" t="s">
        <v>270</v>
      </c>
      <c r="G184" s="149" t="s">
        <v>176</v>
      </c>
      <c r="H184" s="150">
        <v>0.7</v>
      </c>
      <c r="I184" s="151"/>
      <c r="J184" s="152">
        <f>ROUND(I184*H184,2)</f>
        <v>0</v>
      </c>
      <c r="K184" s="148" t="s">
        <v>144</v>
      </c>
      <c r="L184" s="34"/>
      <c r="M184" s="153" t="s">
        <v>1</v>
      </c>
      <c r="N184" s="154" t="s">
        <v>41</v>
      </c>
      <c r="O184" s="59"/>
      <c r="P184" s="155">
        <f>O184*H184</f>
        <v>0</v>
      </c>
      <c r="Q184" s="155">
        <v>2.3010199999999998</v>
      </c>
      <c r="R184" s="155">
        <f>Q184*H184</f>
        <v>1.6107139999999998</v>
      </c>
      <c r="S184" s="155">
        <v>0</v>
      </c>
      <c r="T184" s="156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57" t="s">
        <v>145</v>
      </c>
      <c r="AT184" s="157" t="s">
        <v>140</v>
      </c>
      <c r="AU184" s="157" t="s">
        <v>86</v>
      </c>
      <c r="AY184" s="18" t="s">
        <v>138</v>
      </c>
      <c r="BE184" s="158">
        <f>IF(N184="základní",J184,0)</f>
        <v>0</v>
      </c>
      <c r="BF184" s="158">
        <f>IF(N184="snížená",J184,0)</f>
        <v>0</v>
      </c>
      <c r="BG184" s="158">
        <f>IF(N184="zákl. přenesená",J184,0)</f>
        <v>0</v>
      </c>
      <c r="BH184" s="158">
        <f>IF(N184="sníž. přenesená",J184,0)</f>
        <v>0</v>
      </c>
      <c r="BI184" s="158">
        <f>IF(N184="nulová",J184,0)</f>
        <v>0</v>
      </c>
      <c r="BJ184" s="18" t="s">
        <v>84</v>
      </c>
      <c r="BK184" s="158">
        <f>ROUND(I184*H184,2)</f>
        <v>0</v>
      </c>
      <c r="BL184" s="18" t="s">
        <v>145</v>
      </c>
      <c r="BM184" s="157" t="s">
        <v>271</v>
      </c>
    </row>
    <row r="185" spans="1:65" s="15" customFormat="1" ht="11.25">
      <c r="B185" s="176"/>
      <c r="D185" s="160" t="s">
        <v>154</v>
      </c>
      <c r="E185" s="177" t="s">
        <v>1</v>
      </c>
      <c r="F185" s="178" t="s">
        <v>272</v>
      </c>
      <c r="H185" s="177" t="s">
        <v>1</v>
      </c>
      <c r="I185" s="179"/>
      <c r="L185" s="176"/>
      <c r="M185" s="180"/>
      <c r="N185" s="181"/>
      <c r="O185" s="181"/>
      <c r="P185" s="181"/>
      <c r="Q185" s="181"/>
      <c r="R185" s="181"/>
      <c r="S185" s="181"/>
      <c r="T185" s="182"/>
      <c r="AT185" s="177" t="s">
        <v>154</v>
      </c>
      <c r="AU185" s="177" t="s">
        <v>86</v>
      </c>
      <c r="AV185" s="15" t="s">
        <v>84</v>
      </c>
      <c r="AW185" s="15" t="s">
        <v>32</v>
      </c>
      <c r="AX185" s="15" t="s">
        <v>76</v>
      </c>
      <c r="AY185" s="177" t="s">
        <v>138</v>
      </c>
    </row>
    <row r="186" spans="1:65" s="13" customFormat="1" ht="11.25">
      <c r="B186" s="159"/>
      <c r="D186" s="160" t="s">
        <v>154</v>
      </c>
      <c r="E186" s="161" t="s">
        <v>1</v>
      </c>
      <c r="F186" s="162" t="s">
        <v>273</v>
      </c>
      <c r="H186" s="163">
        <v>0.7</v>
      </c>
      <c r="I186" s="164"/>
      <c r="L186" s="159"/>
      <c r="M186" s="165"/>
      <c r="N186" s="166"/>
      <c r="O186" s="166"/>
      <c r="P186" s="166"/>
      <c r="Q186" s="166"/>
      <c r="R186" s="166"/>
      <c r="S186" s="166"/>
      <c r="T186" s="167"/>
      <c r="AT186" s="161" t="s">
        <v>154</v>
      </c>
      <c r="AU186" s="161" t="s">
        <v>86</v>
      </c>
      <c r="AV186" s="13" t="s">
        <v>86</v>
      </c>
      <c r="AW186" s="13" t="s">
        <v>32</v>
      </c>
      <c r="AX186" s="13" t="s">
        <v>84</v>
      </c>
      <c r="AY186" s="161" t="s">
        <v>138</v>
      </c>
    </row>
    <row r="187" spans="1:65" s="2" customFormat="1" ht="24.2" customHeight="1">
      <c r="A187" s="33"/>
      <c r="B187" s="145"/>
      <c r="C187" s="146" t="s">
        <v>253</v>
      </c>
      <c r="D187" s="146" t="s">
        <v>140</v>
      </c>
      <c r="E187" s="147" t="s">
        <v>275</v>
      </c>
      <c r="F187" s="148" t="s">
        <v>276</v>
      </c>
      <c r="G187" s="149" t="s">
        <v>176</v>
      </c>
      <c r="H187" s="150">
        <v>0.7</v>
      </c>
      <c r="I187" s="151"/>
      <c r="J187" s="152">
        <f>ROUND(I187*H187,2)</f>
        <v>0</v>
      </c>
      <c r="K187" s="148" t="s">
        <v>144</v>
      </c>
      <c r="L187" s="34"/>
      <c r="M187" s="153" t="s">
        <v>1</v>
      </c>
      <c r="N187" s="154" t="s">
        <v>41</v>
      </c>
      <c r="O187" s="59"/>
      <c r="P187" s="155">
        <f>O187*H187</f>
        <v>0</v>
      </c>
      <c r="Q187" s="155">
        <v>2.3010199999999998</v>
      </c>
      <c r="R187" s="155">
        <f>Q187*H187</f>
        <v>1.6107139999999998</v>
      </c>
      <c r="S187" s="155">
        <v>0</v>
      </c>
      <c r="T187" s="156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57" t="s">
        <v>145</v>
      </c>
      <c r="AT187" s="157" t="s">
        <v>140</v>
      </c>
      <c r="AU187" s="157" t="s">
        <v>86</v>
      </c>
      <c r="AY187" s="18" t="s">
        <v>138</v>
      </c>
      <c r="BE187" s="158">
        <f>IF(N187="základní",J187,0)</f>
        <v>0</v>
      </c>
      <c r="BF187" s="158">
        <f>IF(N187="snížená",J187,0)</f>
        <v>0</v>
      </c>
      <c r="BG187" s="158">
        <f>IF(N187="zákl. přenesená",J187,0)</f>
        <v>0</v>
      </c>
      <c r="BH187" s="158">
        <f>IF(N187="sníž. přenesená",J187,0)</f>
        <v>0</v>
      </c>
      <c r="BI187" s="158">
        <f>IF(N187="nulová",J187,0)</f>
        <v>0</v>
      </c>
      <c r="BJ187" s="18" t="s">
        <v>84</v>
      </c>
      <c r="BK187" s="158">
        <f>ROUND(I187*H187,2)</f>
        <v>0</v>
      </c>
      <c r="BL187" s="18" t="s">
        <v>145</v>
      </c>
      <c r="BM187" s="157" t="s">
        <v>277</v>
      </c>
    </row>
    <row r="188" spans="1:65" s="15" customFormat="1" ht="11.25">
      <c r="B188" s="176"/>
      <c r="D188" s="160" t="s">
        <v>154</v>
      </c>
      <c r="E188" s="177" t="s">
        <v>1</v>
      </c>
      <c r="F188" s="178" t="s">
        <v>278</v>
      </c>
      <c r="H188" s="177" t="s">
        <v>1</v>
      </c>
      <c r="I188" s="179"/>
      <c r="L188" s="176"/>
      <c r="M188" s="180"/>
      <c r="N188" s="181"/>
      <c r="O188" s="181"/>
      <c r="P188" s="181"/>
      <c r="Q188" s="181"/>
      <c r="R188" s="181"/>
      <c r="S188" s="181"/>
      <c r="T188" s="182"/>
      <c r="AT188" s="177" t="s">
        <v>154</v>
      </c>
      <c r="AU188" s="177" t="s">
        <v>86</v>
      </c>
      <c r="AV188" s="15" t="s">
        <v>84</v>
      </c>
      <c r="AW188" s="15" t="s">
        <v>32</v>
      </c>
      <c r="AX188" s="15" t="s">
        <v>76</v>
      </c>
      <c r="AY188" s="177" t="s">
        <v>138</v>
      </c>
    </row>
    <row r="189" spans="1:65" s="13" customFormat="1" ht="11.25">
      <c r="B189" s="159"/>
      <c r="D189" s="160" t="s">
        <v>154</v>
      </c>
      <c r="E189" s="161" t="s">
        <v>1</v>
      </c>
      <c r="F189" s="162" t="s">
        <v>273</v>
      </c>
      <c r="H189" s="163">
        <v>0.7</v>
      </c>
      <c r="I189" s="164"/>
      <c r="L189" s="159"/>
      <c r="M189" s="165"/>
      <c r="N189" s="166"/>
      <c r="O189" s="166"/>
      <c r="P189" s="166"/>
      <c r="Q189" s="166"/>
      <c r="R189" s="166"/>
      <c r="S189" s="166"/>
      <c r="T189" s="167"/>
      <c r="AT189" s="161" t="s">
        <v>154</v>
      </c>
      <c r="AU189" s="161" t="s">
        <v>86</v>
      </c>
      <c r="AV189" s="13" t="s">
        <v>86</v>
      </c>
      <c r="AW189" s="13" t="s">
        <v>32</v>
      </c>
      <c r="AX189" s="13" t="s">
        <v>84</v>
      </c>
      <c r="AY189" s="161" t="s">
        <v>138</v>
      </c>
    </row>
    <row r="190" spans="1:65" s="2" customFormat="1" ht="16.5" customHeight="1">
      <c r="A190" s="33"/>
      <c r="B190" s="145"/>
      <c r="C190" s="146" t="s">
        <v>257</v>
      </c>
      <c r="D190" s="146" t="s">
        <v>140</v>
      </c>
      <c r="E190" s="147" t="s">
        <v>280</v>
      </c>
      <c r="F190" s="148" t="s">
        <v>281</v>
      </c>
      <c r="G190" s="149" t="s">
        <v>143</v>
      </c>
      <c r="H190" s="150">
        <v>1.5</v>
      </c>
      <c r="I190" s="151"/>
      <c r="J190" s="152">
        <f>ROUND(I190*H190,2)</f>
        <v>0</v>
      </c>
      <c r="K190" s="148" t="s">
        <v>144</v>
      </c>
      <c r="L190" s="34"/>
      <c r="M190" s="153" t="s">
        <v>1</v>
      </c>
      <c r="N190" s="154" t="s">
        <v>41</v>
      </c>
      <c r="O190" s="59"/>
      <c r="P190" s="155">
        <f>O190*H190</f>
        <v>0</v>
      </c>
      <c r="Q190" s="155">
        <v>2.9399999999999999E-3</v>
      </c>
      <c r="R190" s="155">
        <f>Q190*H190</f>
        <v>4.4099999999999999E-3</v>
      </c>
      <c r="S190" s="155">
        <v>0</v>
      </c>
      <c r="T190" s="156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57" t="s">
        <v>145</v>
      </c>
      <c r="AT190" s="157" t="s">
        <v>140</v>
      </c>
      <c r="AU190" s="157" t="s">
        <v>86</v>
      </c>
      <c r="AY190" s="18" t="s">
        <v>138</v>
      </c>
      <c r="BE190" s="158">
        <f>IF(N190="základní",J190,0)</f>
        <v>0</v>
      </c>
      <c r="BF190" s="158">
        <f>IF(N190="snížená",J190,0)</f>
        <v>0</v>
      </c>
      <c r="BG190" s="158">
        <f>IF(N190="zákl. přenesená",J190,0)</f>
        <v>0</v>
      </c>
      <c r="BH190" s="158">
        <f>IF(N190="sníž. přenesená",J190,0)</f>
        <v>0</v>
      </c>
      <c r="BI190" s="158">
        <f>IF(N190="nulová",J190,0)</f>
        <v>0</v>
      </c>
      <c r="BJ190" s="18" t="s">
        <v>84</v>
      </c>
      <c r="BK190" s="158">
        <f>ROUND(I190*H190,2)</f>
        <v>0</v>
      </c>
      <c r="BL190" s="18" t="s">
        <v>145</v>
      </c>
      <c r="BM190" s="157" t="s">
        <v>282</v>
      </c>
    </row>
    <row r="191" spans="1:65" s="13" customFormat="1" ht="11.25">
      <c r="B191" s="159"/>
      <c r="D191" s="160" t="s">
        <v>154</v>
      </c>
      <c r="E191" s="161" t="s">
        <v>1</v>
      </c>
      <c r="F191" s="162" t="s">
        <v>283</v>
      </c>
      <c r="H191" s="163">
        <v>1.5</v>
      </c>
      <c r="I191" s="164"/>
      <c r="L191" s="159"/>
      <c r="M191" s="165"/>
      <c r="N191" s="166"/>
      <c r="O191" s="166"/>
      <c r="P191" s="166"/>
      <c r="Q191" s="166"/>
      <c r="R191" s="166"/>
      <c r="S191" s="166"/>
      <c r="T191" s="167"/>
      <c r="AT191" s="161" t="s">
        <v>154</v>
      </c>
      <c r="AU191" s="161" t="s">
        <v>86</v>
      </c>
      <c r="AV191" s="13" t="s">
        <v>86</v>
      </c>
      <c r="AW191" s="13" t="s">
        <v>32</v>
      </c>
      <c r="AX191" s="13" t="s">
        <v>84</v>
      </c>
      <c r="AY191" s="161" t="s">
        <v>138</v>
      </c>
    </row>
    <row r="192" spans="1:65" s="2" customFormat="1" ht="16.5" customHeight="1">
      <c r="A192" s="33"/>
      <c r="B192" s="145"/>
      <c r="C192" s="146" t="s">
        <v>262</v>
      </c>
      <c r="D192" s="146" t="s">
        <v>140</v>
      </c>
      <c r="E192" s="147" t="s">
        <v>285</v>
      </c>
      <c r="F192" s="148" t="s">
        <v>286</v>
      </c>
      <c r="G192" s="149" t="s">
        <v>143</v>
      </c>
      <c r="H192" s="150">
        <v>1.5</v>
      </c>
      <c r="I192" s="151"/>
      <c r="J192" s="152">
        <f>ROUND(I192*H192,2)</f>
        <v>0</v>
      </c>
      <c r="K192" s="148" t="s">
        <v>144</v>
      </c>
      <c r="L192" s="34"/>
      <c r="M192" s="153" t="s">
        <v>1</v>
      </c>
      <c r="N192" s="154" t="s">
        <v>41</v>
      </c>
      <c r="O192" s="59"/>
      <c r="P192" s="155">
        <f>O192*H192</f>
        <v>0</v>
      </c>
      <c r="Q192" s="155">
        <v>0</v>
      </c>
      <c r="R192" s="155">
        <f>Q192*H192</f>
        <v>0</v>
      </c>
      <c r="S192" s="155">
        <v>0</v>
      </c>
      <c r="T192" s="156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57" t="s">
        <v>145</v>
      </c>
      <c r="AT192" s="157" t="s">
        <v>140</v>
      </c>
      <c r="AU192" s="157" t="s">
        <v>86</v>
      </c>
      <c r="AY192" s="18" t="s">
        <v>138</v>
      </c>
      <c r="BE192" s="158">
        <f>IF(N192="základní",J192,0)</f>
        <v>0</v>
      </c>
      <c r="BF192" s="158">
        <f>IF(N192="snížená",J192,0)</f>
        <v>0</v>
      </c>
      <c r="BG192" s="158">
        <f>IF(N192="zákl. přenesená",J192,0)</f>
        <v>0</v>
      </c>
      <c r="BH192" s="158">
        <f>IF(N192="sníž. přenesená",J192,0)</f>
        <v>0</v>
      </c>
      <c r="BI192" s="158">
        <f>IF(N192="nulová",J192,0)</f>
        <v>0</v>
      </c>
      <c r="BJ192" s="18" t="s">
        <v>84</v>
      </c>
      <c r="BK192" s="158">
        <f>ROUND(I192*H192,2)</f>
        <v>0</v>
      </c>
      <c r="BL192" s="18" t="s">
        <v>145</v>
      </c>
      <c r="BM192" s="157" t="s">
        <v>287</v>
      </c>
    </row>
    <row r="193" spans="1:65" s="2" customFormat="1" ht="21.75" customHeight="1">
      <c r="A193" s="33"/>
      <c r="B193" s="145"/>
      <c r="C193" s="146" t="s">
        <v>268</v>
      </c>
      <c r="D193" s="146" t="s">
        <v>140</v>
      </c>
      <c r="E193" s="147" t="s">
        <v>289</v>
      </c>
      <c r="F193" s="148" t="s">
        <v>290</v>
      </c>
      <c r="G193" s="149" t="s">
        <v>212</v>
      </c>
      <c r="H193" s="150">
        <v>3.0000000000000001E-3</v>
      </c>
      <c r="I193" s="151"/>
      <c r="J193" s="152">
        <f>ROUND(I193*H193,2)</f>
        <v>0</v>
      </c>
      <c r="K193" s="148" t="s">
        <v>144</v>
      </c>
      <c r="L193" s="34"/>
      <c r="M193" s="153" t="s">
        <v>1</v>
      </c>
      <c r="N193" s="154" t="s">
        <v>41</v>
      </c>
      <c r="O193" s="59"/>
      <c r="P193" s="155">
        <f>O193*H193</f>
        <v>0</v>
      </c>
      <c r="Q193" s="155">
        <v>1.0606199999999999</v>
      </c>
      <c r="R193" s="155">
        <f>Q193*H193</f>
        <v>3.1818599999999999E-3</v>
      </c>
      <c r="S193" s="155">
        <v>0</v>
      </c>
      <c r="T193" s="156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57" t="s">
        <v>145</v>
      </c>
      <c r="AT193" s="157" t="s">
        <v>140</v>
      </c>
      <c r="AU193" s="157" t="s">
        <v>86</v>
      </c>
      <c r="AY193" s="18" t="s">
        <v>138</v>
      </c>
      <c r="BE193" s="158">
        <f>IF(N193="základní",J193,0)</f>
        <v>0</v>
      </c>
      <c r="BF193" s="158">
        <f>IF(N193="snížená",J193,0)</f>
        <v>0</v>
      </c>
      <c r="BG193" s="158">
        <f>IF(N193="zákl. přenesená",J193,0)</f>
        <v>0</v>
      </c>
      <c r="BH193" s="158">
        <f>IF(N193="sníž. přenesená",J193,0)</f>
        <v>0</v>
      </c>
      <c r="BI193" s="158">
        <f>IF(N193="nulová",J193,0)</f>
        <v>0</v>
      </c>
      <c r="BJ193" s="18" t="s">
        <v>84</v>
      </c>
      <c r="BK193" s="158">
        <f>ROUND(I193*H193,2)</f>
        <v>0</v>
      </c>
      <c r="BL193" s="18" t="s">
        <v>145</v>
      </c>
      <c r="BM193" s="157" t="s">
        <v>291</v>
      </c>
    </row>
    <row r="194" spans="1:65" s="13" customFormat="1" ht="11.25">
      <c r="B194" s="159"/>
      <c r="D194" s="160" t="s">
        <v>154</v>
      </c>
      <c r="E194" s="161" t="s">
        <v>1</v>
      </c>
      <c r="F194" s="162" t="s">
        <v>292</v>
      </c>
      <c r="H194" s="163">
        <v>3.0000000000000001E-3</v>
      </c>
      <c r="I194" s="164"/>
      <c r="L194" s="159"/>
      <c r="M194" s="165"/>
      <c r="N194" s="166"/>
      <c r="O194" s="166"/>
      <c r="P194" s="166"/>
      <c r="Q194" s="166"/>
      <c r="R194" s="166"/>
      <c r="S194" s="166"/>
      <c r="T194" s="167"/>
      <c r="AT194" s="161" t="s">
        <v>154</v>
      </c>
      <c r="AU194" s="161" t="s">
        <v>86</v>
      </c>
      <c r="AV194" s="13" t="s">
        <v>86</v>
      </c>
      <c r="AW194" s="13" t="s">
        <v>32</v>
      </c>
      <c r="AX194" s="13" t="s">
        <v>84</v>
      </c>
      <c r="AY194" s="161" t="s">
        <v>138</v>
      </c>
    </row>
    <row r="195" spans="1:65" s="2" customFormat="1" ht="16.5" customHeight="1">
      <c r="A195" s="33"/>
      <c r="B195" s="145"/>
      <c r="C195" s="146" t="s">
        <v>274</v>
      </c>
      <c r="D195" s="146" t="s">
        <v>140</v>
      </c>
      <c r="E195" s="147" t="s">
        <v>294</v>
      </c>
      <c r="F195" s="148" t="s">
        <v>295</v>
      </c>
      <c r="G195" s="149" t="s">
        <v>212</v>
      </c>
      <c r="H195" s="150">
        <v>4.4999999999999998E-2</v>
      </c>
      <c r="I195" s="151"/>
      <c r="J195" s="152">
        <f>ROUND(I195*H195,2)</f>
        <v>0</v>
      </c>
      <c r="K195" s="148" t="s">
        <v>144</v>
      </c>
      <c r="L195" s="34"/>
      <c r="M195" s="153" t="s">
        <v>1</v>
      </c>
      <c r="N195" s="154" t="s">
        <v>41</v>
      </c>
      <c r="O195" s="59"/>
      <c r="P195" s="155">
        <f>O195*H195</f>
        <v>0</v>
      </c>
      <c r="Q195" s="155">
        <v>1.06277</v>
      </c>
      <c r="R195" s="155">
        <f>Q195*H195</f>
        <v>4.7824649999999996E-2</v>
      </c>
      <c r="S195" s="155">
        <v>0</v>
      </c>
      <c r="T195" s="156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57" t="s">
        <v>145</v>
      </c>
      <c r="AT195" s="157" t="s">
        <v>140</v>
      </c>
      <c r="AU195" s="157" t="s">
        <v>86</v>
      </c>
      <c r="AY195" s="18" t="s">
        <v>138</v>
      </c>
      <c r="BE195" s="158">
        <f>IF(N195="základní",J195,0)</f>
        <v>0</v>
      </c>
      <c r="BF195" s="158">
        <f>IF(N195="snížená",J195,0)</f>
        <v>0</v>
      </c>
      <c r="BG195" s="158">
        <f>IF(N195="zákl. přenesená",J195,0)</f>
        <v>0</v>
      </c>
      <c r="BH195" s="158">
        <f>IF(N195="sníž. přenesená",J195,0)</f>
        <v>0</v>
      </c>
      <c r="BI195" s="158">
        <f>IF(N195="nulová",J195,0)</f>
        <v>0</v>
      </c>
      <c r="BJ195" s="18" t="s">
        <v>84</v>
      </c>
      <c r="BK195" s="158">
        <f>ROUND(I195*H195,2)</f>
        <v>0</v>
      </c>
      <c r="BL195" s="18" t="s">
        <v>145</v>
      </c>
      <c r="BM195" s="157" t="s">
        <v>296</v>
      </c>
    </row>
    <row r="196" spans="1:65" s="13" customFormat="1" ht="11.25">
      <c r="B196" s="159"/>
      <c r="D196" s="160" t="s">
        <v>154</v>
      </c>
      <c r="E196" s="161" t="s">
        <v>1</v>
      </c>
      <c r="F196" s="162" t="s">
        <v>1060</v>
      </c>
      <c r="H196" s="163">
        <v>4.4999999999999998E-2</v>
      </c>
      <c r="I196" s="164"/>
      <c r="L196" s="159"/>
      <c r="M196" s="165"/>
      <c r="N196" s="166"/>
      <c r="O196" s="166"/>
      <c r="P196" s="166"/>
      <c r="Q196" s="166"/>
      <c r="R196" s="166"/>
      <c r="S196" s="166"/>
      <c r="T196" s="167"/>
      <c r="AT196" s="161" t="s">
        <v>154</v>
      </c>
      <c r="AU196" s="161" t="s">
        <v>86</v>
      </c>
      <c r="AV196" s="13" t="s">
        <v>86</v>
      </c>
      <c r="AW196" s="13" t="s">
        <v>32</v>
      </c>
      <c r="AX196" s="13" t="s">
        <v>84</v>
      </c>
      <c r="AY196" s="161" t="s">
        <v>138</v>
      </c>
    </row>
    <row r="197" spans="1:65" s="12" customFormat="1" ht="22.9" customHeight="1">
      <c r="B197" s="132"/>
      <c r="D197" s="133" t="s">
        <v>75</v>
      </c>
      <c r="E197" s="143" t="s">
        <v>159</v>
      </c>
      <c r="F197" s="143" t="s">
        <v>298</v>
      </c>
      <c r="I197" s="135"/>
      <c r="J197" s="144">
        <f>BK197</f>
        <v>0</v>
      </c>
      <c r="L197" s="132"/>
      <c r="M197" s="137"/>
      <c r="N197" s="138"/>
      <c r="O197" s="138"/>
      <c r="P197" s="139">
        <f>SUM(P198:P210)</f>
        <v>0</v>
      </c>
      <c r="Q197" s="138"/>
      <c r="R197" s="139">
        <f>SUM(R198:R210)</f>
        <v>17.007234999999998</v>
      </c>
      <c r="S197" s="138"/>
      <c r="T197" s="140">
        <f>SUM(T198:T210)</f>
        <v>0</v>
      </c>
      <c r="AR197" s="133" t="s">
        <v>84</v>
      </c>
      <c r="AT197" s="141" t="s">
        <v>75</v>
      </c>
      <c r="AU197" s="141" t="s">
        <v>84</v>
      </c>
      <c r="AY197" s="133" t="s">
        <v>138</v>
      </c>
      <c r="BK197" s="142">
        <f>SUM(BK198:BK210)</f>
        <v>0</v>
      </c>
    </row>
    <row r="198" spans="1:65" s="2" customFormat="1" ht="21.75" customHeight="1">
      <c r="A198" s="33"/>
      <c r="B198" s="145"/>
      <c r="C198" s="146" t="s">
        <v>279</v>
      </c>
      <c r="D198" s="146" t="s">
        <v>140</v>
      </c>
      <c r="E198" s="147" t="s">
        <v>300</v>
      </c>
      <c r="F198" s="148" t="s">
        <v>301</v>
      </c>
      <c r="G198" s="149" t="s">
        <v>143</v>
      </c>
      <c r="H198" s="150">
        <v>4.4000000000000004</v>
      </c>
      <c r="I198" s="151"/>
      <c r="J198" s="152">
        <f>ROUND(I198*H198,2)</f>
        <v>0</v>
      </c>
      <c r="K198" s="148" t="s">
        <v>144</v>
      </c>
      <c r="L198" s="34"/>
      <c r="M198" s="153" t="s">
        <v>1</v>
      </c>
      <c r="N198" s="154" t="s">
        <v>41</v>
      </c>
      <c r="O198" s="59"/>
      <c r="P198" s="155">
        <f>O198*H198</f>
        <v>0</v>
      </c>
      <c r="Q198" s="155">
        <v>0.23</v>
      </c>
      <c r="R198" s="155">
        <f>Q198*H198</f>
        <v>1.0120000000000002</v>
      </c>
      <c r="S198" s="155">
        <v>0</v>
      </c>
      <c r="T198" s="156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57" t="s">
        <v>145</v>
      </c>
      <c r="AT198" s="157" t="s">
        <v>140</v>
      </c>
      <c r="AU198" s="157" t="s">
        <v>86</v>
      </c>
      <c r="AY198" s="18" t="s">
        <v>138</v>
      </c>
      <c r="BE198" s="158">
        <f>IF(N198="základní",J198,0)</f>
        <v>0</v>
      </c>
      <c r="BF198" s="158">
        <f>IF(N198="snížená",J198,0)</f>
        <v>0</v>
      </c>
      <c r="BG198" s="158">
        <f>IF(N198="zákl. přenesená",J198,0)</f>
        <v>0</v>
      </c>
      <c r="BH198" s="158">
        <f>IF(N198="sníž. přenesená",J198,0)</f>
        <v>0</v>
      </c>
      <c r="BI198" s="158">
        <f>IF(N198="nulová",J198,0)</f>
        <v>0</v>
      </c>
      <c r="BJ198" s="18" t="s">
        <v>84</v>
      </c>
      <c r="BK198" s="158">
        <f>ROUND(I198*H198,2)</f>
        <v>0</v>
      </c>
      <c r="BL198" s="18" t="s">
        <v>145</v>
      </c>
      <c r="BM198" s="157" t="s">
        <v>302</v>
      </c>
    </row>
    <row r="199" spans="1:65" s="15" customFormat="1" ht="11.25">
      <c r="B199" s="176"/>
      <c r="D199" s="160" t="s">
        <v>154</v>
      </c>
      <c r="E199" s="177" t="s">
        <v>1</v>
      </c>
      <c r="F199" s="178" t="s">
        <v>303</v>
      </c>
      <c r="H199" s="177" t="s">
        <v>1</v>
      </c>
      <c r="I199" s="179"/>
      <c r="L199" s="176"/>
      <c r="M199" s="180"/>
      <c r="N199" s="181"/>
      <c r="O199" s="181"/>
      <c r="P199" s="181"/>
      <c r="Q199" s="181"/>
      <c r="R199" s="181"/>
      <c r="S199" s="181"/>
      <c r="T199" s="182"/>
      <c r="AT199" s="177" t="s">
        <v>154</v>
      </c>
      <c r="AU199" s="177" t="s">
        <v>86</v>
      </c>
      <c r="AV199" s="15" t="s">
        <v>84</v>
      </c>
      <c r="AW199" s="15" t="s">
        <v>32</v>
      </c>
      <c r="AX199" s="15" t="s">
        <v>76</v>
      </c>
      <c r="AY199" s="177" t="s">
        <v>138</v>
      </c>
    </row>
    <row r="200" spans="1:65" s="13" customFormat="1" ht="11.25">
      <c r="B200" s="159"/>
      <c r="D200" s="160" t="s">
        <v>154</v>
      </c>
      <c r="E200" s="161" t="s">
        <v>1</v>
      </c>
      <c r="F200" s="162" t="s">
        <v>1061</v>
      </c>
      <c r="H200" s="163">
        <v>4.4000000000000004</v>
      </c>
      <c r="I200" s="164"/>
      <c r="L200" s="159"/>
      <c r="M200" s="165"/>
      <c r="N200" s="166"/>
      <c r="O200" s="166"/>
      <c r="P200" s="166"/>
      <c r="Q200" s="166"/>
      <c r="R200" s="166"/>
      <c r="S200" s="166"/>
      <c r="T200" s="167"/>
      <c r="AT200" s="161" t="s">
        <v>154</v>
      </c>
      <c r="AU200" s="161" t="s">
        <v>86</v>
      </c>
      <c r="AV200" s="13" t="s">
        <v>86</v>
      </c>
      <c r="AW200" s="13" t="s">
        <v>32</v>
      </c>
      <c r="AX200" s="13" t="s">
        <v>84</v>
      </c>
      <c r="AY200" s="161" t="s">
        <v>138</v>
      </c>
    </row>
    <row r="201" spans="1:65" s="2" customFormat="1" ht="21.75" customHeight="1">
      <c r="A201" s="33"/>
      <c r="B201" s="145"/>
      <c r="C201" s="146" t="s">
        <v>284</v>
      </c>
      <c r="D201" s="146" t="s">
        <v>140</v>
      </c>
      <c r="E201" s="147" t="s">
        <v>306</v>
      </c>
      <c r="F201" s="148" t="s">
        <v>307</v>
      </c>
      <c r="G201" s="149" t="s">
        <v>143</v>
      </c>
      <c r="H201" s="150">
        <v>10</v>
      </c>
      <c r="I201" s="151"/>
      <c r="J201" s="152">
        <f>ROUND(I201*H201,2)</f>
        <v>0</v>
      </c>
      <c r="K201" s="148" t="s">
        <v>308</v>
      </c>
      <c r="L201" s="34"/>
      <c r="M201" s="153" t="s">
        <v>1</v>
      </c>
      <c r="N201" s="154" t="s">
        <v>41</v>
      </c>
      <c r="O201" s="59"/>
      <c r="P201" s="155">
        <f>O201*H201</f>
        <v>0</v>
      </c>
      <c r="Q201" s="155">
        <v>0.46</v>
      </c>
      <c r="R201" s="155">
        <f>Q201*H201</f>
        <v>4.6000000000000005</v>
      </c>
      <c r="S201" s="155">
        <v>0</v>
      </c>
      <c r="T201" s="156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57" t="s">
        <v>145</v>
      </c>
      <c r="AT201" s="157" t="s">
        <v>140</v>
      </c>
      <c r="AU201" s="157" t="s">
        <v>86</v>
      </c>
      <c r="AY201" s="18" t="s">
        <v>138</v>
      </c>
      <c r="BE201" s="158">
        <f>IF(N201="základní",J201,0)</f>
        <v>0</v>
      </c>
      <c r="BF201" s="158">
        <f>IF(N201="snížená",J201,0)</f>
        <v>0</v>
      </c>
      <c r="BG201" s="158">
        <f>IF(N201="zákl. přenesená",J201,0)</f>
        <v>0</v>
      </c>
      <c r="BH201" s="158">
        <f>IF(N201="sníž. přenesená",J201,0)</f>
        <v>0</v>
      </c>
      <c r="BI201" s="158">
        <f>IF(N201="nulová",J201,0)</f>
        <v>0</v>
      </c>
      <c r="BJ201" s="18" t="s">
        <v>84</v>
      </c>
      <c r="BK201" s="158">
        <f>ROUND(I201*H201,2)</f>
        <v>0</v>
      </c>
      <c r="BL201" s="18" t="s">
        <v>145</v>
      </c>
      <c r="BM201" s="157" t="s">
        <v>309</v>
      </c>
    </row>
    <row r="202" spans="1:65" s="15" customFormat="1" ht="11.25">
      <c r="B202" s="176"/>
      <c r="D202" s="160" t="s">
        <v>154</v>
      </c>
      <c r="E202" s="177" t="s">
        <v>1</v>
      </c>
      <c r="F202" s="178" t="s">
        <v>310</v>
      </c>
      <c r="H202" s="177" t="s">
        <v>1</v>
      </c>
      <c r="I202" s="179"/>
      <c r="L202" s="176"/>
      <c r="M202" s="180"/>
      <c r="N202" s="181"/>
      <c r="O202" s="181"/>
      <c r="P202" s="181"/>
      <c r="Q202" s="181"/>
      <c r="R202" s="181"/>
      <c r="S202" s="181"/>
      <c r="T202" s="182"/>
      <c r="AT202" s="177" t="s">
        <v>154</v>
      </c>
      <c r="AU202" s="177" t="s">
        <v>86</v>
      </c>
      <c r="AV202" s="15" t="s">
        <v>84</v>
      </c>
      <c r="AW202" s="15" t="s">
        <v>32</v>
      </c>
      <c r="AX202" s="15" t="s">
        <v>76</v>
      </c>
      <c r="AY202" s="177" t="s">
        <v>138</v>
      </c>
    </row>
    <row r="203" spans="1:65" s="13" customFormat="1" ht="11.25">
      <c r="B203" s="159"/>
      <c r="D203" s="160" t="s">
        <v>154</v>
      </c>
      <c r="E203" s="161" t="s">
        <v>1</v>
      </c>
      <c r="F203" s="162" t="s">
        <v>1062</v>
      </c>
      <c r="H203" s="163">
        <v>10</v>
      </c>
      <c r="I203" s="164"/>
      <c r="L203" s="159"/>
      <c r="M203" s="165"/>
      <c r="N203" s="166"/>
      <c r="O203" s="166"/>
      <c r="P203" s="166"/>
      <c r="Q203" s="166"/>
      <c r="R203" s="166"/>
      <c r="S203" s="166"/>
      <c r="T203" s="167"/>
      <c r="AT203" s="161" t="s">
        <v>154</v>
      </c>
      <c r="AU203" s="161" t="s">
        <v>86</v>
      </c>
      <c r="AV203" s="13" t="s">
        <v>86</v>
      </c>
      <c r="AW203" s="13" t="s">
        <v>32</v>
      </c>
      <c r="AX203" s="13" t="s">
        <v>84</v>
      </c>
      <c r="AY203" s="161" t="s">
        <v>138</v>
      </c>
    </row>
    <row r="204" spans="1:65" s="2" customFormat="1" ht="21.75" customHeight="1">
      <c r="A204" s="33"/>
      <c r="B204" s="145"/>
      <c r="C204" s="146" t="s">
        <v>288</v>
      </c>
      <c r="D204" s="146" t="s">
        <v>140</v>
      </c>
      <c r="E204" s="147" t="s">
        <v>313</v>
      </c>
      <c r="F204" s="148" t="s">
        <v>314</v>
      </c>
      <c r="G204" s="149" t="s">
        <v>143</v>
      </c>
      <c r="H204" s="150">
        <v>14</v>
      </c>
      <c r="I204" s="151"/>
      <c r="J204" s="152">
        <f>ROUND(I204*H204,2)</f>
        <v>0</v>
      </c>
      <c r="K204" s="148" t="s">
        <v>144</v>
      </c>
      <c r="L204" s="34"/>
      <c r="M204" s="153" t="s">
        <v>1</v>
      </c>
      <c r="N204" s="154" t="s">
        <v>41</v>
      </c>
      <c r="O204" s="59"/>
      <c r="P204" s="155">
        <f>O204*H204</f>
        <v>0</v>
      </c>
      <c r="Q204" s="155">
        <v>0.57499999999999996</v>
      </c>
      <c r="R204" s="155">
        <f>Q204*H204</f>
        <v>8.0499999999999989</v>
      </c>
      <c r="S204" s="155">
        <v>0</v>
      </c>
      <c r="T204" s="156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57" t="s">
        <v>145</v>
      </c>
      <c r="AT204" s="157" t="s">
        <v>140</v>
      </c>
      <c r="AU204" s="157" t="s">
        <v>86</v>
      </c>
      <c r="AY204" s="18" t="s">
        <v>138</v>
      </c>
      <c r="BE204" s="158">
        <f>IF(N204="základní",J204,0)</f>
        <v>0</v>
      </c>
      <c r="BF204" s="158">
        <f>IF(N204="snížená",J204,0)</f>
        <v>0</v>
      </c>
      <c r="BG204" s="158">
        <f>IF(N204="zákl. přenesená",J204,0)</f>
        <v>0</v>
      </c>
      <c r="BH204" s="158">
        <f>IF(N204="sníž. přenesená",J204,0)</f>
        <v>0</v>
      </c>
      <c r="BI204" s="158">
        <f>IF(N204="nulová",J204,0)</f>
        <v>0</v>
      </c>
      <c r="BJ204" s="18" t="s">
        <v>84</v>
      </c>
      <c r="BK204" s="158">
        <f>ROUND(I204*H204,2)</f>
        <v>0</v>
      </c>
      <c r="BL204" s="18" t="s">
        <v>145</v>
      </c>
      <c r="BM204" s="157" t="s">
        <v>315</v>
      </c>
    </row>
    <row r="205" spans="1:65" s="2" customFormat="1" ht="33" customHeight="1">
      <c r="A205" s="33"/>
      <c r="B205" s="145"/>
      <c r="C205" s="146" t="s">
        <v>293</v>
      </c>
      <c r="D205" s="146" t="s">
        <v>140</v>
      </c>
      <c r="E205" s="147" t="s">
        <v>317</v>
      </c>
      <c r="F205" s="148" t="s">
        <v>318</v>
      </c>
      <c r="G205" s="149" t="s">
        <v>143</v>
      </c>
      <c r="H205" s="150">
        <v>12</v>
      </c>
      <c r="I205" s="151"/>
      <c r="J205" s="152">
        <f>ROUND(I205*H205,2)</f>
        <v>0</v>
      </c>
      <c r="K205" s="148" t="s">
        <v>144</v>
      </c>
      <c r="L205" s="34"/>
      <c r="M205" s="153" t="s">
        <v>1</v>
      </c>
      <c r="N205" s="154" t="s">
        <v>41</v>
      </c>
      <c r="O205" s="59"/>
      <c r="P205" s="155">
        <f>O205*H205</f>
        <v>0</v>
      </c>
      <c r="Q205" s="155">
        <v>8.9219999999999994E-2</v>
      </c>
      <c r="R205" s="155">
        <f>Q205*H205</f>
        <v>1.07064</v>
      </c>
      <c r="S205" s="155">
        <v>0</v>
      </c>
      <c r="T205" s="156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57" t="s">
        <v>145</v>
      </c>
      <c r="AT205" s="157" t="s">
        <v>140</v>
      </c>
      <c r="AU205" s="157" t="s">
        <v>86</v>
      </c>
      <c r="AY205" s="18" t="s">
        <v>138</v>
      </c>
      <c r="BE205" s="158">
        <f>IF(N205="základní",J205,0)</f>
        <v>0</v>
      </c>
      <c r="BF205" s="158">
        <f>IF(N205="snížená",J205,0)</f>
        <v>0</v>
      </c>
      <c r="BG205" s="158">
        <f>IF(N205="zákl. přenesená",J205,0)</f>
        <v>0</v>
      </c>
      <c r="BH205" s="158">
        <f>IF(N205="sníž. přenesená",J205,0)</f>
        <v>0</v>
      </c>
      <c r="BI205" s="158">
        <f>IF(N205="nulová",J205,0)</f>
        <v>0</v>
      </c>
      <c r="BJ205" s="18" t="s">
        <v>84</v>
      </c>
      <c r="BK205" s="158">
        <f>ROUND(I205*H205,2)</f>
        <v>0</v>
      </c>
      <c r="BL205" s="18" t="s">
        <v>145</v>
      </c>
      <c r="BM205" s="157" t="s">
        <v>319</v>
      </c>
    </row>
    <row r="206" spans="1:65" s="2" customFormat="1" ht="21.75" customHeight="1">
      <c r="A206" s="33"/>
      <c r="B206" s="145"/>
      <c r="C206" s="183" t="s">
        <v>299</v>
      </c>
      <c r="D206" s="183" t="s">
        <v>226</v>
      </c>
      <c r="E206" s="184" t="s">
        <v>321</v>
      </c>
      <c r="F206" s="185" t="s">
        <v>322</v>
      </c>
      <c r="G206" s="186" t="s">
        <v>143</v>
      </c>
      <c r="H206" s="187">
        <v>12.36</v>
      </c>
      <c r="I206" s="188"/>
      <c r="J206" s="189">
        <f>ROUND(I206*H206,2)</f>
        <v>0</v>
      </c>
      <c r="K206" s="185" t="s">
        <v>144</v>
      </c>
      <c r="L206" s="190"/>
      <c r="M206" s="191" t="s">
        <v>1</v>
      </c>
      <c r="N206" s="192" t="s">
        <v>41</v>
      </c>
      <c r="O206" s="59"/>
      <c r="P206" s="155">
        <f>O206*H206</f>
        <v>0</v>
      </c>
      <c r="Q206" s="155">
        <v>0.13200000000000001</v>
      </c>
      <c r="R206" s="155">
        <f>Q206*H206</f>
        <v>1.6315200000000001</v>
      </c>
      <c r="S206" s="155">
        <v>0</v>
      </c>
      <c r="T206" s="156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57" t="s">
        <v>96</v>
      </c>
      <c r="AT206" s="157" t="s">
        <v>226</v>
      </c>
      <c r="AU206" s="157" t="s">
        <v>86</v>
      </c>
      <c r="AY206" s="18" t="s">
        <v>138</v>
      </c>
      <c r="BE206" s="158">
        <f>IF(N206="základní",J206,0)</f>
        <v>0</v>
      </c>
      <c r="BF206" s="158">
        <f>IF(N206="snížená",J206,0)</f>
        <v>0</v>
      </c>
      <c r="BG206" s="158">
        <f>IF(N206="zákl. přenesená",J206,0)</f>
        <v>0</v>
      </c>
      <c r="BH206" s="158">
        <f>IF(N206="sníž. přenesená",J206,0)</f>
        <v>0</v>
      </c>
      <c r="BI206" s="158">
        <f>IF(N206="nulová",J206,0)</f>
        <v>0</v>
      </c>
      <c r="BJ206" s="18" t="s">
        <v>84</v>
      </c>
      <c r="BK206" s="158">
        <f>ROUND(I206*H206,2)</f>
        <v>0</v>
      </c>
      <c r="BL206" s="18" t="s">
        <v>145</v>
      </c>
      <c r="BM206" s="157" t="s">
        <v>323</v>
      </c>
    </row>
    <row r="207" spans="1:65" s="13" customFormat="1" ht="11.25">
      <c r="B207" s="159"/>
      <c r="D207" s="160" t="s">
        <v>154</v>
      </c>
      <c r="F207" s="162" t="s">
        <v>1063</v>
      </c>
      <c r="H207" s="163">
        <v>12.36</v>
      </c>
      <c r="I207" s="164"/>
      <c r="L207" s="159"/>
      <c r="M207" s="165"/>
      <c r="N207" s="166"/>
      <c r="O207" s="166"/>
      <c r="P207" s="166"/>
      <c r="Q207" s="166"/>
      <c r="R207" s="166"/>
      <c r="S207" s="166"/>
      <c r="T207" s="167"/>
      <c r="AT207" s="161" t="s">
        <v>154</v>
      </c>
      <c r="AU207" s="161" t="s">
        <v>86</v>
      </c>
      <c r="AV207" s="13" t="s">
        <v>86</v>
      </c>
      <c r="AW207" s="13" t="s">
        <v>3</v>
      </c>
      <c r="AX207" s="13" t="s">
        <v>84</v>
      </c>
      <c r="AY207" s="161" t="s">
        <v>138</v>
      </c>
    </row>
    <row r="208" spans="1:65" s="2" customFormat="1" ht="24.2" customHeight="1">
      <c r="A208" s="33"/>
      <c r="B208" s="145"/>
      <c r="C208" s="146" t="s">
        <v>305</v>
      </c>
      <c r="D208" s="146" t="s">
        <v>140</v>
      </c>
      <c r="E208" s="147" t="s">
        <v>326</v>
      </c>
      <c r="F208" s="148" t="s">
        <v>327</v>
      </c>
      <c r="G208" s="149" t="s">
        <v>143</v>
      </c>
      <c r="H208" s="150">
        <v>5</v>
      </c>
      <c r="I208" s="151"/>
      <c r="J208" s="152">
        <f>ROUND(I208*H208,2)</f>
        <v>0</v>
      </c>
      <c r="K208" s="148" t="s">
        <v>144</v>
      </c>
      <c r="L208" s="34"/>
      <c r="M208" s="153" t="s">
        <v>1</v>
      </c>
      <c r="N208" s="154" t="s">
        <v>41</v>
      </c>
      <c r="O208" s="59"/>
      <c r="P208" s="155">
        <f>O208*H208</f>
        <v>0</v>
      </c>
      <c r="Q208" s="155">
        <v>0.11162</v>
      </c>
      <c r="R208" s="155">
        <f>Q208*H208</f>
        <v>0.55810000000000004</v>
      </c>
      <c r="S208" s="155">
        <v>0</v>
      </c>
      <c r="T208" s="156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57" t="s">
        <v>145</v>
      </c>
      <c r="AT208" s="157" t="s">
        <v>140</v>
      </c>
      <c r="AU208" s="157" t="s">
        <v>86</v>
      </c>
      <c r="AY208" s="18" t="s">
        <v>138</v>
      </c>
      <c r="BE208" s="158">
        <f>IF(N208="základní",J208,0)</f>
        <v>0</v>
      </c>
      <c r="BF208" s="158">
        <f>IF(N208="snížená",J208,0)</f>
        <v>0</v>
      </c>
      <c r="BG208" s="158">
        <f>IF(N208="zákl. přenesená",J208,0)</f>
        <v>0</v>
      </c>
      <c r="BH208" s="158">
        <f>IF(N208="sníž. přenesená",J208,0)</f>
        <v>0</v>
      </c>
      <c r="BI208" s="158">
        <f>IF(N208="nulová",J208,0)</f>
        <v>0</v>
      </c>
      <c r="BJ208" s="18" t="s">
        <v>84</v>
      </c>
      <c r="BK208" s="158">
        <f>ROUND(I208*H208,2)</f>
        <v>0</v>
      </c>
      <c r="BL208" s="18" t="s">
        <v>145</v>
      </c>
      <c r="BM208" s="157" t="s">
        <v>328</v>
      </c>
    </row>
    <row r="209" spans="1:65" s="2" customFormat="1" ht="24.2" customHeight="1">
      <c r="A209" s="33"/>
      <c r="B209" s="145"/>
      <c r="C209" s="183" t="s">
        <v>312</v>
      </c>
      <c r="D209" s="183" t="s">
        <v>226</v>
      </c>
      <c r="E209" s="184" t="s">
        <v>330</v>
      </c>
      <c r="F209" s="185" t="s">
        <v>331</v>
      </c>
      <c r="G209" s="186" t="s">
        <v>143</v>
      </c>
      <c r="H209" s="187">
        <v>0.51500000000000001</v>
      </c>
      <c r="I209" s="188"/>
      <c r="J209" s="189">
        <f>ROUND(I209*H209,2)</f>
        <v>0</v>
      </c>
      <c r="K209" s="185" t="s">
        <v>144</v>
      </c>
      <c r="L209" s="190"/>
      <c r="M209" s="191" t="s">
        <v>1</v>
      </c>
      <c r="N209" s="192" t="s">
        <v>41</v>
      </c>
      <c r="O209" s="59"/>
      <c r="P209" s="155">
        <f>O209*H209</f>
        <v>0</v>
      </c>
      <c r="Q209" s="155">
        <v>0.16500000000000001</v>
      </c>
      <c r="R209" s="155">
        <f>Q209*H209</f>
        <v>8.4975000000000009E-2</v>
      </c>
      <c r="S209" s="155">
        <v>0</v>
      </c>
      <c r="T209" s="156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57" t="s">
        <v>96</v>
      </c>
      <c r="AT209" s="157" t="s">
        <v>226</v>
      </c>
      <c r="AU209" s="157" t="s">
        <v>86</v>
      </c>
      <c r="AY209" s="18" t="s">
        <v>138</v>
      </c>
      <c r="BE209" s="158">
        <f>IF(N209="základní",J209,0)</f>
        <v>0</v>
      </c>
      <c r="BF209" s="158">
        <f>IF(N209="snížená",J209,0)</f>
        <v>0</v>
      </c>
      <c r="BG209" s="158">
        <f>IF(N209="zákl. přenesená",J209,0)</f>
        <v>0</v>
      </c>
      <c r="BH209" s="158">
        <f>IF(N209="sníž. přenesená",J209,0)</f>
        <v>0</v>
      </c>
      <c r="BI209" s="158">
        <f>IF(N209="nulová",J209,0)</f>
        <v>0</v>
      </c>
      <c r="BJ209" s="18" t="s">
        <v>84</v>
      </c>
      <c r="BK209" s="158">
        <f>ROUND(I209*H209,2)</f>
        <v>0</v>
      </c>
      <c r="BL209" s="18" t="s">
        <v>145</v>
      </c>
      <c r="BM209" s="157" t="s">
        <v>332</v>
      </c>
    </row>
    <row r="210" spans="1:65" s="13" customFormat="1" ht="11.25">
      <c r="B210" s="159"/>
      <c r="D210" s="160" t="s">
        <v>154</v>
      </c>
      <c r="F210" s="162" t="s">
        <v>1064</v>
      </c>
      <c r="H210" s="163">
        <v>0.51500000000000001</v>
      </c>
      <c r="I210" s="164"/>
      <c r="L210" s="159"/>
      <c r="M210" s="165"/>
      <c r="N210" s="166"/>
      <c r="O210" s="166"/>
      <c r="P210" s="166"/>
      <c r="Q210" s="166"/>
      <c r="R210" s="166"/>
      <c r="S210" s="166"/>
      <c r="T210" s="167"/>
      <c r="AT210" s="161" t="s">
        <v>154</v>
      </c>
      <c r="AU210" s="161" t="s">
        <v>86</v>
      </c>
      <c r="AV210" s="13" t="s">
        <v>86</v>
      </c>
      <c r="AW210" s="13" t="s">
        <v>3</v>
      </c>
      <c r="AX210" s="13" t="s">
        <v>84</v>
      </c>
      <c r="AY210" s="161" t="s">
        <v>138</v>
      </c>
    </row>
    <row r="211" spans="1:65" s="12" customFormat="1" ht="22.9" customHeight="1">
      <c r="B211" s="132"/>
      <c r="D211" s="133" t="s">
        <v>75</v>
      </c>
      <c r="E211" s="143" t="s">
        <v>180</v>
      </c>
      <c r="F211" s="143" t="s">
        <v>334</v>
      </c>
      <c r="I211" s="135"/>
      <c r="J211" s="144">
        <f>BK211</f>
        <v>0</v>
      </c>
      <c r="L211" s="132"/>
      <c r="M211" s="137"/>
      <c r="N211" s="138"/>
      <c r="O211" s="138"/>
      <c r="P211" s="139">
        <f>SUM(P212:P217)</f>
        <v>0</v>
      </c>
      <c r="Q211" s="138"/>
      <c r="R211" s="139">
        <f>SUM(R212:R217)</f>
        <v>3.0469560000000002</v>
      </c>
      <c r="S211" s="138"/>
      <c r="T211" s="140">
        <f>SUM(T212:T217)</f>
        <v>0</v>
      </c>
      <c r="AR211" s="133" t="s">
        <v>84</v>
      </c>
      <c r="AT211" s="141" t="s">
        <v>75</v>
      </c>
      <c r="AU211" s="141" t="s">
        <v>84</v>
      </c>
      <c r="AY211" s="133" t="s">
        <v>138</v>
      </c>
      <c r="BK211" s="142">
        <f>SUM(BK212:BK217)</f>
        <v>0</v>
      </c>
    </row>
    <row r="212" spans="1:65" s="2" customFormat="1" ht="33" customHeight="1">
      <c r="A212" s="33"/>
      <c r="B212" s="145"/>
      <c r="C212" s="146" t="s">
        <v>316</v>
      </c>
      <c r="D212" s="146" t="s">
        <v>140</v>
      </c>
      <c r="E212" s="147" t="s">
        <v>342</v>
      </c>
      <c r="F212" s="148" t="s">
        <v>343</v>
      </c>
      <c r="G212" s="149" t="s">
        <v>162</v>
      </c>
      <c r="H212" s="150">
        <v>11</v>
      </c>
      <c r="I212" s="151"/>
      <c r="J212" s="152">
        <f>ROUND(I212*H212,2)</f>
        <v>0</v>
      </c>
      <c r="K212" s="148" t="s">
        <v>144</v>
      </c>
      <c r="L212" s="34"/>
      <c r="M212" s="153" t="s">
        <v>1</v>
      </c>
      <c r="N212" s="154" t="s">
        <v>41</v>
      </c>
      <c r="O212" s="59"/>
      <c r="P212" s="155">
        <f>O212*H212</f>
        <v>0</v>
      </c>
      <c r="Q212" s="155">
        <v>0.1295</v>
      </c>
      <c r="R212" s="155">
        <f>Q212*H212</f>
        <v>1.4245000000000001</v>
      </c>
      <c r="S212" s="155">
        <v>0</v>
      </c>
      <c r="T212" s="156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57" t="s">
        <v>145</v>
      </c>
      <c r="AT212" s="157" t="s">
        <v>140</v>
      </c>
      <c r="AU212" s="157" t="s">
        <v>86</v>
      </c>
      <c r="AY212" s="18" t="s">
        <v>138</v>
      </c>
      <c r="BE212" s="158">
        <f>IF(N212="základní",J212,0)</f>
        <v>0</v>
      </c>
      <c r="BF212" s="158">
        <f>IF(N212="snížená",J212,0)</f>
        <v>0</v>
      </c>
      <c r="BG212" s="158">
        <f>IF(N212="zákl. přenesená",J212,0)</f>
        <v>0</v>
      </c>
      <c r="BH212" s="158">
        <f>IF(N212="sníž. přenesená",J212,0)</f>
        <v>0</v>
      </c>
      <c r="BI212" s="158">
        <f>IF(N212="nulová",J212,0)</f>
        <v>0</v>
      </c>
      <c r="BJ212" s="18" t="s">
        <v>84</v>
      </c>
      <c r="BK212" s="158">
        <f>ROUND(I212*H212,2)</f>
        <v>0</v>
      </c>
      <c r="BL212" s="18" t="s">
        <v>145</v>
      </c>
      <c r="BM212" s="157" t="s">
        <v>344</v>
      </c>
    </row>
    <row r="213" spans="1:65" s="2" customFormat="1" ht="16.5" customHeight="1">
      <c r="A213" s="33"/>
      <c r="B213" s="145"/>
      <c r="C213" s="183" t="s">
        <v>320</v>
      </c>
      <c r="D213" s="183" t="s">
        <v>226</v>
      </c>
      <c r="E213" s="184" t="s">
        <v>346</v>
      </c>
      <c r="F213" s="185" t="s">
        <v>347</v>
      </c>
      <c r="G213" s="186" t="s">
        <v>162</v>
      </c>
      <c r="H213" s="187">
        <v>11.22</v>
      </c>
      <c r="I213" s="188"/>
      <c r="J213" s="189">
        <f>ROUND(I213*H213,2)</f>
        <v>0</v>
      </c>
      <c r="K213" s="185" t="s">
        <v>144</v>
      </c>
      <c r="L213" s="190"/>
      <c r="M213" s="191" t="s">
        <v>1</v>
      </c>
      <c r="N213" s="192" t="s">
        <v>41</v>
      </c>
      <c r="O213" s="59"/>
      <c r="P213" s="155">
        <f>O213*H213</f>
        <v>0</v>
      </c>
      <c r="Q213" s="155">
        <v>5.6120000000000003E-2</v>
      </c>
      <c r="R213" s="155">
        <f>Q213*H213</f>
        <v>0.62966640000000007</v>
      </c>
      <c r="S213" s="155">
        <v>0</v>
      </c>
      <c r="T213" s="156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57" t="s">
        <v>96</v>
      </c>
      <c r="AT213" s="157" t="s">
        <v>226</v>
      </c>
      <c r="AU213" s="157" t="s">
        <v>86</v>
      </c>
      <c r="AY213" s="18" t="s">
        <v>138</v>
      </c>
      <c r="BE213" s="158">
        <f>IF(N213="základní",J213,0)</f>
        <v>0</v>
      </c>
      <c r="BF213" s="158">
        <f>IF(N213="snížená",J213,0)</f>
        <v>0</v>
      </c>
      <c r="BG213" s="158">
        <f>IF(N213="zákl. přenesená",J213,0)</f>
        <v>0</v>
      </c>
      <c r="BH213" s="158">
        <f>IF(N213="sníž. přenesená",J213,0)</f>
        <v>0</v>
      </c>
      <c r="BI213" s="158">
        <f>IF(N213="nulová",J213,0)</f>
        <v>0</v>
      </c>
      <c r="BJ213" s="18" t="s">
        <v>84</v>
      </c>
      <c r="BK213" s="158">
        <f>ROUND(I213*H213,2)</f>
        <v>0</v>
      </c>
      <c r="BL213" s="18" t="s">
        <v>145</v>
      </c>
      <c r="BM213" s="157" t="s">
        <v>348</v>
      </c>
    </row>
    <row r="214" spans="1:65" s="13" customFormat="1" ht="11.25">
      <c r="B214" s="159"/>
      <c r="D214" s="160" t="s">
        <v>154</v>
      </c>
      <c r="F214" s="162" t="s">
        <v>1065</v>
      </c>
      <c r="H214" s="163">
        <v>11.22</v>
      </c>
      <c r="I214" s="164"/>
      <c r="L214" s="159"/>
      <c r="M214" s="165"/>
      <c r="N214" s="166"/>
      <c r="O214" s="166"/>
      <c r="P214" s="166"/>
      <c r="Q214" s="166"/>
      <c r="R214" s="166"/>
      <c r="S214" s="166"/>
      <c r="T214" s="167"/>
      <c r="AT214" s="161" t="s">
        <v>154</v>
      </c>
      <c r="AU214" s="161" t="s">
        <v>86</v>
      </c>
      <c r="AV214" s="13" t="s">
        <v>86</v>
      </c>
      <c r="AW214" s="13" t="s">
        <v>3</v>
      </c>
      <c r="AX214" s="13" t="s">
        <v>84</v>
      </c>
      <c r="AY214" s="161" t="s">
        <v>138</v>
      </c>
    </row>
    <row r="215" spans="1:65" s="2" customFormat="1" ht="24.2" customHeight="1">
      <c r="A215" s="33"/>
      <c r="B215" s="145"/>
      <c r="C215" s="146" t="s">
        <v>325</v>
      </c>
      <c r="D215" s="146" t="s">
        <v>140</v>
      </c>
      <c r="E215" s="147" t="s">
        <v>351</v>
      </c>
      <c r="F215" s="148" t="s">
        <v>352</v>
      </c>
      <c r="G215" s="149" t="s">
        <v>176</v>
      </c>
      <c r="H215" s="150">
        <v>0.44</v>
      </c>
      <c r="I215" s="151"/>
      <c r="J215" s="152">
        <f>ROUND(I215*H215,2)</f>
        <v>0</v>
      </c>
      <c r="K215" s="148" t="s">
        <v>144</v>
      </c>
      <c r="L215" s="34"/>
      <c r="M215" s="153" t="s">
        <v>1</v>
      </c>
      <c r="N215" s="154" t="s">
        <v>41</v>
      </c>
      <c r="O215" s="59"/>
      <c r="P215" s="155">
        <f>O215*H215</f>
        <v>0</v>
      </c>
      <c r="Q215" s="155">
        <v>2.2563399999999998</v>
      </c>
      <c r="R215" s="155">
        <f>Q215*H215</f>
        <v>0.99278959999999994</v>
      </c>
      <c r="S215" s="155">
        <v>0</v>
      </c>
      <c r="T215" s="156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57" t="s">
        <v>145</v>
      </c>
      <c r="AT215" s="157" t="s">
        <v>140</v>
      </c>
      <c r="AU215" s="157" t="s">
        <v>86</v>
      </c>
      <c r="AY215" s="18" t="s">
        <v>138</v>
      </c>
      <c r="BE215" s="158">
        <f>IF(N215="základní",J215,0)</f>
        <v>0</v>
      </c>
      <c r="BF215" s="158">
        <f>IF(N215="snížená",J215,0)</f>
        <v>0</v>
      </c>
      <c r="BG215" s="158">
        <f>IF(N215="zákl. přenesená",J215,0)</f>
        <v>0</v>
      </c>
      <c r="BH215" s="158">
        <f>IF(N215="sníž. přenesená",J215,0)</f>
        <v>0</v>
      </c>
      <c r="BI215" s="158">
        <f>IF(N215="nulová",J215,0)</f>
        <v>0</v>
      </c>
      <c r="BJ215" s="18" t="s">
        <v>84</v>
      </c>
      <c r="BK215" s="158">
        <f>ROUND(I215*H215,2)</f>
        <v>0</v>
      </c>
      <c r="BL215" s="18" t="s">
        <v>145</v>
      </c>
      <c r="BM215" s="157" t="s">
        <v>353</v>
      </c>
    </row>
    <row r="216" spans="1:65" s="13" customFormat="1" ht="11.25">
      <c r="B216" s="159"/>
      <c r="D216" s="160" t="s">
        <v>154</v>
      </c>
      <c r="E216" s="161" t="s">
        <v>1</v>
      </c>
      <c r="F216" s="162" t="s">
        <v>1066</v>
      </c>
      <c r="H216" s="163">
        <v>0.44</v>
      </c>
      <c r="I216" s="164"/>
      <c r="L216" s="159"/>
      <c r="M216" s="165"/>
      <c r="N216" s="166"/>
      <c r="O216" s="166"/>
      <c r="P216" s="166"/>
      <c r="Q216" s="166"/>
      <c r="R216" s="166"/>
      <c r="S216" s="166"/>
      <c r="T216" s="167"/>
      <c r="AT216" s="161" t="s">
        <v>154</v>
      </c>
      <c r="AU216" s="161" t="s">
        <v>86</v>
      </c>
      <c r="AV216" s="13" t="s">
        <v>86</v>
      </c>
      <c r="AW216" s="13" t="s">
        <v>32</v>
      </c>
      <c r="AX216" s="13" t="s">
        <v>84</v>
      </c>
      <c r="AY216" s="161" t="s">
        <v>138</v>
      </c>
    </row>
    <row r="217" spans="1:65" s="2" customFormat="1" ht="24.2" customHeight="1">
      <c r="A217" s="33"/>
      <c r="B217" s="145"/>
      <c r="C217" s="146" t="s">
        <v>329</v>
      </c>
      <c r="D217" s="146" t="s">
        <v>140</v>
      </c>
      <c r="E217" s="147" t="s">
        <v>356</v>
      </c>
      <c r="F217" s="148" t="s">
        <v>357</v>
      </c>
      <c r="G217" s="149" t="s">
        <v>338</v>
      </c>
      <c r="H217" s="150">
        <v>1</v>
      </c>
      <c r="I217" s="151"/>
      <c r="J217" s="152">
        <f>ROUND(I217*H217,2)</f>
        <v>0</v>
      </c>
      <c r="K217" s="148" t="s">
        <v>1</v>
      </c>
      <c r="L217" s="34"/>
      <c r="M217" s="153" t="s">
        <v>1</v>
      </c>
      <c r="N217" s="154" t="s">
        <v>41</v>
      </c>
      <c r="O217" s="59"/>
      <c r="P217" s="155">
        <f>O217*H217</f>
        <v>0</v>
      </c>
      <c r="Q217" s="155">
        <v>0</v>
      </c>
      <c r="R217" s="155">
        <f>Q217*H217</f>
        <v>0</v>
      </c>
      <c r="S217" s="155">
        <v>0</v>
      </c>
      <c r="T217" s="156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57" t="s">
        <v>145</v>
      </c>
      <c r="AT217" s="157" t="s">
        <v>140</v>
      </c>
      <c r="AU217" s="157" t="s">
        <v>86</v>
      </c>
      <c r="AY217" s="18" t="s">
        <v>138</v>
      </c>
      <c r="BE217" s="158">
        <f>IF(N217="základní",J217,0)</f>
        <v>0</v>
      </c>
      <c r="BF217" s="158">
        <f>IF(N217="snížená",J217,0)</f>
        <v>0</v>
      </c>
      <c r="BG217" s="158">
        <f>IF(N217="zákl. přenesená",J217,0)</f>
        <v>0</v>
      </c>
      <c r="BH217" s="158">
        <f>IF(N217="sníž. přenesená",J217,0)</f>
        <v>0</v>
      </c>
      <c r="BI217" s="158">
        <f>IF(N217="nulová",J217,0)</f>
        <v>0</v>
      </c>
      <c r="BJ217" s="18" t="s">
        <v>84</v>
      </c>
      <c r="BK217" s="158">
        <f>ROUND(I217*H217,2)</f>
        <v>0</v>
      </c>
      <c r="BL217" s="18" t="s">
        <v>145</v>
      </c>
      <c r="BM217" s="157" t="s">
        <v>358</v>
      </c>
    </row>
    <row r="218" spans="1:65" s="12" customFormat="1" ht="22.9" customHeight="1">
      <c r="B218" s="132"/>
      <c r="D218" s="133" t="s">
        <v>75</v>
      </c>
      <c r="E218" s="143" t="s">
        <v>368</v>
      </c>
      <c r="F218" s="143" t="s">
        <v>369</v>
      </c>
      <c r="I218" s="135"/>
      <c r="J218" s="144">
        <f>BK218</f>
        <v>0</v>
      </c>
      <c r="L218" s="132"/>
      <c r="M218" s="137"/>
      <c r="N218" s="138"/>
      <c r="O218" s="138"/>
      <c r="P218" s="139">
        <f>SUM(P219:P233)</f>
        <v>0</v>
      </c>
      <c r="Q218" s="138"/>
      <c r="R218" s="139">
        <f>SUM(R219:R233)</f>
        <v>0</v>
      </c>
      <c r="S218" s="138"/>
      <c r="T218" s="140">
        <f>SUM(T219:T233)</f>
        <v>0</v>
      </c>
      <c r="AR218" s="133" t="s">
        <v>84</v>
      </c>
      <c r="AT218" s="141" t="s">
        <v>75</v>
      </c>
      <c r="AU218" s="141" t="s">
        <v>84</v>
      </c>
      <c r="AY218" s="133" t="s">
        <v>138</v>
      </c>
      <c r="BK218" s="142">
        <f>SUM(BK219:BK233)</f>
        <v>0</v>
      </c>
    </row>
    <row r="219" spans="1:65" s="2" customFormat="1" ht="24.2" customHeight="1">
      <c r="A219" s="33"/>
      <c r="B219" s="145"/>
      <c r="C219" s="146" t="s">
        <v>335</v>
      </c>
      <c r="D219" s="146" t="s">
        <v>140</v>
      </c>
      <c r="E219" s="147" t="s">
        <v>371</v>
      </c>
      <c r="F219" s="148" t="s">
        <v>372</v>
      </c>
      <c r="G219" s="149" t="s">
        <v>212</v>
      </c>
      <c r="H219" s="150">
        <v>2.6</v>
      </c>
      <c r="I219" s="151"/>
      <c r="J219" s="152">
        <f>ROUND(I219*H219,2)</f>
        <v>0</v>
      </c>
      <c r="K219" s="148" t="s">
        <v>144</v>
      </c>
      <c r="L219" s="34"/>
      <c r="M219" s="153" t="s">
        <v>1</v>
      </c>
      <c r="N219" s="154" t="s">
        <v>41</v>
      </c>
      <c r="O219" s="59"/>
      <c r="P219" s="155">
        <f>O219*H219</f>
        <v>0</v>
      </c>
      <c r="Q219" s="155">
        <v>0</v>
      </c>
      <c r="R219" s="155">
        <f>Q219*H219</f>
        <v>0</v>
      </c>
      <c r="S219" s="155">
        <v>0</v>
      </c>
      <c r="T219" s="156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57" t="s">
        <v>145</v>
      </c>
      <c r="AT219" s="157" t="s">
        <v>140</v>
      </c>
      <c r="AU219" s="157" t="s">
        <v>86</v>
      </c>
      <c r="AY219" s="18" t="s">
        <v>138</v>
      </c>
      <c r="BE219" s="158">
        <f>IF(N219="základní",J219,0)</f>
        <v>0</v>
      </c>
      <c r="BF219" s="158">
        <f>IF(N219="snížená",J219,0)</f>
        <v>0</v>
      </c>
      <c r="BG219" s="158">
        <f>IF(N219="zákl. přenesená",J219,0)</f>
        <v>0</v>
      </c>
      <c r="BH219" s="158">
        <f>IF(N219="sníž. přenesená",J219,0)</f>
        <v>0</v>
      </c>
      <c r="BI219" s="158">
        <f>IF(N219="nulová",J219,0)</f>
        <v>0</v>
      </c>
      <c r="BJ219" s="18" t="s">
        <v>84</v>
      </c>
      <c r="BK219" s="158">
        <f>ROUND(I219*H219,2)</f>
        <v>0</v>
      </c>
      <c r="BL219" s="18" t="s">
        <v>145</v>
      </c>
      <c r="BM219" s="157" t="s">
        <v>373</v>
      </c>
    </row>
    <row r="220" spans="1:65" s="15" customFormat="1" ht="11.25">
      <c r="B220" s="176"/>
      <c r="D220" s="160" t="s">
        <v>154</v>
      </c>
      <c r="E220" s="177" t="s">
        <v>1</v>
      </c>
      <c r="F220" s="178" t="s">
        <v>374</v>
      </c>
      <c r="H220" s="177" t="s">
        <v>1</v>
      </c>
      <c r="I220" s="179"/>
      <c r="L220" s="176"/>
      <c r="M220" s="180"/>
      <c r="N220" s="181"/>
      <c r="O220" s="181"/>
      <c r="P220" s="181"/>
      <c r="Q220" s="181"/>
      <c r="R220" s="181"/>
      <c r="S220" s="181"/>
      <c r="T220" s="182"/>
      <c r="AT220" s="177" t="s">
        <v>154</v>
      </c>
      <c r="AU220" s="177" t="s">
        <v>86</v>
      </c>
      <c r="AV220" s="15" t="s">
        <v>84</v>
      </c>
      <c r="AW220" s="15" t="s">
        <v>32</v>
      </c>
      <c r="AX220" s="15" t="s">
        <v>76</v>
      </c>
      <c r="AY220" s="177" t="s">
        <v>138</v>
      </c>
    </row>
    <row r="221" spans="1:65" s="13" customFormat="1" ht="11.25">
      <c r="B221" s="159"/>
      <c r="D221" s="160" t="s">
        <v>154</v>
      </c>
      <c r="E221" s="161" t="s">
        <v>1</v>
      </c>
      <c r="F221" s="162" t="s">
        <v>1067</v>
      </c>
      <c r="H221" s="163">
        <v>2.6</v>
      </c>
      <c r="I221" s="164"/>
      <c r="L221" s="159"/>
      <c r="M221" s="165"/>
      <c r="N221" s="166"/>
      <c r="O221" s="166"/>
      <c r="P221" s="166"/>
      <c r="Q221" s="166"/>
      <c r="R221" s="166"/>
      <c r="S221" s="166"/>
      <c r="T221" s="167"/>
      <c r="AT221" s="161" t="s">
        <v>154</v>
      </c>
      <c r="AU221" s="161" t="s">
        <v>86</v>
      </c>
      <c r="AV221" s="13" t="s">
        <v>86</v>
      </c>
      <c r="AW221" s="13" t="s">
        <v>32</v>
      </c>
      <c r="AX221" s="13" t="s">
        <v>84</v>
      </c>
      <c r="AY221" s="161" t="s">
        <v>138</v>
      </c>
    </row>
    <row r="222" spans="1:65" s="2" customFormat="1" ht="21.75" customHeight="1">
      <c r="A222" s="33"/>
      <c r="B222" s="145"/>
      <c r="C222" s="146" t="s">
        <v>341</v>
      </c>
      <c r="D222" s="146" t="s">
        <v>140</v>
      </c>
      <c r="E222" s="147" t="s">
        <v>377</v>
      </c>
      <c r="F222" s="148" t="s">
        <v>378</v>
      </c>
      <c r="G222" s="149" t="s">
        <v>212</v>
      </c>
      <c r="H222" s="150">
        <v>3.36</v>
      </c>
      <c r="I222" s="151"/>
      <c r="J222" s="152">
        <f>ROUND(I222*H222,2)</f>
        <v>0</v>
      </c>
      <c r="K222" s="148" t="s">
        <v>144</v>
      </c>
      <c r="L222" s="34"/>
      <c r="M222" s="153" t="s">
        <v>1</v>
      </c>
      <c r="N222" s="154" t="s">
        <v>41</v>
      </c>
      <c r="O222" s="59"/>
      <c r="P222" s="155">
        <f>O222*H222</f>
        <v>0</v>
      </c>
      <c r="Q222" s="155">
        <v>0</v>
      </c>
      <c r="R222" s="155">
        <f>Q222*H222</f>
        <v>0</v>
      </c>
      <c r="S222" s="155">
        <v>0</v>
      </c>
      <c r="T222" s="156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57" t="s">
        <v>145</v>
      </c>
      <c r="AT222" s="157" t="s">
        <v>140</v>
      </c>
      <c r="AU222" s="157" t="s">
        <v>86</v>
      </c>
      <c r="AY222" s="18" t="s">
        <v>138</v>
      </c>
      <c r="BE222" s="158">
        <f>IF(N222="základní",J222,0)</f>
        <v>0</v>
      </c>
      <c r="BF222" s="158">
        <f>IF(N222="snížená",J222,0)</f>
        <v>0</v>
      </c>
      <c r="BG222" s="158">
        <f>IF(N222="zákl. přenesená",J222,0)</f>
        <v>0</v>
      </c>
      <c r="BH222" s="158">
        <f>IF(N222="sníž. přenesená",J222,0)</f>
        <v>0</v>
      </c>
      <c r="BI222" s="158">
        <f>IF(N222="nulová",J222,0)</f>
        <v>0</v>
      </c>
      <c r="BJ222" s="18" t="s">
        <v>84</v>
      </c>
      <c r="BK222" s="158">
        <f>ROUND(I222*H222,2)</f>
        <v>0</v>
      </c>
      <c r="BL222" s="18" t="s">
        <v>145</v>
      </c>
      <c r="BM222" s="157" t="s">
        <v>379</v>
      </c>
    </row>
    <row r="223" spans="1:65" s="13" customFormat="1" ht="11.25">
      <c r="B223" s="159"/>
      <c r="D223" s="160" t="s">
        <v>154</v>
      </c>
      <c r="E223" s="161" t="s">
        <v>101</v>
      </c>
      <c r="F223" s="162" t="s">
        <v>1041</v>
      </c>
      <c r="H223" s="163">
        <v>3.36</v>
      </c>
      <c r="I223" s="164"/>
      <c r="L223" s="159"/>
      <c r="M223" s="165"/>
      <c r="N223" s="166"/>
      <c r="O223" s="166"/>
      <c r="P223" s="166"/>
      <c r="Q223" s="166"/>
      <c r="R223" s="166"/>
      <c r="S223" s="166"/>
      <c r="T223" s="167"/>
      <c r="AT223" s="161" t="s">
        <v>154</v>
      </c>
      <c r="AU223" s="161" t="s">
        <v>86</v>
      </c>
      <c r="AV223" s="13" t="s">
        <v>86</v>
      </c>
      <c r="AW223" s="13" t="s">
        <v>32</v>
      </c>
      <c r="AX223" s="13" t="s">
        <v>84</v>
      </c>
      <c r="AY223" s="161" t="s">
        <v>138</v>
      </c>
    </row>
    <row r="224" spans="1:65" s="2" customFormat="1" ht="24.2" customHeight="1">
      <c r="A224" s="33"/>
      <c r="B224" s="145"/>
      <c r="C224" s="146" t="s">
        <v>345</v>
      </c>
      <c r="D224" s="146" t="s">
        <v>140</v>
      </c>
      <c r="E224" s="147" t="s">
        <v>381</v>
      </c>
      <c r="F224" s="148" t="s">
        <v>382</v>
      </c>
      <c r="G224" s="149" t="s">
        <v>212</v>
      </c>
      <c r="H224" s="150">
        <v>63.84</v>
      </c>
      <c r="I224" s="151"/>
      <c r="J224" s="152">
        <f>ROUND(I224*H224,2)</f>
        <v>0</v>
      </c>
      <c r="K224" s="148" t="s">
        <v>144</v>
      </c>
      <c r="L224" s="34"/>
      <c r="M224" s="153" t="s">
        <v>1</v>
      </c>
      <c r="N224" s="154" t="s">
        <v>41</v>
      </c>
      <c r="O224" s="59"/>
      <c r="P224" s="155">
        <f>O224*H224</f>
        <v>0</v>
      </c>
      <c r="Q224" s="155">
        <v>0</v>
      </c>
      <c r="R224" s="155">
        <f>Q224*H224</f>
        <v>0</v>
      </c>
      <c r="S224" s="155">
        <v>0</v>
      </c>
      <c r="T224" s="156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57" t="s">
        <v>145</v>
      </c>
      <c r="AT224" s="157" t="s">
        <v>140</v>
      </c>
      <c r="AU224" s="157" t="s">
        <v>86</v>
      </c>
      <c r="AY224" s="18" t="s">
        <v>138</v>
      </c>
      <c r="BE224" s="158">
        <f>IF(N224="základní",J224,0)</f>
        <v>0</v>
      </c>
      <c r="BF224" s="158">
        <f>IF(N224="snížená",J224,0)</f>
        <v>0</v>
      </c>
      <c r="BG224" s="158">
        <f>IF(N224="zákl. přenesená",J224,0)</f>
        <v>0</v>
      </c>
      <c r="BH224" s="158">
        <f>IF(N224="sníž. přenesená",J224,0)</f>
        <v>0</v>
      </c>
      <c r="BI224" s="158">
        <f>IF(N224="nulová",J224,0)</f>
        <v>0</v>
      </c>
      <c r="BJ224" s="18" t="s">
        <v>84</v>
      </c>
      <c r="BK224" s="158">
        <f>ROUND(I224*H224,2)</f>
        <v>0</v>
      </c>
      <c r="BL224" s="18" t="s">
        <v>145</v>
      </c>
      <c r="BM224" s="157" t="s">
        <v>383</v>
      </c>
    </row>
    <row r="225" spans="1:65" s="13" customFormat="1" ht="11.25">
      <c r="B225" s="159"/>
      <c r="D225" s="160" t="s">
        <v>154</v>
      </c>
      <c r="E225" s="161" t="s">
        <v>1</v>
      </c>
      <c r="F225" s="162" t="s">
        <v>384</v>
      </c>
      <c r="H225" s="163">
        <v>63.84</v>
      </c>
      <c r="I225" s="164"/>
      <c r="L225" s="159"/>
      <c r="M225" s="165"/>
      <c r="N225" s="166"/>
      <c r="O225" s="166"/>
      <c r="P225" s="166"/>
      <c r="Q225" s="166"/>
      <c r="R225" s="166"/>
      <c r="S225" s="166"/>
      <c r="T225" s="167"/>
      <c r="AT225" s="161" t="s">
        <v>154</v>
      </c>
      <c r="AU225" s="161" t="s">
        <v>86</v>
      </c>
      <c r="AV225" s="13" t="s">
        <v>86</v>
      </c>
      <c r="AW225" s="13" t="s">
        <v>32</v>
      </c>
      <c r="AX225" s="13" t="s">
        <v>84</v>
      </c>
      <c r="AY225" s="161" t="s">
        <v>138</v>
      </c>
    </row>
    <row r="226" spans="1:65" s="2" customFormat="1" ht="21.75" customHeight="1">
      <c r="A226" s="33"/>
      <c r="B226" s="145"/>
      <c r="C226" s="146" t="s">
        <v>350</v>
      </c>
      <c r="D226" s="146" t="s">
        <v>140</v>
      </c>
      <c r="E226" s="147" t="s">
        <v>386</v>
      </c>
      <c r="F226" s="148" t="s">
        <v>387</v>
      </c>
      <c r="G226" s="149" t="s">
        <v>212</v>
      </c>
      <c r="H226" s="150">
        <v>3.6040000000000001</v>
      </c>
      <c r="I226" s="151"/>
      <c r="J226" s="152">
        <f>ROUND(I226*H226,2)</f>
        <v>0</v>
      </c>
      <c r="K226" s="148" t="s">
        <v>144</v>
      </c>
      <c r="L226" s="34"/>
      <c r="M226" s="153" t="s">
        <v>1</v>
      </c>
      <c r="N226" s="154" t="s">
        <v>41</v>
      </c>
      <c r="O226" s="59"/>
      <c r="P226" s="155">
        <f>O226*H226</f>
        <v>0</v>
      </c>
      <c r="Q226" s="155">
        <v>0</v>
      </c>
      <c r="R226" s="155">
        <f>Q226*H226</f>
        <v>0</v>
      </c>
      <c r="S226" s="155">
        <v>0</v>
      </c>
      <c r="T226" s="156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57" t="s">
        <v>145</v>
      </c>
      <c r="AT226" s="157" t="s">
        <v>140</v>
      </c>
      <c r="AU226" s="157" t="s">
        <v>86</v>
      </c>
      <c r="AY226" s="18" t="s">
        <v>138</v>
      </c>
      <c r="BE226" s="158">
        <f>IF(N226="základní",J226,0)</f>
        <v>0</v>
      </c>
      <c r="BF226" s="158">
        <f>IF(N226="snížená",J226,0)</f>
        <v>0</v>
      </c>
      <c r="BG226" s="158">
        <f>IF(N226="zákl. přenesená",J226,0)</f>
        <v>0</v>
      </c>
      <c r="BH226" s="158">
        <f>IF(N226="sníž. přenesená",J226,0)</f>
        <v>0</v>
      </c>
      <c r="BI226" s="158">
        <f>IF(N226="nulová",J226,0)</f>
        <v>0</v>
      </c>
      <c r="BJ226" s="18" t="s">
        <v>84</v>
      </c>
      <c r="BK226" s="158">
        <f>ROUND(I226*H226,2)</f>
        <v>0</v>
      </c>
      <c r="BL226" s="18" t="s">
        <v>145</v>
      </c>
      <c r="BM226" s="157" t="s">
        <v>388</v>
      </c>
    </row>
    <row r="227" spans="1:65" s="13" customFormat="1" ht="11.25">
      <c r="B227" s="159"/>
      <c r="D227" s="160" t="s">
        <v>154</v>
      </c>
      <c r="E227" s="161" t="s">
        <v>103</v>
      </c>
      <c r="F227" s="162" t="s">
        <v>1068</v>
      </c>
      <c r="H227" s="163">
        <v>3.6040000000000001</v>
      </c>
      <c r="I227" s="164"/>
      <c r="L227" s="159"/>
      <c r="M227" s="165"/>
      <c r="N227" s="166"/>
      <c r="O227" s="166"/>
      <c r="P227" s="166"/>
      <c r="Q227" s="166"/>
      <c r="R227" s="166"/>
      <c r="S227" s="166"/>
      <c r="T227" s="167"/>
      <c r="AT227" s="161" t="s">
        <v>154</v>
      </c>
      <c r="AU227" s="161" t="s">
        <v>86</v>
      </c>
      <c r="AV227" s="13" t="s">
        <v>86</v>
      </c>
      <c r="AW227" s="13" t="s">
        <v>32</v>
      </c>
      <c r="AX227" s="13" t="s">
        <v>84</v>
      </c>
      <c r="AY227" s="161" t="s">
        <v>138</v>
      </c>
    </row>
    <row r="228" spans="1:65" s="2" customFormat="1" ht="24.2" customHeight="1">
      <c r="A228" s="33"/>
      <c r="B228" s="145"/>
      <c r="C228" s="146" t="s">
        <v>355</v>
      </c>
      <c r="D228" s="146" t="s">
        <v>140</v>
      </c>
      <c r="E228" s="147" t="s">
        <v>391</v>
      </c>
      <c r="F228" s="148" t="s">
        <v>392</v>
      </c>
      <c r="G228" s="149" t="s">
        <v>212</v>
      </c>
      <c r="H228" s="150">
        <v>68.475999999999999</v>
      </c>
      <c r="I228" s="151"/>
      <c r="J228" s="152">
        <f>ROUND(I228*H228,2)</f>
        <v>0</v>
      </c>
      <c r="K228" s="148" t="s">
        <v>144</v>
      </c>
      <c r="L228" s="34"/>
      <c r="M228" s="153" t="s">
        <v>1</v>
      </c>
      <c r="N228" s="154" t="s">
        <v>41</v>
      </c>
      <c r="O228" s="59"/>
      <c r="P228" s="155">
        <f>O228*H228</f>
        <v>0</v>
      </c>
      <c r="Q228" s="155">
        <v>0</v>
      </c>
      <c r="R228" s="155">
        <f>Q228*H228</f>
        <v>0</v>
      </c>
      <c r="S228" s="155">
        <v>0</v>
      </c>
      <c r="T228" s="156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57" t="s">
        <v>145</v>
      </c>
      <c r="AT228" s="157" t="s">
        <v>140</v>
      </c>
      <c r="AU228" s="157" t="s">
        <v>86</v>
      </c>
      <c r="AY228" s="18" t="s">
        <v>138</v>
      </c>
      <c r="BE228" s="158">
        <f>IF(N228="základní",J228,0)</f>
        <v>0</v>
      </c>
      <c r="BF228" s="158">
        <f>IF(N228="snížená",J228,0)</f>
        <v>0</v>
      </c>
      <c r="BG228" s="158">
        <f>IF(N228="zákl. přenesená",J228,0)</f>
        <v>0</v>
      </c>
      <c r="BH228" s="158">
        <f>IF(N228="sníž. přenesená",J228,0)</f>
        <v>0</v>
      </c>
      <c r="BI228" s="158">
        <f>IF(N228="nulová",J228,0)</f>
        <v>0</v>
      </c>
      <c r="BJ228" s="18" t="s">
        <v>84</v>
      </c>
      <c r="BK228" s="158">
        <f>ROUND(I228*H228,2)</f>
        <v>0</v>
      </c>
      <c r="BL228" s="18" t="s">
        <v>145</v>
      </c>
      <c r="BM228" s="157" t="s">
        <v>393</v>
      </c>
    </row>
    <row r="229" spans="1:65" s="13" customFormat="1" ht="11.25">
      <c r="B229" s="159"/>
      <c r="D229" s="160" t="s">
        <v>154</v>
      </c>
      <c r="E229" s="161" t="s">
        <v>1</v>
      </c>
      <c r="F229" s="162" t="s">
        <v>394</v>
      </c>
      <c r="H229" s="163">
        <v>68.475999999999999</v>
      </c>
      <c r="I229" s="164"/>
      <c r="L229" s="159"/>
      <c r="M229" s="165"/>
      <c r="N229" s="166"/>
      <c r="O229" s="166"/>
      <c r="P229" s="166"/>
      <c r="Q229" s="166"/>
      <c r="R229" s="166"/>
      <c r="S229" s="166"/>
      <c r="T229" s="167"/>
      <c r="AT229" s="161" t="s">
        <v>154</v>
      </c>
      <c r="AU229" s="161" t="s">
        <v>86</v>
      </c>
      <c r="AV229" s="13" t="s">
        <v>86</v>
      </c>
      <c r="AW229" s="13" t="s">
        <v>32</v>
      </c>
      <c r="AX229" s="13" t="s">
        <v>84</v>
      </c>
      <c r="AY229" s="161" t="s">
        <v>138</v>
      </c>
    </row>
    <row r="230" spans="1:65" s="2" customFormat="1" ht="24.2" customHeight="1">
      <c r="A230" s="33"/>
      <c r="B230" s="145"/>
      <c r="C230" s="146" t="s">
        <v>359</v>
      </c>
      <c r="D230" s="146" t="s">
        <v>140</v>
      </c>
      <c r="E230" s="147" t="s">
        <v>396</v>
      </c>
      <c r="F230" s="148" t="s">
        <v>397</v>
      </c>
      <c r="G230" s="149" t="s">
        <v>212</v>
      </c>
      <c r="H230" s="150">
        <v>5.98</v>
      </c>
      <c r="I230" s="151"/>
      <c r="J230" s="152">
        <f>ROUND(I230*H230,2)</f>
        <v>0</v>
      </c>
      <c r="K230" s="148" t="s">
        <v>144</v>
      </c>
      <c r="L230" s="34"/>
      <c r="M230" s="153" t="s">
        <v>1</v>
      </c>
      <c r="N230" s="154" t="s">
        <v>41</v>
      </c>
      <c r="O230" s="59"/>
      <c r="P230" s="155">
        <f>O230*H230</f>
        <v>0</v>
      </c>
      <c r="Q230" s="155">
        <v>0</v>
      </c>
      <c r="R230" s="155">
        <f>Q230*H230</f>
        <v>0</v>
      </c>
      <c r="S230" s="155">
        <v>0</v>
      </c>
      <c r="T230" s="156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57" t="s">
        <v>145</v>
      </c>
      <c r="AT230" s="157" t="s">
        <v>140</v>
      </c>
      <c r="AU230" s="157" t="s">
        <v>86</v>
      </c>
      <c r="AY230" s="18" t="s">
        <v>138</v>
      </c>
      <c r="BE230" s="158">
        <f>IF(N230="základní",J230,0)</f>
        <v>0</v>
      </c>
      <c r="BF230" s="158">
        <f>IF(N230="snížená",J230,0)</f>
        <v>0</v>
      </c>
      <c r="BG230" s="158">
        <f>IF(N230="zákl. přenesená",J230,0)</f>
        <v>0</v>
      </c>
      <c r="BH230" s="158">
        <f>IF(N230="sníž. přenesená",J230,0)</f>
        <v>0</v>
      </c>
      <c r="BI230" s="158">
        <f>IF(N230="nulová",J230,0)</f>
        <v>0</v>
      </c>
      <c r="BJ230" s="18" t="s">
        <v>84</v>
      </c>
      <c r="BK230" s="158">
        <f>ROUND(I230*H230,2)</f>
        <v>0</v>
      </c>
      <c r="BL230" s="18" t="s">
        <v>145</v>
      </c>
      <c r="BM230" s="157" t="s">
        <v>398</v>
      </c>
    </row>
    <row r="231" spans="1:65" s="2" customFormat="1" ht="33" customHeight="1">
      <c r="A231" s="33"/>
      <c r="B231" s="145"/>
      <c r="C231" s="146" t="s">
        <v>363</v>
      </c>
      <c r="D231" s="146" t="s">
        <v>140</v>
      </c>
      <c r="E231" s="147" t="s">
        <v>400</v>
      </c>
      <c r="F231" s="148" t="s">
        <v>401</v>
      </c>
      <c r="G231" s="149" t="s">
        <v>212</v>
      </c>
      <c r="H231" s="150">
        <v>3.6040000000000001</v>
      </c>
      <c r="I231" s="151"/>
      <c r="J231" s="152">
        <f>ROUND(I231*H231,2)</f>
        <v>0</v>
      </c>
      <c r="K231" s="148" t="s">
        <v>144</v>
      </c>
      <c r="L231" s="34"/>
      <c r="M231" s="153" t="s">
        <v>1</v>
      </c>
      <c r="N231" s="154" t="s">
        <v>41</v>
      </c>
      <c r="O231" s="59"/>
      <c r="P231" s="155">
        <f>O231*H231</f>
        <v>0</v>
      </c>
      <c r="Q231" s="155">
        <v>0</v>
      </c>
      <c r="R231" s="155">
        <f>Q231*H231</f>
        <v>0</v>
      </c>
      <c r="S231" s="155">
        <v>0</v>
      </c>
      <c r="T231" s="156">
        <f>S231*H231</f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57" t="s">
        <v>145</v>
      </c>
      <c r="AT231" s="157" t="s">
        <v>140</v>
      </c>
      <c r="AU231" s="157" t="s">
        <v>86</v>
      </c>
      <c r="AY231" s="18" t="s">
        <v>138</v>
      </c>
      <c r="BE231" s="158">
        <f>IF(N231="základní",J231,0)</f>
        <v>0</v>
      </c>
      <c r="BF231" s="158">
        <f>IF(N231="snížená",J231,0)</f>
        <v>0</v>
      </c>
      <c r="BG231" s="158">
        <f>IF(N231="zákl. přenesená",J231,0)</f>
        <v>0</v>
      </c>
      <c r="BH231" s="158">
        <f>IF(N231="sníž. přenesená",J231,0)</f>
        <v>0</v>
      </c>
      <c r="BI231" s="158">
        <f>IF(N231="nulová",J231,0)</f>
        <v>0</v>
      </c>
      <c r="BJ231" s="18" t="s">
        <v>84</v>
      </c>
      <c r="BK231" s="158">
        <f>ROUND(I231*H231,2)</f>
        <v>0</v>
      </c>
      <c r="BL231" s="18" t="s">
        <v>145</v>
      </c>
      <c r="BM231" s="157" t="s">
        <v>402</v>
      </c>
    </row>
    <row r="232" spans="1:65" s="13" customFormat="1" ht="11.25">
      <c r="B232" s="159"/>
      <c r="D232" s="160" t="s">
        <v>154</v>
      </c>
      <c r="E232" s="161" t="s">
        <v>1</v>
      </c>
      <c r="F232" s="162" t="s">
        <v>103</v>
      </c>
      <c r="H232" s="163">
        <v>3.6040000000000001</v>
      </c>
      <c r="I232" s="164"/>
      <c r="L232" s="159"/>
      <c r="M232" s="165"/>
      <c r="N232" s="166"/>
      <c r="O232" s="166"/>
      <c r="P232" s="166"/>
      <c r="Q232" s="166"/>
      <c r="R232" s="166"/>
      <c r="S232" s="166"/>
      <c r="T232" s="167"/>
      <c r="AT232" s="161" t="s">
        <v>154</v>
      </c>
      <c r="AU232" s="161" t="s">
        <v>86</v>
      </c>
      <c r="AV232" s="13" t="s">
        <v>86</v>
      </c>
      <c r="AW232" s="13" t="s">
        <v>32</v>
      </c>
      <c r="AX232" s="13" t="s">
        <v>84</v>
      </c>
      <c r="AY232" s="161" t="s">
        <v>138</v>
      </c>
    </row>
    <row r="233" spans="1:65" s="2" customFormat="1" ht="44.25" customHeight="1">
      <c r="A233" s="33"/>
      <c r="B233" s="145"/>
      <c r="C233" s="146" t="s">
        <v>370</v>
      </c>
      <c r="D233" s="146" t="s">
        <v>140</v>
      </c>
      <c r="E233" s="147" t="s">
        <v>404</v>
      </c>
      <c r="F233" s="148" t="s">
        <v>405</v>
      </c>
      <c r="G233" s="149" t="s">
        <v>212</v>
      </c>
      <c r="H233" s="150">
        <v>3.36</v>
      </c>
      <c r="I233" s="151"/>
      <c r="J233" s="152">
        <f>ROUND(I233*H233,2)</f>
        <v>0</v>
      </c>
      <c r="K233" s="148" t="s">
        <v>144</v>
      </c>
      <c r="L233" s="34"/>
      <c r="M233" s="153" t="s">
        <v>1</v>
      </c>
      <c r="N233" s="154" t="s">
        <v>41</v>
      </c>
      <c r="O233" s="59"/>
      <c r="P233" s="155">
        <f>O233*H233</f>
        <v>0</v>
      </c>
      <c r="Q233" s="155">
        <v>0</v>
      </c>
      <c r="R233" s="155">
        <f>Q233*H233</f>
        <v>0</v>
      </c>
      <c r="S233" s="155">
        <v>0</v>
      </c>
      <c r="T233" s="156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57" t="s">
        <v>145</v>
      </c>
      <c r="AT233" s="157" t="s">
        <v>140</v>
      </c>
      <c r="AU233" s="157" t="s">
        <v>86</v>
      </c>
      <c r="AY233" s="18" t="s">
        <v>138</v>
      </c>
      <c r="BE233" s="158">
        <f>IF(N233="základní",J233,0)</f>
        <v>0</v>
      </c>
      <c r="BF233" s="158">
        <f>IF(N233="snížená",J233,0)</f>
        <v>0</v>
      </c>
      <c r="BG233" s="158">
        <f>IF(N233="zákl. přenesená",J233,0)</f>
        <v>0</v>
      </c>
      <c r="BH233" s="158">
        <f>IF(N233="sníž. přenesená",J233,0)</f>
        <v>0</v>
      </c>
      <c r="BI233" s="158">
        <f>IF(N233="nulová",J233,0)</f>
        <v>0</v>
      </c>
      <c r="BJ233" s="18" t="s">
        <v>84</v>
      </c>
      <c r="BK233" s="158">
        <f>ROUND(I233*H233,2)</f>
        <v>0</v>
      </c>
      <c r="BL233" s="18" t="s">
        <v>145</v>
      </c>
      <c r="BM233" s="157" t="s">
        <v>406</v>
      </c>
    </row>
    <row r="234" spans="1:65" s="12" customFormat="1" ht="22.9" customHeight="1">
      <c r="B234" s="132"/>
      <c r="D234" s="133" t="s">
        <v>75</v>
      </c>
      <c r="E234" s="143" t="s">
        <v>407</v>
      </c>
      <c r="F234" s="143" t="s">
        <v>408</v>
      </c>
      <c r="I234" s="135"/>
      <c r="J234" s="144">
        <f>BK234</f>
        <v>0</v>
      </c>
      <c r="L234" s="132"/>
      <c r="M234" s="137"/>
      <c r="N234" s="138"/>
      <c r="O234" s="138"/>
      <c r="P234" s="139">
        <f>P235</f>
        <v>0</v>
      </c>
      <c r="Q234" s="138"/>
      <c r="R234" s="139">
        <f>R235</f>
        <v>0</v>
      </c>
      <c r="S234" s="138"/>
      <c r="T234" s="140">
        <f>T235</f>
        <v>0</v>
      </c>
      <c r="AR234" s="133" t="s">
        <v>84</v>
      </c>
      <c r="AT234" s="141" t="s">
        <v>75</v>
      </c>
      <c r="AU234" s="141" t="s">
        <v>84</v>
      </c>
      <c r="AY234" s="133" t="s">
        <v>138</v>
      </c>
      <c r="BK234" s="142">
        <f>BK235</f>
        <v>0</v>
      </c>
    </row>
    <row r="235" spans="1:65" s="2" customFormat="1" ht="24.2" customHeight="1">
      <c r="A235" s="33"/>
      <c r="B235" s="145"/>
      <c r="C235" s="146" t="s">
        <v>376</v>
      </c>
      <c r="D235" s="146" t="s">
        <v>140</v>
      </c>
      <c r="E235" s="147" t="s">
        <v>410</v>
      </c>
      <c r="F235" s="148" t="s">
        <v>411</v>
      </c>
      <c r="G235" s="149" t="s">
        <v>212</v>
      </c>
      <c r="H235" s="150">
        <v>32.325000000000003</v>
      </c>
      <c r="I235" s="151"/>
      <c r="J235" s="152">
        <f>ROUND(I235*H235,2)</f>
        <v>0</v>
      </c>
      <c r="K235" s="148" t="s">
        <v>144</v>
      </c>
      <c r="L235" s="34"/>
      <c r="M235" s="153" t="s">
        <v>1</v>
      </c>
      <c r="N235" s="154" t="s">
        <v>41</v>
      </c>
      <c r="O235" s="59"/>
      <c r="P235" s="155">
        <f>O235*H235</f>
        <v>0</v>
      </c>
      <c r="Q235" s="155">
        <v>0</v>
      </c>
      <c r="R235" s="155">
        <f>Q235*H235</f>
        <v>0</v>
      </c>
      <c r="S235" s="155">
        <v>0</v>
      </c>
      <c r="T235" s="156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57" t="s">
        <v>145</v>
      </c>
      <c r="AT235" s="157" t="s">
        <v>140</v>
      </c>
      <c r="AU235" s="157" t="s">
        <v>86</v>
      </c>
      <c r="AY235" s="18" t="s">
        <v>138</v>
      </c>
      <c r="BE235" s="158">
        <f>IF(N235="základní",J235,0)</f>
        <v>0</v>
      </c>
      <c r="BF235" s="158">
        <f>IF(N235="snížená",J235,0)</f>
        <v>0</v>
      </c>
      <c r="BG235" s="158">
        <f>IF(N235="zákl. přenesená",J235,0)</f>
        <v>0</v>
      </c>
      <c r="BH235" s="158">
        <f>IF(N235="sníž. přenesená",J235,0)</f>
        <v>0</v>
      </c>
      <c r="BI235" s="158">
        <f>IF(N235="nulová",J235,0)</f>
        <v>0</v>
      </c>
      <c r="BJ235" s="18" t="s">
        <v>84</v>
      </c>
      <c r="BK235" s="158">
        <f>ROUND(I235*H235,2)</f>
        <v>0</v>
      </c>
      <c r="BL235" s="18" t="s">
        <v>145</v>
      </c>
      <c r="BM235" s="157" t="s">
        <v>412</v>
      </c>
    </row>
    <row r="236" spans="1:65" s="12" customFormat="1" ht="25.9" customHeight="1">
      <c r="B236" s="132"/>
      <c r="D236" s="133" t="s">
        <v>75</v>
      </c>
      <c r="E236" s="134" t="s">
        <v>413</v>
      </c>
      <c r="F236" s="134" t="s">
        <v>414</v>
      </c>
      <c r="I236" s="135"/>
      <c r="J236" s="136">
        <f>BK236</f>
        <v>0</v>
      </c>
      <c r="L236" s="132"/>
      <c r="M236" s="137"/>
      <c r="N236" s="138"/>
      <c r="O236" s="138"/>
      <c r="P236" s="139">
        <f>P237+P241+P243</f>
        <v>0</v>
      </c>
      <c r="Q236" s="138"/>
      <c r="R236" s="139">
        <f>R237+R241+R243</f>
        <v>0</v>
      </c>
      <c r="S236" s="138"/>
      <c r="T236" s="140">
        <f>T237+T241+T243</f>
        <v>0</v>
      </c>
      <c r="AR236" s="133" t="s">
        <v>159</v>
      </c>
      <c r="AT236" s="141" t="s">
        <v>75</v>
      </c>
      <c r="AU236" s="141" t="s">
        <v>76</v>
      </c>
      <c r="AY236" s="133" t="s">
        <v>138</v>
      </c>
      <c r="BK236" s="142">
        <f>BK237+BK241+BK243</f>
        <v>0</v>
      </c>
    </row>
    <row r="237" spans="1:65" s="12" customFormat="1" ht="22.9" customHeight="1">
      <c r="B237" s="132"/>
      <c r="D237" s="133" t="s">
        <v>75</v>
      </c>
      <c r="E237" s="143" t="s">
        <v>415</v>
      </c>
      <c r="F237" s="143" t="s">
        <v>416</v>
      </c>
      <c r="I237" s="135"/>
      <c r="J237" s="144">
        <f>BK237</f>
        <v>0</v>
      </c>
      <c r="L237" s="132"/>
      <c r="M237" s="137"/>
      <c r="N237" s="138"/>
      <c r="O237" s="138"/>
      <c r="P237" s="139">
        <f>SUM(P238:P240)</f>
        <v>0</v>
      </c>
      <c r="Q237" s="138"/>
      <c r="R237" s="139">
        <f>SUM(R238:R240)</f>
        <v>0</v>
      </c>
      <c r="S237" s="138"/>
      <c r="T237" s="140">
        <f>SUM(T238:T240)</f>
        <v>0</v>
      </c>
      <c r="AR237" s="133" t="s">
        <v>159</v>
      </c>
      <c r="AT237" s="141" t="s">
        <v>75</v>
      </c>
      <c r="AU237" s="141" t="s">
        <v>84</v>
      </c>
      <c r="AY237" s="133" t="s">
        <v>138</v>
      </c>
      <c r="BK237" s="142">
        <f>SUM(BK238:BK240)</f>
        <v>0</v>
      </c>
    </row>
    <row r="238" spans="1:65" s="2" customFormat="1" ht="16.5" customHeight="1">
      <c r="A238" s="33"/>
      <c r="B238" s="145"/>
      <c r="C238" s="146" t="s">
        <v>380</v>
      </c>
      <c r="D238" s="146" t="s">
        <v>140</v>
      </c>
      <c r="E238" s="147" t="s">
        <v>418</v>
      </c>
      <c r="F238" s="148" t="s">
        <v>419</v>
      </c>
      <c r="G238" s="149" t="s">
        <v>420</v>
      </c>
      <c r="H238" s="150">
        <v>1</v>
      </c>
      <c r="I238" s="151"/>
      <c r="J238" s="152">
        <f>ROUND(I238*H238,2)</f>
        <v>0</v>
      </c>
      <c r="K238" s="148" t="s">
        <v>144</v>
      </c>
      <c r="L238" s="34"/>
      <c r="M238" s="153" t="s">
        <v>1</v>
      </c>
      <c r="N238" s="154" t="s">
        <v>41</v>
      </c>
      <c r="O238" s="59"/>
      <c r="P238" s="155">
        <f>O238*H238</f>
        <v>0</v>
      </c>
      <c r="Q238" s="155">
        <v>0</v>
      </c>
      <c r="R238" s="155">
        <f>Q238*H238</f>
        <v>0</v>
      </c>
      <c r="S238" s="155">
        <v>0</v>
      </c>
      <c r="T238" s="156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57" t="s">
        <v>421</v>
      </c>
      <c r="AT238" s="157" t="s">
        <v>140</v>
      </c>
      <c r="AU238" s="157" t="s">
        <v>86</v>
      </c>
      <c r="AY238" s="18" t="s">
        <v>138</v>
      </c>
      <c r="BE238" s="158">
        <f>IF(N238="základní",J238,0)</f>
        <v>0</v>
      </c>
      <c r="BF238" s="158">
        <f>IF(N238="snížená",J238,0)</f>
        <v>0</v>
      </c>
      <c r="BG238" s="158">
        <f>IF(N238="zákl. přenesená",J238,0)</f>
        <v>0</v>
      </c>
      <c r="BH238" s="158">
        <f>IF(N238="sníž. přenesená",J238,0)</f>
        <v>0</v>
      </c>
      <c r="BI238" s="158">
        <f>IF(N238="nulová",J238,0)</f>
        <v>0</v>
      </c>
      <c r="BJ238" s="18" t="s">
        <v>84</v>
      </c>
      <c r="BK238" s="158">
        <f>ROUND(I238*H238,2)</f>
        <v>0</v>
      </c>
      <c r="BL238" s="18" t="s">
        <v>421</v>
      </c>
      <c r="BM238" s="157" t="s">
        <v>422</v>
      </c>
    </row>
    <row r="239" spans="1:65" s="2" customFormat="1" ht="16.5" customHeight="1">
      <c r="A239" s="33"/>
      <c r="B239" s="145"/>
      <c r="C239" s="146" t="s">
        <v>385</v>
      </c>
      <c r="D239" s="146" t="s">
        <v>140</v>
      </c>
      <c r="E239" s="147" t="s">
        <v>424</v>
      </c>
      <c r="F239" s="148" t="s">
        <v>425</v>
      </c>
      <c r="G239" s="149" t="s">
        <v>420</v>
      </c>
      <c r="H239" s="150">
        <v>1</v>
      </c>
      <c r="I239" s="151"/>
      <c r="J239" s="152">
        <f>ROUND(I239*H239,2)</f>
        <v>0</v>
      </c>
      <c r="K239" s="148" t="s">
        <v>144</v>
      </c>
      <c r="L239" s="34"/>
      <c r="M239" s="153" t="s">
        <v>1</v>
      </c>
      <c r="N239" s="154" t="s">
        <v>41</v>
      </c>
      <c r="O239" s="59"/>
      <c r="P239" s="155">
        <f>O239*H239</f>
        <v>0</v>
      </c>
      <c r="Q239" s="155">
        <v>0</v>
      </c>
      <c r="R239" s="155">
        <f>Q239*H239</f>
        <v>0</v>
      </c>
      <c r="S239" s="155">
        <v>0</v>
      </c>
      <c r="T239" s="156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57" t="s">
        <v>421</v>
      </c>
      <c r="AT239" s="157" t="s">
        <v>140</v>
      </c>
      <c r="AU239" s="157" t="s">
        <v>86</v>
      </c>
      <c r="AY239" s="18" t="s">
        <v>138</v>
      </c>
      <c r="BE239" s="158">
        <f>IF(N239="základní",J239,0)</f>
        <v>0</v>
      </c>
      <c r="BF239" s="158">
        <f>IF(N239="snížená",J239,0)</f>
        <v>0</v>
      </c>
      <c r="BG239" s="158">
        <f>IF(N239="zákl. přenesená",J239,0)</f>
        <v>0</v>
      </c>
      <c r="BH239" s="158">
        <f>IF(N239="sníž. přenesená",J239,0)</f>
        <v>0</v>
      </c>
      <c r="BI239" s="158">
        <f>IF(N239="nulová",J239,0)</f>
        <v>0</v>
      </c>
      <c r="BJ239" s="18" t="s">
        <v>84</v>
      </c>
      <c r="BK239" s="158">
        <f>ROUND(I239*H239,2)</f>
        <v>0</v>
      </c>
      <c r="BL239" s="18" t="s">
        <v>421</v>
      </c>
      <c r="BM239" s="157" t="s">
        <v>426</v>
      </c>
    </row>
    <row r="240" spans="1:65" s="2" customFormat="1" ht="16.5" customHeight="1">
      <c r="A240" s="33"/>
      <c r="B240" s="145"/>
      <c r="C240" s="146" t="s">
        <v>390</v>
      </c>
      <c r="D240" s="146" t="s">
        <v>140</v>
      </c>
      <c r="E240" s="147" t="s">
        <v>428</v>
      </c>
      <c r="F240" s="148" t="s">
        <v>429</v>
      </c>
      <c r="G240" s="149" t="s">
        <v>420</v>
      </c>
      <c r="H240" s="150">
        <v>1</v>
      </c>
      <c r="I240" s="151"/>
      <c r="J240" s="152">
        <f>ROUND(I240*H240,2)</f>
        <v>0</v>
      </c>
      <c r="K240" s="148" t="s">
        <v>144</v>
      </c>
      <c r="L240" s="34"/>
      <c r="M240" s="153" t="s">
        <v>1</v>
      </c>
      <c r="N240" s="154" t="s">
        <v>41</v>
      </c>
      <c r="O240" s="59"/>
      <c r="P240" s="155">
        <f>O240*H240</f>
        <v>0</v>
      </c>
      <c r="Q240" s="155">
        <v>0</v>
      </c>
      <c r="R240" s="155">
        <f>Q240*H240</f>
        <v>0</v>
      </c>
      <c r="S240" s="155">
        <v>0</v>
      </c>
      <c r="T240" s="156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57" t="s">
        <v>421</v>
      </c>
      <c r="AT240" s="157" t="s">
        <v>140</v>
      </c>
      <c r="AU240" s="157" t="s">
        <v>86</v>
      </c>
      <c r="AY240" s="18" t="s">
        <v>138</v>
      </c>
      <c r="BE240" s="158">
        <f>IF(N240="základní",J240,0)</f>
        <v>0</v>
      </c>
      <c r="BF240" s="158">
        <f>IF(N240="snížená",J240,0)</f>
        <v>0</v>
      </c>
      <c r="BG240" s="158">
        <f>IF(N240="zákl. přenesená",J240,0)</f>
        <v>0</v>
      </c>
      <c r="BH240" s="158">
        <f>IF(N240="sníž. přenesená",J240,0)</f>
        <v>0</v>
      </c>
      <c r="BI240" s="158">
        <f>IF(N240="nulová",J240,0)</f>
        <v>0</v>
      </c>
      <c r="BJ240" s="18" t="s">
        <v>84</v>
      </c>
      <c r="BK240" s="158">
        <f>ROUND(I240*H240,2)</f>
        <v>0</v>
      </c>
      <c r="BL240" s="18" t="s">
        <v>421</v>
      </c>
      <c r="BM240" s="157" t="s">
        <v>430</v>
      </c>
    </row>
    <row r="241" spans="1:65" s="12" customFormat="1" ht="22.9" customHeight="1">
      <c r="B241" s="132"/>
      <c r="D241" s="133" t="s">
        <v>75</v>
      </c>
      <c r="E241" s="143" t="s">
        <v>431</v>
      </c>
      <c r="F241" s="143" t="s">
        <v>432</v>
      </c>
      <c r="I241" s="135"/>
      <c r="J241" s="144">
        <f>BK241</f>
        <v>0</v>
      </c>
      <c r="L241" s="132"/>
      <c r="M241" s="137"/>
      <c r="N241" s="138"/>
      <c r="O241" s="138"/>
      <c r="P241" s="139">
        <f>P242</f>
        <v>0</v>
      </c>
      <c r="Q241" s="138"/>
      <c r="R241" s="139">
        <f>R242</f>
        <v>0</v>
      </c>
      <c r="S241" s="138"/>
      <c r="T241" s="140">
        <f>T242</f>
        <v>0</v>
      </c>
      <c r="AR241" s="133" t="s">
        <v>159</v>
      </c>
      <c r="AT241" s="141" t="s">
        <v>75</v>
      </c>
      <c r="AU241" s="141" t="s">
        <v>84</v>
      </c>
      <c r="AY241" s="133" t="s">
        <v>138</v>
      </c>
      <c r="BK241" s="142">
        <f>BK242</f>
        <v>0</v>
      </c>
    </row>
    <row r="242" spans="1:65" s="2" customFormat="1" ht="16.5" customHeight="1">
      <c r="A242" s="33"/>
      <c r="B242" s="145"/>
      <c r="C242" s="146" t="s">
        <v>395</v>
      </c>
      <c r="D242" s="146" t="s">
        <v>140</v>
      </c>
      <c r="E242" s="147" t="s">
        <v>434</v>
      </c>
      <c r="F242" s="148" t="s">
        <v>432</v>
      </c>
      <c r="G242" s="149" t="s">
        <v>420</v>
      </c>
      <c r="H242" s="150">
        <v>1</v>
      </c>
      <c r="I242" s="151"/>
      <c r="J242" s="152">
        <f>ROUND(I242*H242,2)</f>
        <v>0</v>
      </c>
      <c r="K242" s="148" t="s">
        <v>144</v>
      </c>
      <c r="L242" s="34"/>
      <c r="M242" s="153" t="s">
        <v>1</v>
      </c>
      <c r="N242" s="154" t="s">
        <v>41</v>
      </c>
      <c r="O242" s="59"/>
      <c r="P242" s="155">
        <f>O242*H242</f>
        <v>0</v>
      </c>
      <c r="Q242" s="155">
        <v>0</v>
      </c>
      <c r="R242" s="155">
        <f>Q242*H242</f>
        <v>0</v>
      </c>
      <c r="S242" s="155">
        <v>0</v>
      </c>
      <c r="T242" s="156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57" t="s">
        <v>421</v>
      </c>
      <c r="AT242" s="157" t="s">
        <v>140</v>
      </c>
      <c r="AU242" s="157" t="s">
        <v>86</v>
      </c>
      <c r="AY242" s="18" t="s">
        <v>138</v>
      </c>
      <c r="BE242" s="158">
        <f>IF(N242="základní",J242,0)</f>
        <v>0</v>
      </c>
      <c r="BF242" s="158">
        <f>IF(N242="snížená",J242,0)</f>
        <v>0</v>
      </c>
      <c r="BG242" s="158">
        <f>IF(N242="zákl. přenesená",J242,0)</f>
        <v>0</v>
      </c>
      <c r="BH242" s="158">
        <f>IF(N242="sníž. přenesená",J242,0)</f>
        <v>0</v>
      </c>
      <c r="BI242" s="158">
        <f>IF(N242="nulová",J242,0)</f>
        <v>0</v>
      </c>
      <c r="BJ242" s="18" t="s">
        <v>84</v>
      </c>
      <c r="BK242" s="158">
        <f>ROUND(I242*H242,2)</f>
        <v>0</v>
      </c>
      <c r="BL242" s="18" t="s">
        <v>421</v>
      </c>
      <c r="BM242" s="157" t="s">
        <v>435</v>
      </c>
    </row>
    <row r="243" spans="1:65" s="12" customFormat="1" ht="22.9" customHeight="1">
      <c r="B243" s="132"/>
      <c r="D243" s="133" t="s">
        <v>75</v>
      </c>
      <c r="E243" s="143" t="s">
        <v>436</v>
      </c>
      <c r="F243" s="143" t="s">
        <v>437</v>
      </c>
      <c r="I243" s="135"/>
      <c r="J243" s="144">
        <f>BK243</f>
        <v>0</v>
      </c>
      <c r="L243" s="132"/>
      <c r="M243" s="137"/>
      <c r="N243" s="138"/>
      <c r="O243" s="138"/>
      <c r="P243" s="139">
        <f>P244</f>
        <v>0</v>
      </c>
      <c r="Q243" s="138"/>
      <c r="R243" s="139">
        <f>R244</f>
        <v>0</v>
      </c>
      <c r="S243" s="138"/>
      <c r="T243" s="140">
        <f>T244</f>
        <v>0</v>
      </c>
      <c r="AR243" s="133" t="s">
        <v>159</v>
      </c>
      <c r="AT243" s="141" t="s">
        <v>75</v>
      </c>
      <c r="AU243" s="141" t="s">
        <v>84</v>
      </c>
      <c r="AY243" s="133" t="s">
        <v>138</v>
      </c>
      <c r="BK243" s="142">
        <f>BK244</f>
        <v>0</v>
      </c>
    </row>
    <row r="244" spans="1:65" s="2" customFormat="1" ht="16.5" customHeight="1">
      <c r="A244" s="33"/>
      <c r="B244" s="145"/>
      <c r="C244" s="146" t="s">
        <v>399</v>
      </c>
      <c r="D244" s="146" t="s">
        <v>140</v>
      </c>
      <c r="E244" s="147" t="s">
        <v>439</v>
      </c>
      <c r="F244" s="148" t="s">
        <v>440</v>
      </c>
      <c r="G244" s="149" t="s">
        <v>420</v>
      </c>
      <c r="H244" s="150">
        <v>1</v>
      </c>
      <c r="I244" s="151"/>
      <c r="J244" s="152">
        <f>ROUND(I244*H244,2)</f>
        <v>0</v>
      </c>
      <c r="K244" s="148" t="s">
        <v>144</v>
      </c>
      <c r="L244" s="34"/>
      <c r="M244" s="201" t="s">
        <v>1</v>
      </c>
      <c r="N244" s="202" t="s">
        <v>41</v>
      </c>
      <c r="O244" s="203"/>
      <c r="P244" s="204">
        <f>O244*H244</f>
        <v>0</v>
      </c>
      <c r="Q244" s="204">
        <v>0</v>
      </c>
      <c r="R244" s="204">
        <f>Q244*H244</f>
        <v>0</v>
      </c>
      <c r="S244" s="204">
        <v>0</v>
      </c>
      <c r="T244" s="205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57" t="s">
        <v>421</v>
      </c>
      <c r="AT244" s="157" t="s">
        <v>140</v>
      </c>
      <c r="AU244" s="157" t="s">
        <v>86</v>
      </c>
      <c r="AY244" s="18" t="s">
        <v>138</v>
      </c>
      <c r="BE244" s="158">
        <f>IF(N244="základní",J244,0)</f>
        <v>0</v>
      </c>
      <c r="BF244" s="158">
        <f>IF(N244="snížená",J244,0)</f>
        <v>0</v>
      </c>
      <c r="BG244" s="158">
        <f>IF(N244="zákl. přenesená",J244,0)</f>
        <v>0</v>
      </c>
      <c r="BH244" s="158">
        <f>IF(N244="sníž. přenesená",J244,0)</f>
        <v>0</v>
      </c>
      <c r="BI244" s="158">
        <f>IF(N244="nulová",J244,0)</f>
        <v>0</v>
      </c>
      <c r="BJ244" s="18" t="s">
        <v>84</v>
      </c>
      <c r="BK244" s="158">
        <f>ROUND(I244*H244,2)</f>
        <v>0</v>
      </c>
      <c r="BL244" s="18" t="s">
        <v>421</v>
      </c>
      <c r="BM244" s="157" t="s">
        <v>1069</v>
      </c>
    </row>
    <row r="245" spans="1:65" s="2" customFormat="1" ht="6.95" customHeight="1">
      <c r="A245" s="33"/>
      <c r="B245" s="48"/>
      <c r="C245" s="49"/>
      <c r="D245" s="49"/>
      <c r="E245" s="49"/>
      <c r="F245" s="49"/>
      <c r="G245" s="49"/>
      <c r="H245" s="49"/>
      <c r="I245" s="49"/>
      <c r="J245" s="49"/>
      <c r="K245" s="49"/>
      <c r="L245" s="34"/>
      <c r="M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</row>
  </sheetData>
  <autoFilter ref="C126:K244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9"/>
      <c r="C3" s="20"/>
      <c r="D3" s="20"/>
      <c r="E3" s="20"/>
      <c r="F3" s="20"/>
      <c r="G3" s="20"/>
      <c r="H3" s="21"/>
    </row>
    <row r="4" spans="1:8" s="1" customFormat="1" ht="24.95" customHeight="1">
      <c r="B4" s="21"/>
      <c r="C4" s="22" t="s">
        <v>1070</v>
      </c>
      <c r="H4" s="21"/>
    </row>
    <row r="5" spans="1:8" s="1" customFormat="1" ht="12" customHeight="1">
      <c r="B5" s="21"/>
      <c r="C5" s="25" t="s">
        <v>13</v>
      </c>
      <c r="D5" s="223" t="s">
        <v>14</v>
      </c>
      <c r="E5" s="219"/>
      <c r="F5" s="219"/>
      <c r="H5" s="21"/>
    </row>
    <row r="6" spans="1:8" s="1" customFormat="1" ht="36.950000000000003" customHeight="1">
      <c r="B6" s="21"/>
      <c r="C6" s="27" t="s">
        <v>16</v>
      </c>
      <c r="D6" s="220" t="s">
        <v>17</v>
      </c>
      <c r="E6" s="219"/>
      <c r="F6" s="219"/>
      <c r="H6" s="21"/>
    </row>
    <row r="7" spans="1:8" s="1" customFormat="1" ht="16.5" customHeight="1">
      <c r="B7" s="21"/>
      <c r="C7" s="28" t="s">
        <v>22</v>
      </c>
      <c r="D7" s="56" t="str">
        <f>'Rekapitulace stavby'!AN8</f>
        <v>17. 10. 2024</v>
      </c>
      <c r="H7" s="21"/>
    </row>
    <row r="8" spans="1:8" s="2" customFormat="1" ht="10.9" customHeight="1">
      <c r="A8" s="33"/>
      <c r="B8" s="34"/>
      <c r="C8" s="33"/>
      <c r="D8" s="33"/>
      <c r="E8" s="33"/>
      <c r="F8" s="33"/>
      <c r="G8" s="33"/>
      <c r="H8" s="34"/>
    </row>
    <row r="9" spans="1:8" s="11" customFormat="1" ht="29.25" customHeight="1">
      <c r="A9" s="122"/>
      <c r="B9" s="123"/>
      <c r="C9" s="124" t="s">
        <v>57</v>
      </c>
      <c r="D9" s="125" t="s">
        <v>58</v>
      </c>
      <c r="E9" s="125" t="s">
        <v>125</v>
      </c>
      <c r="F9" s="126" t="s">
        <v>1071</v>
      </c>
      <c r="G9" s="122"/>
      <c r="H9" s="123"/>
    </row>
    <row r="10" spans="1:8" s="2" customFormat="1" ht="26.45" customHeight="1">
      <c r="A10" s="33"/>
      <c r="B10" s="34"/>
      <c r="C10" s="207" t="s">
        <v>14</v>
      </c>
      <c r="D10" s="207" t="s">
        <v>17</v>
      </c>
      <c r="E10" s="33"/>
      <c r="F10" s="33"/>
      <c r="G10" s="33"/>
      <c r="H10" s="34"/>
    </row>
    <row r="11" spans="1:8" s="2" customFormat="1" ht="16.899999999999999" customHeight="1">
      <c r="A11" s="33"/>
      <c r="B11" s="34"/>
      <c r="C11" s="208" t="s">
        <v>95</v>
      </c>
      <c r="D11" s="209" t="s">
        <v>1</v>
      </c>
      <c r="E11" s="210" t="s">
        <v>1</v>
      </c>
      <c r="F11" s="211">
        <v>70</v>
      </c>
      <c r="G11" s="33"/>
      <c r="H11" s="34"/>
    </row>
    <row r="12" spans="1:8" s="2" customFormat="1" ht="16.899999999999999" customHeight="1">
      <c r="A12" s="33"/>
      <c r="B12" s="34"/>
      <c r="C12" s="212" t="s">
        <v>1</v>
      </c>
      <c r="D12" s="212" t="s">
        <v>1072</v>
      </c>
      <c r="E12" s="18" t="s">
        <v>1</v>
      </c>
      <c r="F12" s="213">
        <v>70</v>
      </c>
      <c r="G12" s="33"/>
      <c r="H12" s="34"/>
    </row>
    <row r="13" spans="1:8" s="2" customFormat="1" ht="16.899999999999999" customHeight="1">
      <c r="A13" s="33"/>
      <c r="B13" s="34"/>
      <c r="C13" s="212" t="s">
        <v>95</v>
      </c>
      <c r="D13" s="212" t="s">
        <v>179</v>
      </c>
      <c r="E13" s="18" t="s">
        <v>1</v>
      </c>
      <c r="F13" s="213">
        <v>70</v>
      </c>
      <c r="G13" s="33"/>
      <c r="H13" s="34"/>
    </row>
    <row r="14" spans="1:8" s="2" customFormat="1" ht="16.899999999999999" customHeight="1">
      <c r="A14" s="33"/>
      <c r="B14" s="34"/>
      <c r="C14" s="208" t="s">
        <v>1073</v>
      </c>
      <c r="D14" s="209" t="s">
        <v>1</v>
      </c>
      <c r="E14" s="210" t="s">
        <v>1</v>
      </c>
      <c r="F14" s="211">
        <v>8.64</v>
      </c>
      <c r="G14" s="33"/>
      <c r="H14" s="34"/>
    </row>
    <row r="15" spans="1:8" s="2" customFormat="1" ht="16.899999999999999" customHeight="1">
      <c r="A15" s="33"/>
      <c r="B15" s="34"/>
      <c r="C15" s="208" t="s">
        <v>1074</v>
      </c>
      <c r="D15" s="209" t="s">
        <v>1</v>
      </c>
      <c r="E15" s="210" t="s">
        <v>1</v>
      </c>
      <c r="F15" s="211">
        <v>4.5</v>
      </c>
      <c r="G15" s="33"/>
      <c r="H15" s="34"/>
    </row>
    <row r="16" spans="1:8" s="2" customFormat="1" ht="16.899999999999999" customHeight="1">
      <c r="A16" s="33"/>
      <c r="B16" s="34"/>
      <c r="C16" s="208" t="s">
        <v>100</v>
      </c>
      <c r="D16" s="209" t="s">
        <v>1</v>
      </c>
      <c r="E16" s="210" t="s">
        <v>1</v>
      </c>
      <c r="F16" s="211">
        <v>72.769000000000005</v>
      </c>
      <c r="G16" s="33"/>
      <c r="H16" s="34"/>
    </row>
    <row r="17" spans="1:8" s="2" customFormat="1" ht="16.899999999999999" customHeight="1">
      <c r="A17" s="33"/>
      <c r="B17" s="34"/>
      <c r="C17" s="212" t="s">
        <v>1</v>
      </c>
      <c r="D17" s="212" t="s">
        <v>193</v>
      </c>
      <c r="E17" s="18" t="s">
        <v>1</v>
      </c>
      <c r="F17" s="213">
        <v>0</v>
      </c>
      <c r="G17" s="33"/>
      <c r="H17" s="34"/>
    </row>
    <row r="18" spans="1:8" s="2" customFormat="1" ht="16.899999999999999" customHeight="1">
      <c r="A18" s="33"/>
      <c r="B18" s="34"/>
      <c r="C18" s="212" t="s">
        <v>1</v>
      </c>
      <c r="D18" s="212" t="s">
        <v>1075</v>
      </c>
      <c r="E18" s="18" t="s">
        <v>1</v>
      </c>
      <c r="F18" s="213">
        <v>72.769000000000005</v>
      </c>
      <c r="G18" s="33"/>
      <c r="H18" s="34"/>
    </row>
    <row r="19" spans="1:8" s="2" customFormat="1" ht="16.899999999999999" customHeight="1">
      <c r="A19" s="33"/>
      <c r="B19" s="34"/>
      <c r="C19" s="212" t="s">
        <v>100</v>
      </c>
      <c r="D19" s="212" t="s">
        <v>179</v>
      </c>
      <c r="E19" s="18" t="s">
        <v>1</v>
      </c>
      <c r="F19" s="213">
        <v>72.769000000000005</v>
      </c>
      <c r="G19" s="33"/>
      <c r="H19" s="34"/>
    </row>
    <row r="20" spans="1:8" s="2" customFormat="1" ht="16.899999999999999" customHeight="1">
      <c r="A20" s="33"/>
      <c r="B20" s="34"/>
      <c r="C20" s="208" t="s">
        <v>456</v>
      </c>
      <c r="D20" s="209" t="s">
        <v>1</v>
      </c>
      <c r="E20" s="210" t="s">
        <v>1</v>
      </c>
      <c r="F20" s="211">
        <v>9.86</v>
      </c>
      <c r="G20" s="33"/>
      <c r="H20" s="34"/>
    </row>
    <row r="21" spans="1:8" s="2" customFormat="1" ht="16.899999999999999" customHeight="1">
      <c r="A21" s="33"/>
      <c r="B21" s="34"/>
      <c r="C21" s="208" t="s">
        <v>1076</v>
      </c>
      <c r="D21" s="209" t="s">
        <v>1</v>
      </c>
      <c r="E21" s="210" t="s">
        <v>1</v>
      </c>
      <c r="F21" s="211">
        <v>10.98</v>
      </c>
      <c r="G21" s="33"/>
      <c r="H21" s="34"/>
    </row>
    <row r="22" spans="1:8" s="2" customFormat="1" ht="16.899999999999999" customHeight="1">
      <c r="A22" s="33"/>
      <c r="B22" s="34"/>
      <c r="C22" s="208" t="s">
        <v>93</v>
      </c>
      <c r="D22" s="209" t="s">
        <v>1</v>
      </c>
      <c r="E22" s="210" t="s">
        <v>1</v>
      </c>
      <c r="F22" s="211">
        <v>130</v>
      </c>
      <c r="G22" s="33"/>
      <c r="H22" s="34"/>
    </row>
    <row r="23" spans="1:8" s="2" customFormat="1" ht="16.899999999999999" customHeight="1">
      <c r="A23" s="33"/>
      <c r="B23" s="34"/>
      <c r="C23" s="212" t="s">
        <v>93</v>
      </c>
      <c r="D23" s="212" t="s">
        <v>501</v>
      </c>
      <c r="E23" s="18" t="s">
        <v>1</v>
      </c>
      <c r="F23" s="213">
        <v>130</v>
      </c>
      <c r="G23" s="33"/>
      <c r="H23" s="34"/>
    </row>
    <row r="24" spans="1:8" s="2" customFormat="1" ht="16.899999999999999" customHeight="1">
      <c r="A24" s="33"/>
      <c r="B24" s="34"/>
      <c r="C24" s="208" t="s">
        <v>98</v>
      </c>
      <c r="D24" s="209" t="s">
        <v>1</v>
      </c>
      <c r="E24" s="210" t="s">
        <v>1</v>
      </c>
      <c r="F24" s="211">
        <v>80</v>
      </c>
      <c r="G24" s="33"/>
      <c r="H24" s="34"/>
    </row>
    <row r="25" spans="1:8" s="2" customFormat="1" ht="16.899999999999999" customHeight="1">
      <c r="A25" s="33"/>
      <c r="B25" s="34"/>
      <c r="C25" s="212" t="s">
        <v>1</v>
      </c>
      <c r="D25" s="212" t="s">
        <v>570</v>
      </c>
      <c r="E25" s="18" t="s">
        <v>1</v>
      </c>
      <c r="F25" s="213">
        <v>80</v>
      </c>
      <c r="G25" s="33"/>
      <c r="H25" s="34"/>
    </row>
    <row r="26" spans="1:8" s="2" customFormat="1" ht="16.899999999999999" customHeight="1">
      <c r="A26" s="33"/>
      <c r="B26" s="34"/>
      <c r="C26" s="212" t="s">
        <v>98</v>
      </c>
      <c r="D26" s="212" t="s">
        <v>240</v>
      </c>
      <c r="E26" s="18" t="s">
        <v>1</v>
      </c>
      <c r="F26" s="213">
        <v>80</v>
      </c>
      <c r="G26" s="33"/>
      <c r="H26" s="34"/>
    </row>
    <row r="27" spans="1:8" s="2" customFormat="1" ht="16.899999999999999" customHeight="1">
      <c r="A27" s="33"/>
      <c r="B27" s="34"/>
      <c r="C27" s="208" t="s">
        <v>444</v>
      </c>
      <c r="D27" s="209" t="s">
        <v>1</v>
      </c>
      <c r="E27" s="210" t="s">
        <v>1</v>
      </c>
      <c r="F27" s="211">
        <v>39.14</v>
      </c>
      <c r="G27" s="33"/>
      <c r="H27" s="34"/>
    </row>
    <row r="28" spans="1:8" s="2" customFormat="1" ht="16.899999999999999" customHeight="1">
      <c r="A28" s="33"/>
      <c r="B28" s="34"/>
      <c r="C28" s="212" t="s">
        <v>1</v>
      </c>
      <c r="D28" s="212" t="s">
        <v>505</v>
      </c>
      <c r="E28" s="18" t="s">
        <v>1</v>
      </c>
      <c r="F28" s="213">
        <v>0</v>
      </c>
      <c r="G28" s="33"/>
      <c r="H28" s="34"/>
    </row>
    <row r="29" spans="1:8" s="2" customFormat="1" ht="16.899999999999999" customHeight="1">
      <c r="A29" s="33"/>
      <c r="B29" s="34"/>
      <c r="C29" s="212" t="s">
        <v>1</v>
      </c>
      <c r="D29" s="212" t="s">
        <v>1077</v>
      </c>
      <c r="E29" s="18" t="s">
        <v>1</v>
      </c>
      <c r="F29" s="213">
        <v>18.239999999999998</v>
      </c>
      <c r="G29" s="33"/>
      <c r="H29" s="34"/>
    </row>
    <row r="30" spans="1:8" s="2" customFormat="1" ht="16.899999999999999" customHeight="1">
      <c r="A30" s="33"/>
      <c r="B30" s="34"/>
      <c r="C30" s="212" t="s">
        <v>1</v>
      </c>
      <c r="D30" s="212" t="s">
        <v>1078</v>
      </c>
      <c r="E30" s="18" t="s">
        <v>1</v>
      </c>
      <c r="F30" s="213">
        <v>20.9</v>
      </c>
      <c r="G30" s="33"/>
      <c r="H30" s="34"/>
    </row>
    <row r="31" spans="1:8" s="2" customFormat="1" ht="16.899999999999999" customHeight="1">
      <c r="A31" s="33"/>
      <c r="B31" s="34"/>
      <c r="C31" s="212" t="s">
        <v>444</v>
      </c>
      <c r="D31" s="212" t="s">
        <v>179</v>
      </c>
      <c r="E31" s="18" t="s">
        <v>1</v>
      </c>
      <c r="F31" s="213">
        <v>39.14</v>
      </c>
      <c r="G31" s="33"/>
      <c r="H31" s="34"/>
    </row>
    <row r="32" spans="1:8" s="2" customFormat="1" ht="16.899999999999999" customHeight="1">
      <c r="A32" s="33"/>
      <c r="B32" s="34"/>
      <c r="C32" s="208" t="s">
        <v>454</v>
      </c>
      <c r="D32" s="209" t="s">
        <v>1</v>
      </c>
      <c r="E32" s="210" t="s">
        <v>1</v>
      </c>
      <c r="F32" s="211">
        <v>11.82</v>
      </c>
      <c r="G32" s="33"/>
      <c r="H32" s="34"/>
    </row>
    <row r="33" spans="1:8" s="2" customFormat="1" ht="16.899999999999999" customHeight="1">
      <c r="A33" s="33"/>
      <c r="B33" s="34"/>
      <c r="C33" s="208" t="s">
        <v>1079</v>
      </c>
      <c r="D33" s="209" t="s">
        <v>1</v>
      </c>
      <c r="E33" s="210" t="s">
        <v>1</v>
      </c>
      <c r="F33" s="211">
        <v>2.2999999999999998</v>
      </c>
      <c r="G33" s="33"/>
      <c r="H33" s="34"/>
    </row>
    <row r="34" spans="1:8" s="2" customFormat="1" ht="16.899999999999999" customHeight="1">
      <c r="A34" s="33"/>
      <c r="B34" s="34"/>
      <c r="C34" s="208" t="s">
        <v>1080</v>
      </c>
      <c r="D34" s="209" t="s">
        <v>1</v>
      </c>
      <c r="E34" s="210" t="s">
        <v>1</v>
      </c>
      <c r="F34" s="211">
        <v>1.5</v>
      </c>
      <c r="G34" s="33"/>
      <c r="H34" s="34"/>
    </row>
    <row r="35" spans="1:8" s="2" customFormat="1" ht="16.899999999999999" customHeight="1">
      <c r="A35" s="33"/>
      <c r="B35" s="34"/>
      <c r="C35" s="208" t="s">
        <v>101</v>
      </c>
      <c r="D35" s="209" t="s">
        <v>1</v>
      </c>
      <c r="E35" s="210" t="s">
        <v>1</v>
      </c>
      <c r="F35" s="211">
        <v>2.64</v>
      </c>
      <c r="G35" s="33"/>
      <c r="H35" s="34"/>
    </row>
    <row r="36" spans="1:8" s="2" customFormat="1" ht="16.899999999999999" customHeight="1">
      <c r="A36" s="33"/>
      <c r="B36" s="34"/>
      <c r="C36" s="212" t="s">
        <v>101</v>
      </c>
      <c r="D36" s="212" t="s">
        <v>1081</v>
      </c>
      <c r="E36" s="18" t="s">
        <v>1</v>
      </c>
      <c r="F36" s="213">
        <v>2.64</v>
      </c>
      <c r="G36" s="33"/>
      <c r="H36" s="34"/>
    </row>
    <row r="37" spans="1:8" s="2" customFormat="1" ht="16.899999999999999" customHeight="1">
      <c r="A37" s="33"/>
      <c r="B37" s="34"/>
      <c r="C37" s="208" t="s">
        <v>103</v>
      </c>
      <c r="D37" s="209" t="s">
        <v>1</v>
      </c>
      <c r="E37" s="210" t="s">
        <v>1</v>
      </c>
      <c r="F37" s="211">
        <v>3.9449999999999998</v>
      </c>
      <c r="G37" s="33"/>
      <c r="H37" s="34"/>
    </row>
    <row r="38" spans="1:8" s="2" customFormat="1" ht="16.899999999999999" customHeight="1">
      <c r="A38" s="33"/>
      <c r="B38" s="34"/>
      <c r="C38" s="212" t="s">
        <v>103</v>
      </c>
      <c r="D38" s="212" t="s">
        <v>1082</v>
      </c>
      <c r="E38" s="18" t="s">
        <v>1</v>
      </c>
      <c r="F38" s="213">
        <v>3.9449999999999998</v>
      </c>
      <c r="G38" s="33"/>
      <c r="H38" s="34"/>
    </row>
    <row r="39" spans="1:8" s="2" customFormat="1" ht="16.899999999999999" customHeight="1">
      <c r="A39" s="33"/>
      <c r="B39" s="34"/>
      <c r="C39" s="208" t="s">
        <v>458</v>
      </c>
      <c r="D39" s="209" t="s">
        <v>1</v>
      </c>
      <c r="E39" s="210" t="s">
        <v>1</v>
      </c>
      <c r="F39" s="211">
        <v>15.38</v>
      </c>
      <c r="G39" s="33"/>
      <c r="H39" s="34"/>
    </row>
    <row r="40" spans="1:8" s="2" customFormat="1" ht="16.899999999999999" customHeight="1">
      <c r="A40" s="33"/>
      <c r="B40" s="34"/>
      <c r="C40" s="208" t="s">
        <v>1083</v>
      </c>
      <c r="D40" s="209" t="s">
        <v>1</v>
      </c>
      <c r="E40" s="210" t="s">
        <v>1</v>
      </c>
      <c r="F40" s="211">
        <v>6.48</v>
      </c>
      <c r="G40" s="33"/>
      <c r="H40" s="34"/>
    </row>
    <row r="41" spans="1:8" s="2" customFormat="1" ht="16.899999999999999" customHeight="1">
      <c r="A41" s="33"/>
      <c r="B41" s="34"/>
      <c r="C41" s="208" t="s">
        <v>447</v>
      </c>
      <c r="D41" s="209" t="s">
        <v>1</v>
      </c>
      <c r="E41" s="210" t="s">
        <v>1</v>
      </c>
      <c r="F41" s="211">
        <v>36.371000000000002</v>
      </c>
      <c r="G41" s="33"/>
      <c r="H41" s="34"/>
    </row>
    <row r="42" spans="1:8" s="2" customFormat="1" ht="16.899999999999999" customHeight="1">
      <c r="A42" s="33"/>
      <c r="B42" s="34"/>
      <c r="C42" s="212" t="s">
        <v>1</v>
      </c>
      <c r="D42" s="212" t="s">
        <v>550</v>
      </c>
      <c r="E42" s="18" t="s">
        <v>1</v>
      </c>
      <c r="F42" s="213">
        <v>0</v>
      </c>
      <c r="G42" s="33"/>
      <c r="H42" s="34"/>
    </row>
    <row r="43" spans="1:8" s="2" customFormat="1" ht="16.899999999999999" customHeight="1">
      <c r="A43" s="33"/>
      <c r="B43" s="34"/>
      <c r="C43" s="212" t="s">
        <v>1</v>
      </c>
      <c r="D43" s="212" t="s">
        <v>239</v>
      </c>
      <c r="E43" s="18" t="s">
        <v>1</v>
      </c>
      <c r="F43" s="213">
        <v>10</v>
      </c>
      <c r="G43" s="33"/>
      <c r="H43" s="34"/>
    </row>
    <row r="44" spans="1:8" s="2" customFormat="1" ht="16.899999999999999" customHeight="1">
      <c r="A44" s="33"/>
      <c r="B44" s="34"/>
      <c r="C44" s="212" t="s">
        <v>1</v>
      </c>
      <c r="D44" s="212" t="s">
        <v>444</v>
      </c>
      <c r="E44" s="18" t="s">
        <v>1</v>
      </c>
      <c r="F44" s="213">
        <v>39.14</v>
      </c>
      <c r="G44" s="33"/>
      <c r="H44" s="34"/>
    </row>
    <row r="45" spans="1:8" s="2" customFormat="1" ht="16.899999999999999" customHeight="1">
      <c r="A45" s="33"/>
      <c r="B45" s="34"/>
      <c r="C45" s="212" t="s">
        <v>1</v>
      </c>
      <c r="D45" s="212" t="s">
        <v>1084</v>
      </c>
      <c r="E45" s="18" t="s">
        <v>1</v>
      </c>
      <c r="F45" s="213">
        <v>-8.9689999999999994</v>
      </c>
      <c r="G45" s="33"/>
      <c r="H45" s="34"/>
    </row>
    <row r="46" spans="1:8" s="2" customFormat="1" ht="16.899999999999999" customHeight="1">
      <c r="A46" s="33"/>
      <c r="B46" s="34"/>
      <c r="C46" s="212" t="s">
        <v>1</v>
      </c>
      <c r="D46" s="212" t="s">
        <v>1085</v>
      </c>
      <c r="E46" s="18" t="s">
        <v>1</v>
      </c>
      <c r="F46" s="213">
        <v>-3.8</v>
      </c>
      <c r="G46" s="33"/>
      <c r="H46" s="34"/>
    </row>
    <row r="47" spans="1:8" s="2" customFormat="1" ht="16.899999999999999" customHeight="1">
      <c r="A47" s="33"/>
      <c r="B47" s="34"/>
      <c r="C47" s="212" t="s">
        <v>447</v>
      </c>
      <c r="D47" s="212" t="s">
        <v>240</v>
      </c>
      <c r="E47" s="18" t="s">
        <v>1</v>
      </c>
      <c r="F47" s="213">
        <v>36.371000000000002</v>
      </c>
      <c r="G47" s="33"/>
      <c r="H47" s="34"/>
    </row>
    <row r="48" spans="1:8" s="2" customFormat="1" ht="26.45" customHeight="1">
      <c r="A48" s="33"/>
      <c r="B48" s="34"/>
      <c r="C48" s="207" t="s">
        <v>81</v>
      </c>
      <c r="D48" s="207" t="s">
        <v>82</v>
      </c>
      <c r="E48" s="33"/>
      <c r="F48" s="33"/>
      <c r="G48" s="33"/>
      <c r="H48" s="34"/>
    </row>
    <row r="49" spans="1:8" s="2" customFormat="1" ht="16.899999999999999" customHeight="1">
      <c r="A49" s="33"/>
      <c r="B49" s="34"/>
      <c r="C49" s="208" t="s">
        <v>95</v>
      </c>
      <c r="D49" s="209" t="s">
        <v>1</v>
      </c>
      <c r="E49" s="210" t="s">
        <v>1</v>
      </c>
      <c r="F49" s="211">
        <v>8</v>
      </c>
      <c r="G49" s="33"/>
      <c r="H49" s="34"/>
    </row>
    <row r="50" spans="1:8" s="2" customFormat="1" ht="16.899999999999999" customHeight="1">
      <c r="A50" s="33"/>
      <c r="B50" s="34"/>
      <c r="C50" s="212" t="s">
        <v>1</v>
      </c>
      <c r="D50" s="212" t="s">
        <v>178</v>
      </c>
      <c r="E50" s="18" t="s">
        <v>1</v>
      </c>
      <c r="F50" s="213">
        <v>8</v>
      </c>
      <c r="G50" s="33"/>
      <c r="H50" s="34"/>
    </row>
    <row r="51" spans="1:8" s="2" customFormat="1" ht="16.899999999999999" customHeight="1">
      <c r="A51" s="33"/>
      <c r="B51" s="34"/>
      <c r="C51" s="212" t="s">
        <v>95</v>
      </c>
      <c r="D51" s="212" t="s">
        <v>179</v>
      </c>
      <c r="E51" s="18" t="s">
        <v>1</v>
      </c>
      <c r="F51" s="213">
        <v>8</v>
      </c>
      <c r="G51" s="33"/>
      <c r="H51" s="34"/>
    </row>
    <row r="52" spans="1:8" s="2" customFormat="1" ht="16.899999999999999" customHeight="1">
      <c r="A52" s="33"/>
      <c r="B52" s="34"/>
      <c r="C52" s="214" t="s">
        <v>1086</v>
      </c>
      <c r="D52" s="33"/>
      <c r="E52" s="33"/>
      <c r="F52" s="33"/>
      <c r="G52" s="33"/>
      <c r="H52" s="34"/>
    </row>
    <row r="53" spans="1:8" s="2" customFormat="1" ht="16.899999999999999" customHeight="1">
      <c r="A53" s="33"/>
      <c r="B53" s="34"/>
      <c r="C53" s="212" t="s">
        <v>174</v>
      </c>
      <c r="D53" s="212" t="s">
        <v>175</v>
      </c>
      <c r="E53" s="18" t="s">
        <v>176</v>
      </c>
      <c r="F53" s="213">
        <v>8</v>
      </c>
      <c r="G53" s="33"/>
      <c r="H53" s="34"/>
    </row>
    <row r="54" spans="1:8" s="2" customFormat="1" ht="22.5">
      <c r="A54" s="33"/>
      <c r="B54" s="34"/>
      <c r="C54" s="212" t="s">
        <v>190</v>
      </c>
      <c r="D54" s="212" t="s">
        <v>191</v>
      </c>
      <c r="E54" s="18" t="s">
        <v>176</v>
      </c>
      <c r="F54" s="213">
        <v>8</v>
      </c>
      <c r="G54" s="33"/>
      <c r="H54" s="34"/>
    </row>
    <row r="55" spans="1:8" s="2" customFormat="1" ht="16.899999999999999" customHeight="1">
      <c r="A55" s="33"/>
      <c r="B55" s="34"/>
      <c r="C55" s="208" t="s">
        <v>100</v>
      </c>
      <c r="D55" s="209" t="s">
        <v>1</v>
      </c>
      <c r="E55" s="210" t="s">
        <v>1</v>
      </c>
      <c r="F55" s="211">
        <v>8</v>
      </c>
      <c r="G55" s="33"/>
      <c r="H55" s="34"/>
    </row>
    <row r="56" spans="1:8" s="2" customFormat="1" ht="16.899999999999999" customHeight="1">
      <c r="A56" s="33"/>
      <c r="B56" s="34"/>
      <c r="C56" s="212" t="s">
        <v>1</v>
      </c>
      <c r="D56" s="212" t="s">
        <v>193</v>
      </c>
      <c r="E56" s="18" t="s">
        <v>1</v>
      </c>
      <c r="F56" s="213">
        <v>0</v>
      </c>
      <c r="G56" s="33"/>
      <c r="H56" s="34"/>
    </row>
    <row r="57" spans="1:8" s="2" customFormat="1" ht="16.899999999999999" customHeight="1">
      <c r="A57" s="33"/>
      <c r="B57" s="34"/>
      <c r="C57" s="212" t="s">
        <v>1</v>
      </c>
      <c r="D57" s="212" t="s">
        <v>95</v>
      </c>
      <c r="E57" s="18" t="s">
        <v>1</v>
      </c>
      <c r="F57" s="213">
        <v>8</v>
      </c>
      <c r="G57" s="33"/>
      <c r="H57" s="34"/>
    </row>
    <row r="58" spans="1:8" s="2" customFormat="1" ht="16.899999999999999" customHeight="1">
      <c r="A58" s="33"/>
      <c r="B58" s="34"/>
      <c r="C58" s="212" t="s">
        <v>100</v>
      </c>
      <c r="D58" s="212" t="s">
        <v>179</v>
      </c>
      <c r="E58" s="18" t="s">
        <v>1</v>
      </c>
      <c r="F58" s="213">
        <v>8</v>
      </c>
      <c r="G58" s="33"/>
      <c r="H58" s="34"/>
    </row>
    <row r="59" spans="1:8" s="2" customFormat="1" ht="16.899999999999999" customHeight="1">
      <c r="A59" s="33"/>
      <c r="B59" s="34"/>
      <c r="C59" s="214" t="s">
        <v>1086</v>
      </c>
      <c r="D59" s="33"/>
      <c r="E59" s="33"/>
      <c r="F59" s="33"/>
      <c r="G59" s="33"/>
      <c r="H59" s="34"/>
    </row>
    <row r="60" spans="1:8" s="2" customFormat="1" ht="22.5">
      <c r="A60" s="33"/>
      <c r="B60" s="34"/>
      <c r="C60" s="212" t="s">
        <v>190</v>
      </c>
      <c r="D60" s="212" t="s">
        <v>191</v>
      </c>
      <c r="E60" s="18" t="s">
        <v>176</v>
      </c>
      <c r="F60" s="213">
        <v>8</v>
      </c>
      <c r="G60" s="33"/>
      <c r="H60" s="34"/>
    </row>
    <row r="61" spans="1:8" s="2" customFormat="1" ht="22.5">
      <c r="A61" s="33"/>
      <c r="B61" s="34"/>
      <c r="C61" s="212" t="s">
        <v>199</v>
      </c>
      <c r="D61" s="212" t="s">
        <v>200</v>
      </c>
      <c r="E61" s="18" t="s">
        <v>176</v>
      </c>
      <c r="F61" s="213">
        <v>80</v>
      </c>
      <c r="G61" s="33"/>
      <c r="H61" s="34"/>
    </row>
    <row r="62" spans="1:8" s="2" customFormat="1" ht="22.5">
      <c r="A62" s="33"/>
      <c r="B62" s="34"/>
      <c r="C62" s="212" t="s">
        <v>210</v>
      </c>
      <c r="D62" s="212" t="s">
        <v>211</v>
      </c>
      <c r="E62" s="18" t="s">
        <v>212</v>
      </c>
      <c r="F62" s="213">
        <v>16</v>
      </c>
      <c r="G62" s="33"/>
      <c r="H62" s="34"/>
    </row>
    <row r="63" spans="1:8" s="2" customFormat="1" ht="16.899999999999999" customHeight="1">
      <c r="A63" s="33"/>
      <c r="B63" s="34"/>
      <c r="C63" s="212" t="s">
        <v>216</v>
      </c>
      <c r="D63" s="212" t="s">
        <v>217</v>
      </c>
      <c r="E63" s="18" t="s">
        <v>176</v>
      </c>
      <c r="F63" s="213">
        <v>8</v>
      </c>
      <c r="G63" s="33"/>
      <c r="H63" s="34"/>
    </row>
    <row r="64" spans="1:8" s="2" customFormat="1" ht="16.899999999999999" customHeight="1">
      <c r="A64" s="33"/>
      <c r="B64" s="34"/>
      <c r="C64" s="208" t="s">
        <v>93</v>
      </c>
      <c r="D64" s="209" t="s">
        <v>1</v>
      </c>
      <c r="E64" s="210" t="s">
        <v>1</v>
      </c>
      <c r="F64" s="211">
        <v>23</v>
      </c>
      <c r="G64" s="33"/>
      <c r="H64" s="34"/>
    </row>
    <row r="65" spans="1:8" s="2" customFormat="1" ht="16.899999999999999" customHeight="1">
      <c r="A65" s="33"/>
      <c r="B65" s="34"/>
      <c r="C65" s="212" t="s">
        <v>93</v>
      </c>
      <c r="D65" s="212" t="s">
        <v>173</v>
      </c>
      <c r="E65" s="18" t="s">
        <v>1</v>
      </c>
      <c r="F65" s="213">
        <v>23</v>
      </c>
      <c r="G65" s="33"/>
      <c r="H65" s="34"/>
    </row>
    <row r="66" spans="1:8" s="2" customFormat="1" ht="16.899999999999999" customHeight="1">
      <c r="A66" s="33"/>
      <c r="B66" s="34"/>
      <c r="C66" s="214" t="s">
        <v>1086</v>
      </c>
      <c r="D66" s="33"/>
      <c r="E66" s="33"/>
      <c r="F66" s="33"/>
      <c r="G66" s="33"/>
      <c r="H66" s="34"/>
    </row>
    <row r="67" spans="1:8" s="2" customFormat="1" ht="16.899999999999999" customHeight="1">
      <c r="A67" s="33"/>
      <c r="B67" s="34"/>
      <c r="C67" s="212" t="s">
        <v>170</v>
      </c>
      <c r="D67" s="212" t="s">
        <v>171</v>
      </c>
      <c r="E67" s="18" t="s">
        <v>143</v>
      </c>
      <c r="F67" s="213">
        <v>23</v>
      </c>
      <c r="G67" s="33"/>
      <c r="H67" s="34"/>
    </row>
    <row r="68" spans="1:8" s="2" customFormat="1" ht="22.5">
      <c r="A68" s="33"/>
      <c r="B68" s="34"/>
      <c r="C68" s="212" t="s">
        <v>190</v>
      </c>
      <c r="D68" s="212" t="s">
        <v>191</v>
      </c>
      <c r="E68" s="18" t="s">
        <v>176</v>
      </c>
      <c r="F68" s="213">
        <v>1.95</v>
      </c>
      <c r="G68" s="33"/>
      <c r="H68" s="34"/>
    </row>
    <row r="69" spans="1:8" s="2" customFormat="1" ht="16.899999999999999" customHeight="1">
      <c r="A69" s="33"/>
      <c r="B69" s="34"/>
      <c r="C69" s="208" t="s">
        <v>98</v>
      </c>
      <c r="D69" s="209" t="s">
        <v>1</v>
      </c>
      <c r="E69" s="210" t="s">
        <v>1</v>
      </c>
      <c r="F69" s="211">
        <v>10</v>
      </c>
      <c r="G69" s="33"/>
      <c r="H69" s="34"/>
    </row>
    <row r="70" spans="1:8" s="2" customFormat="1" ht="16.899999999999999" customHeight="1">
      <c r="A70" s="33"/>
      <c r="B70" s="34"/>
      <c r="C70" s="212" t="s">
        <v>1</v>
      </c>
      <c r="D70" s="212" t="s">
        <v>239</v>
      </c>
      <c r="E70" s="18" t="s">
        <v>1</v>
      </c>
      <c r="F70" s="213">
        <v>10</v>
      </c>
      <c r="G70" s="33"/>
      <c r="H70" s="34"/>
    </row>
    <row r="71" spans="1:8" s="2" customFormat="1" ht="16.899999999999999" customHeight="1">
      <c r="A71" s="33"/>
      <c r="B71" s="34"/>
      <c r="C71" s="212" t="s">
        <v>98</v>
      </c>
      <c r="D71" s="212" t="s">
        <v>240</v>
      </c>
      <c r="E71" s="18" t="s">
        <v>1</v>
      </c>
      <c r="F71" s="213">
        <v>10</v>
      </c>
      <c r="G71" s="33"/>
      <c r="H71" s="34"/>
    </row>
    <row r="72" spans="1:8" s="2" customFormat="1" ht="16.899999999999999" customHeight="1">
      <c r="A72" s="33"/>
      <c r="B72" s="34"/>
      <c r="C72" s="214" t="s">
        <v>1086</v>
      </c>
      <c r="D72" s="33"/>
      <c r="E72" s="33"/>
      <c r="F72" s="33"/>
      <c r="G72" s="33"/>
      <c r="H72" s="34"/>
    </row>
    <row r="73" spans="1:8" s="2" customFormat="1" ht="16.899999999999999" customHeight="1">
      <c r="A73" s="33"/>
      <c r="B73" s="34"/>
      <c r="C73" s="212" t="s">
        <v>236</v>
      </c>
      <c r="D73" s="212" t="s">
        <v>237</v>
      </c>
      <c r="E73" s="18" t="s">
        <v>143</v>
      </c>
      <c r="F73" s="213">
        <v>10</v>
      </c>
      <c r="G73" s="33"/>
      <c r="H73" s="34"/>
    </row>
    <row r="74" spans="1:8" s="2" customFormat="1" ht="22.5">
      <c r="A74" s="33"/>
      <c r="B74" s="34"/>
      <c r="C74" s="212" t="s">
        <v>184</v>
      </c>
      <c r="D74" s="212" t="s">
        <v>185</v>
      </c>
      <c r="E74" s="18" t="s">
        <v>176</v>
      </c>
      <c r="F74" s="213">
        <v>3</v>
      </c>
      <c r="G74" s="33"/>
      <c r="H74" s="34"/>
    </row>
    <row r="75" spans="1:8" s="2" customFormat="1" ht="22.5">
      <c r="A75" s="33"/>
      <c r="B75" s="34"/>
      <c r="C75" s="212" t="s">
        <v>190</v>
      </c>
      <c r="D75" s="212" t="s">
        <v>191</v>
      </c>
      <c r="E75" s="18" t="s">
        <v>176</v>
      </c>
      <c r="F75" s="213">
        <v>1.95</v>
      </c>
      <c r="G75" s="33"/>
      <c r="H75" s="34"/>
    </row>
    <row r="76" spans="1:8" s="2" customFormat="1" ht="16.899999999999999" customHeight="1">
      <c r="A76" s="33"/>
      <c r="B76" s="34"/>
      <c r="C76" s="212" t="s">
        <v>204</v>
      </c>
      <c r="D76" s="212" t="s">
        <v>205</v>
      </c>
      <c r="E76" s="18" t="s">
        <v>176</v>
      </c>
      <c r="F76" s="213">
        <v>1.5</v>
      </c>
      <c r="G76" s="33"/>
      <c r="H76" s="34"/>
    </row>
    <row r="77" spans="1:8" s="2" customFormat="1" ht="16.899999999999999" customHeight="1">
      <c r="A77" s="33"/>
      <c r="B77" s="34"/>
      <c r="C77" s="212" t="s">
        <v>241</v>
      </c>
      <c r="D77" s="212" t="s">
        <v>242</v>
      </c>
      <c r="E77" s="18" t="s">
        <v>143</v>
      </c>
      <c r="F77" s="213">
        <v>10</v>
      </c>
      <c r="G77" s="33"/>
      <c r="H77" s="34"/>
    </row>
    <row r="78" spans="1:8" s="2" customFormat="1" ht="16.899999999999999" customHeight="1">
      <c r="A78" s="33"/>
      <c r="B78" s="34"/>
      <c r="C78" s="212" t="s">
        <v>250</v>
      </c>
      <c r="D78" s="212" t="s">
        <v>251</v>
      </c>
      <c r="E78" s="18" t="s">
        <v>143</v>
      </c>
      <c r="F78" s="213">
        <v>10</v>
      </c>
      <c r="G78" s="33"/>
      <c r="H78" s="34"/>
    </row>
    <row r="79" spans="1:8" s="2" customFormat="1" ht="16.899999999999999" customHeight="1">
      <c r="A79" s="33"/>
      <c r="B79" s="34"/>
      <c r="C79" s="212" t="s">
        <v>254</v>
      </c>
      <c r="D79" s="212" t="s">
        <v>255</v>
      </c>
      <c r="E79" s="18" t="s">
        <v>143</v>
      </c>
      <c r="F79" s="213">
        <v>10</v>
      </c>
      <c r="G79" s="33"/>
      <c r="H79" s="34"/>
    </row>
    <row r="80" spans="1:8" s="2" customFormat="1" ht="16.899999999999999" customHeight="1">
      <c r="A80" s="33"/>
      <c r="B80" s="34"/>
      <c r="C80" s="208" t="s">
        <v>444</v>
      </c>
      <c r="D80" s="209" t="s">
        <v>1</v>
      </c>
      <c r="E80" s="210" t="s">
        <v>1</v>
      </c>
      <c r="F80" s="211">
        <v>39.14</v>
      </c>
      <c r="G80" s="33"/>
      <c r="H80" s="34"/>
    </row>
    <row r="81" spans="1:8" s="2" customFormat="1" ht="16.899999999999999" customHeight="1">
      <c r="A81" s="33"/>
      <c r="B81" s="34"/>
      <c r="C81" s="212" t="s">
        <v>1</v>
      </c>
      <c r="D81" s="212" t="s">
        <v>505</v>
      </c>
      <c r="E81" s="18" t="s">
        <v>1</v>
      </c>
      <c r="F81" s="213">
        <v>0</v>
      </c>
      <c r="G81" s="33"/>
      <c r="H81" s="34"/>
    </row>
    <row r="82" spans="1:8" s="2" customFormat="1" ht="16.899999999999999" customHeight="1">
      <c r="A82" s="33"/>
      <c r="B82" s="34"/>
      <c r="C82" s="212" t="s">
        <v>1</v>
      </c>
      <c r="D82" s="212" t="s">
        <v>1077</v>
      </c>
      <c r="E82" s="18" t="s">
        <v>1</v>
      </c>
      <c r="F82" s="213">
        <v>18.239999999999998</v>
      </c>
      <c r="G82" s="33"/>
      <c r="H82" s="34"/>
    </row>
    <row r="83" spans="1:8" s="2" customFormat="1" ht="16.899999999999999" customHeight="1">
      <c r="A83" s="33"/>
      <c r="B83" s="34"/>
      <c r="C83" s="212" t="s">
        <v>1</v>
      </c>
      <c r="D83" s="212" t="s">
        <v>1078</v>
      </c>
      <c r="E83" s="18" t="s">
        <v>1</v>
      </c>
      <c r="F83" s="213">
        <v>20.9</v>
      </c>
      <c r="G83" s="33"/>
      <c r="H83" s="34"/>
    </row>
    <row r="84" spans="1:8" s="2" customFormat="1" ht="16.899999999999999" customHeight="1">
      <c r="A84" s="33"/>
      <c r="B84" s="34"/>
      <c r="C84" s="212" t="s">
        <v>444</v>
      </c>
      <c r="D84" s="212" t="s">
        <v>179</v>
      </c>
      <c r="E84" s="18" t="s">
        <v>1</v>
      </c>
      <c r="F84" s="213">
        <v>39.14</v>
      </c>
      <c r="G84" s="33"/>
      <c r="H84" s="34"/>
    </row>
    <row r="85" spans="1:8" s="2" customFormat="1" ht="16.899999999999999" customHeight="1">
      <c r="A85" s="33"/>
      <c r="B85" s="34"/>
      <c r="C85" s="208" t="s">
        <v>101</v>
      </c>
      <c r="D85" s="209" t="s">
        <v>1</v>
      </c>
      <c r="E85" s="210" t="s">
        <v>1</v>
      </c>
      <c r="F85" s="211">
        <v>4.84</v>
      </c>
      <c r="G85" s="33"/>
      <c r="H85" s="34"/>
    </row>
    <row r="86" spans="1:8" s="2" customFormat="1" ht="16.899999999999999" customHeight="1">
      <c r="A86" s="33"/>
      <c r="B86" s="34"/>
      <c r="C86" s="212" t="s">
        <v>101</v>
      </c>
      <c r="D86" s="212" t="s">
        <v>102</v>
      </c>
      <c r="E86" s="18" t="s">
        <v>1</v>
      </c>
      <c r="F86" s="213">
        <v>4.84</v>
      </c>
      <c r="G86" s="33"/>
      <c r="H86" s="34"/>
    </row>
    <row r="87" spans="1:8" s="2" customFormat="1" ht="16.899999999999999" customHeight="1">
      <c r="A87" s="33"/>
      <c r="B87" s="34"/>
      <c r="C87" s="214" t="s">
        <v>1086</v>
      </c>
      <c r="D87" s="33"/>
      <c r="E87" s="33"/>
      <c r="F87" s="33"/>
      <c r="G87" s="33"/>
      <c r="H87" s="34"/>
    </row>
    <row r="88" spans="1:8" s="2" customFormat="1" ht="16.899999999999999" customHeight="1">
      <c r="A88" s="33"/>
      <c r="B88" s="34"/>
      <c r="C88" s="212" t="s">
        <v>377</v>
      </c>
      <c r="D88" s="212" t="s">
        <v>378</v>
      </c>
      <c r="E88" s="18" t="s">
        <v>212</v>
      </c>
      <c r="F88" s="213">
        <v>4.84</v>
      </c>
      <c r="G88" s="33"/>
      <c r="H88" s="34"/>
    </row>
    <row r="89" spans="1:8" s="2" customFormat="1" ht="16.899999999999999" customHeight="1">
      <c r="A89" s="33"/>
      <c r="B89" s="34"/>
      <c r="C89" s="212" t="s">
        <v>381</v>
      </c>
      <c r="D89" s="212" t="s">
        <v>382</v>
      </c>
      <c r="E89" s="18" t="s">
        <v>212</v>
      </c>
      <c r="F89" s="213">
        <v>91.96</v>
      </c>
      <c r="G89" s="33"/>
      <c r="H89" s="34"/>
    </row>
    <row r="90" spans="1:8" s="2" customFormat="1" ht="16.899999999999999" customHeight="1">
      <c r="A90" s="33"/>
      <c r="B90" s="34"/>
      <c r="C90" s="212" t="s">
        <v>386</v>
      </c>
      <c r="D90" s="212" t="s">
        <v>387</v>
      </c>
      <c r="E90" s="18" t="s">
        <v>212</v>
      </c>
      <c r="F90" s="213">
        <v>0.56399999999999995</v>
      </c>
      <c r="G90" s="33"/>
      <c r="H90" s="34"/>
    </row>
    <row r="91" spans="1:8" s="2" customFormat="1" ht="16.899999999999999" customHeight="1">
      <c r="A91" s="33"/>
      <c r="B91" s="34"/>
      <c r="C91" s="208" t="s">
        <v>103</v>
      </c>
      <c r="D91" s="209" t="s">
        <v>1</v>
      </c>
      <c r="E91" s="210" t="s">
        <v>1</v>
      </c>
      <c r="F91" s="211">
        <v>0.56399999999999995</v>
      </c>
      <c r="G91" s="33"/>
      <c r="H91" s="34"/>
    </row>
    <row r="92" spans="1:8" s="2" customFormat="1" ht="16.899999999999999" customHeight="1">
      <c r="A92" s="33"/>
      <c r="B92" s="34"/>
      <c r="C92" s="212" t="s">
        <v>103</v>
      </c>
      <c r="D92" s="212" t="s">
        <v>389</v>
      </c>
      <c r="E92" s="18" t="s">
        <v>1</v>
      </c>
      <c r="F92" s="213">
        <v>0.56399999999999995</v>
      </c>
      <c r="G92" s="33"/>
      <c r="H92" s="34"/>
    </row>
    <row r="93" spans="1:8" s="2" customFormat="1" ht="16.899999999999999" customHeight="1">
      <c r="A93" s="33"/>
      <c r="B93" s="34"/>
      <c r="C93" s="214" t="s">
        <v>1086</v>
      </c>
      <c r="D93" s="33"/>
      <c r="E93" s="33"/>
      <c r="F93" s="33"/>
      <c r="G93" s="33"/>
      <c r="H93" s="34"/>
    </row>
    <row r="94" spans="1:8" s="2" customFormat="1" ht="16.899999999999999" customHeight="1">
      <c r="A94" s="33"/>
      <c r="B94" s="34"/>
      <c r="C94" s="212" t="s">
        <v>386</v>
      </c>
      <c r="D94" s="212" t="s">
        <v>387</v>
      </c>
      <c r="E94" s="18" t="s">
        <v>212</v>
      </c>
      <c r="F94" s="213">
        <v>0.56399999999999995</v>
      </c>
      <c r="G94" s="33"/>
      <c r="H94" s="34"/>
    </row>
    <row r="95" spans="1:8" s="2" customFormat="1" ht="16.899999999999999" customHeight="1">
      <c r="A95" s="33"/>
      <c r="B95" s="34"/>
      <c r="C95" s="212" t="s">
        <v>391</v>
      </c>
      <c r="D95" s="212" t="s">
        <v>392</v>
      </c>
      <c r="E95" s="18" t="s">
        <v>212</v>
      </c>
      <c r="F95" s="213">
        <v>10.715999999999999</v>
      </c>
      <c r="G95" s="33"/>
      <c r="H95" s="34"/>
    </row>
    <row r="96" spans="1:8" s="2" customFormat="1" ht="22.5">
      <c r="A96" s="33"/>
      <c r="B96" s="34"/>
      <c r="C96" s="212" t="s">
        <v>400</v>
      </c>
      <c r="D96" s="212" t="s">
        <v>401</v>
      </c>
      <c r="E96" s="18" t="s">
        <v>212</v>
      </c>
      <c r="F96" s="213">
        <v>0.56399999999999995</v>
      </c>
      <c r="G96" s="33"/>
      <c r="H96" s="34"/>
    </row>
    <row r="97" spans="1:8" s="2" customFormat="1" ht="16.899999999999999" customHeight="1">
      <c r="A97" s="33"/>
      <c r="B97" s="34"/>
      <c r="C97" s="208" t="s">
        <v>447</v>
      </c>
      <c r="D97" s="209" t="s">
        <v>1</v>
      </c>
      <c r="E97" s="210" t="s">
        <v>1</v>
      </c>
      <c r="F97" s="211">
        <v>36.371000000000002</v>
      </c>
      <c r="G97" s="33"/>
      <c r="H97" s="34"/>
    </row>
    <row r="98" spans="1:8" s="2" customFormat="1" ht="16.899999999999999" customHeight="1">
      <c r="A98" s="33"/>
      <c r="B98" s="34"/>
      <c r="C98" s="212" t="s">
        <v>1</v>
      </c>
      <c r="D98" s="212" t="s">
        <v>550</v>
      </c>
      <c r="E98" s="18" t="s">
        <v>1</v>
      </c>
      <c r="F98" s="213">
        <v>0</v>
      </c>
      <c r="G98" s="33"/>
      <c r="H98" s="34"/>
    </row>
    <row r="99" spans="1:8" s="2" customFormat="1" ht="16.899999999999999" customHeight="1">
      <c r="A99" s="33"/>
      <c r="B99" s="34"/>
      <c r="C99" s="212" t="s">
        <v>1</v>
      </c>
      <c r="D99" s="212" t="s">
        <v>239</v>
      </c>
      <c r="E99" s="18" t="s">
        <v>1</v>
      </c>
      <c r="F99" s="213">
        <v>10</v>
      </c>
      <c r="G99" s="33"/>
      <c r="H99" s="34"/>
    </row>
    <row r="100" spans="1:8" s="2" customFormat="1" ht="16.899999999999999" customHeight="1">
      <c r="A100" s="33"/>
      <c r="B100" s="34"/>
      <c r="C100" s="212" t="s">
        <v>1</v>
      </c>
      <c r="D100" s="212" t="s">
        <v>444</v>
      </c>
      <c r="E100" s="18" t="s">
        <v>1</v>
      </c>
      <c r="F100" s="213">
        <v>39.14</v>
      </c>
      <c r="G100" s="33"/>
      <c r="H100" s="34"/>
    </row>
    <row r="101" spans="1:8" s="2" customFormat="1" ht="16.899999999999999" customHeight="1">
      <c r="A101" s="33"/>
      <c r="B101" s="34"/>
      <c r="C101" s="212" t="s">
        <v>1</v>
      </c>
      <c r="D101" s="212" t="s">
        <v>1084</v>
      </c>
      <c r="E101" s="18" t="s">
        <v>1</v>
      </c>
      <c r="F101" s="213">
        <v>-8.9689999999999994</v>
      </c>
      <c r="G101" s="33"/>
      <c r="H101" s="34"/>
    </row>
    <row r="102" spans="1:8" s="2" customFormat="1" ht="16.899999999999999" customHeight="1">
      <c r="A102" s="33"/>
      <c r="B102" s="34"/>
      <c r="C102" s="212" t="s">
        <v>1</v>
      </c>
      <c r="D102" s="212" t="s">
        <v>1085</v>
      </c>
      <c r="E102" s="18" t="s">
        <v>1</v>
      </c>
      <c r="F102" s="213">
        <v>-3.8</v>
      </c>
      <c r="G102" s="33"/>
      <c r="H102" s="34"/>
    </row>
    <row r="103" spans="1:8" s="2" customFormat="1" ht="16.899999999999999" customHeight="1">
      <c r="A103" s="33"/>
      <c r="B103" s="34"/>
      <c r="C103" s="212" t="s">
        <v>447</v>
      </c>
      <c r="D103" s="212" t="s">
        <v>240</v>
      </c>
      <c r="E103" s="18" t="s">
        <v>1</v>
      </c>
      <c r="F103" s="213">
        <v>36.371000000000002</v>
      </c>
      <c r="G103" s="33"/>
      <c r="H103" s="34"/>
    </row>
    <row r="104" spans="1:8" s="2" customFormat="1" ht="26.45" customHeight="1">
      <c r="A104" s="33"/>
      <c r="B104" s="34"/>
      <c r="C104" s="207" t="s">
        <v>87</v>
      </c>
      <c r="D104" s="207" t="s">
        <v>88</v>
      </c>
      <c r="E104" s="33"/>
      <c r="F104" s="33"/>
      <c r="G104" s="33"/>
      <c r="H104" s="34"/>
    </row>
    <row r="105" spans="1:8" s="2" customFormat="1" ht="16.899999999999999" customHeight="1">
      <c r="A105" s="33"/>
      <c r="B105" s="34"/>
      <c r="C105" s="208" t="s">
        <v>95</v>
      </c>
      <c r="D105" s="209" t="s">
        <v>1</v>
      </c>
      <c r="E105" s="210" t="s">
        <v>1</v>
      </c>
      <c r="F105" s="211">
        <v>130</v>
      </c>
      <c r="G105" s="33"/>
      <c r="H105" s="34"/>
    </row>
    <row r="106" spans="1:8" s="2" customFormat="1" ht="16.899999999999999" customHeight="1">
      <c r="A106" s="33"/>
      <c r="B106" s="34"/>
      <c r="C106" s="212" t="s">
        <v>1</v>
      </c>
      <c r="D106" s="212" t="s">
        <v>501</v>
      </c>
      <c r="E106" s="18" t="s">
        <v>1</v>
      </c>
      <c r="F106" s="213">
        <v>130</v>
      </c>
      <c r="G106" s="33"/>
      <c r="H106" s="34"/>
    </row>
    <row r="107" spans="1:8" s="2" customFormat="1" ht="16.899999999999999" customHeight="1">
      <c r="A107" s="33"/>
      <c r="B107" s="34"/>
      <c r="C107" s="212" t="s">
        <v>95</v>
      </c>
      <c r="D107" s="212" t="s">
        <v>179</v>
      </c>
      <c r="E107" s="18" t="s">
        <v>1</v>
      </c>
      <c r="F107" s="213">
        <v>130</v>
      </c>
      <c r="G107" s="33"/>
      <c r="H107" s="34"/>
    </row>
    <row r="108" spans="1:8" s="2" customFormat="1" ht="16.899999999999999" customHeight="1">
      <c r="A108" s="33"/>
      <c r="B108" s="34"/>
      <c r="C108" s="214" t="s">
        <v>1086</v>
      </c>
      <c r="D108" s="33"/>
      <c r="E108" s="33"/>
      <c r="F108" s="33"/>
      <c r="G108" s="33"/>
      <c r="H108" s="34"/>
    </row>
    <row r="109" spans="1:8" s="2" customFormat="1" ht="16.899999999999999" customHeight="1">
      <c r="A109" s="33"/>
      <c r="B109" s="34"/>
      <c r="C109" s="212" t="s">
        <v>498</v>
      </c>
      <c r="D109" s="212" t="s">
        <v>499</v>
      </c>
      <c r="E109" s="18" t="s">
        <v>176</v>
      </c>
      <c r="F109" s="213">
        <v>130</v>
      </c>
      <c r="G109" s="33"/>
      <c r="H109" s="34"/>
    </row>
    <row r="110" spans="1:8" s="2" customFormat="1" ht="22.5">
      <c r="A110" s="33"/>
      <c r="B110" s="34"/>
      <c r="C110" s="212" t="s">
        <v>190</v>
      </c>
      <c r="D110" s="212" t="s">
        <v>191</v>
      </c>
      <c r="E110" s="18" t="s">
        <v>176</v>
      </c>
      <c r="F110" s="213">
        <v>140.40799999999999</v>
      </c>
      <c r="G110" s="33"/>
      <c r="H110" s="34"/>
    </row>
    <row r="111" spans="1:8" s="2" customFormat="1" ht="16.899999999999999" customHeight="1">
      <c r="A111" s="33"/>
      <c r="B111" s="34"/>
      <c r="C111" s="208" t="s">
        <v>100</v>
      </c>
      <c r="D111" s="209" t="s">
        <v>1</v>
      </c>
      <c r="E111" s="210" t="s">
        <v>1</v>
      </c>
      <c r="F111" s="211">
        <v>140.40799999999999</v>
      </c>
      <c r="G111" s="33"/>
      <c r="H111" s="34"/>
    </row>
    <row r="112" spans="1:8" s="2" customFormat="1" ht="16.899999999999999" customHeight="1">
      <c r="A112" s="33"/>
      <c r="B112" s="34"/>
      <c r="C112" s="212" t="s">
        <v>1</v>
      </c>
      <c r="D112" s="212" t="s">
        <v>193</v>
      </c>
      <c r="E112" s="18" t="s">
        <v>1</v>
      </c>
      <c r="F112" s="213">
        <v>0</v>
      </c>
      <c r="G112" s="33"/>
      <c r="H112" s="34"/>
    </row>
    <row r="113" spans="1:8" s="2" customFormat="1" ht="16.899999999999999" customHeight="1">
      <c r="A113" s="33"/>
      <c r="B113" s="34"/>
      <c r="C113" s="212" t="s">
        <v>1</v>
      </c>
      <c r="D113" s="212" t="s">
        <v>538</v>
      </c>
      <c r="E113" s="18" t="s">
        <v>1</v>
      </c>
      <c r="F113" s="213">
        <v>140.40799999999999</v>
      </c>
      <c r="G113" s="33"/>
      <c r="H113" s="34"/>
    </row>
    <row r="114" spans="1:8" s="2" customFormat="1" ht="16.899999999999999" customHeight="1">
      <c r="A114" s="33"/>
      <c r="B114" s="34"/>
      <c r="C114" s="212" t="s">
        <v>100</v>
      </c>
      <c r="D114" s="212" t="s">
        <v>179</v>
      </c>
      <c r="E114" s="18" t="s">
        <v>1</v>
      </c>
      <c r="F114" s="213">
        <v>140.40799999999999</v>
      </c>
      <c r="G114" s="33"/>
      <c r="H114" s="34"/>
    </row>
    <row r="115" spans="1:8" s="2" customFormat="1" ht="16.899999999999999" customHeight="1">
      <c r="A115" s="33"/>
      <c r="B115" s="34"/>
      <c r="C115" s="214" t="s">
        <v>1086</v>
      </c>
      <c r="D115" s="33"/>
      <c r="E115" s="33"/>
      <c r="F115" s="33"/>
      <c r="G115" s="33"/>
      <c r="H115" s="34"/>
    </row>
    <row r="116" spans="1:8" s="2" customFormat="1" ht="22.5">
      <c r="A116" s="33"/>
      <c r="B116" s="34"/>
      <c r="C116" s="212" t="s">
        <v>190</v>
      </c>
      <c r="D116" s="212" t="s">
        <v>191</v>
      </c>
      <c r="E116" s="18" t="s">
        <v>176</v>
      </c>
      <c r="F116" s="213">
        <v>140.40799999999999</v>
      </c>
      <c r="G116" s="33"/>
      <c r="H116" s="34"/>
    </row>
    <row r="117" spans="1:8" s="2" customFormat="1" ht="22.5">
      <c r="A117" s="33"/>
      <c r="B117" s="34"/>
      <c r="C117" s="212" t="s">
        <v>199</v>
      </c>
      <c r="D117" s="212" t="s">
        <v>200</v>
      </c>
      <c r="E117" s="18" t="s">
        <v>176</v>
      </c>
      <c r="F117" s="213">
        <v>1404.08</v>
      </c>
      <c r="G117" s="33"/>
      <c r="H117" s="34"/>
    </row>
    <row r="118" spans="1:8" s="2" customFormat="1" ht="22.5">
      <c r="A118" s="33"/>
      <c r="B118" s="34"/>
      <c r="C118" s="212" t="s">
        <v>210</v>
      </c>
      <c r="D118" s="212" t="s">
        <v>211</v>
      </c>
      <c r="E118" s="18" t="s">
        <v>212</v>
      </c>
      <c r="F118" s="213">
        <v>280.81599999999997</v>
      </c>
      <c r="G118" s="33"/>
      <c r="H118" s="34"/>
    </row>
    <row r="119" spans="1:8" s="2" customFormat="1" ht="16.899999999999999" customHeight="1">
      <c r="A119" s="33"/>
      <c r="B119" s="34"/>
      <c r="C119" s="212" t="s">
        <v>216</v>
      </c>
      <c r="D119" s="212" t="s">
        <v>217</v>
      </c>
      <c r="E119" s="18" t="s">
        <v>176</v>
      </c>
      <c r="F119" s="213">
        <v>140.40799999999999</v>
      </c>
      <c r="G119" s="33"/>
      <c r="H119" s="34"/>
    </row>
    <row r="120" spans="1:8" s="2" customFormat="1" ht="16.899999999999999" customHeight="1">
      <c r="A120" s="33"/>
      <c r="B120" s="34"/>
      <c r="C120" s="208" t="s">
        <v>456</v>
      </c>
      <c r="D120" s="209" t="s">
        <v>1</v>
      </c>
      <c r="E120" s="210" t="s">
        <v>1</v>
      </c>
      <c r="F120" s="211">
        <v>5.77</v>
      </c>
      <c r="G120" s="33"/>
      <c r="H120" s="34"/>
    </row>
    <row r="121" spans="1:8" s="2" customFormat="1" ht="16.899999999999999" customHeight="1">
      <c r="A121" s="33"/>
      <c r="B121" s="34"/>
      <c r="C121" s="212" t="s">
        <v>1</v>
      </c>
      <c r="D121" s="212" t="s">
        <v>968</v>
      </c>
      <c r="E121" s="18" t="s">
        <v>1</v>
      </c>
      <c r="F121" s="213">
        <v>0.45</v>
      </c>
      <c r="G121" s="33"/>
      <c r="H121" s="34"/>
    </row>
    <row r="122" spans="1:8" s="2" customFormat="1" ht="16.899999999999999" customHeight="1">
      <c r="A122" s="33"/>
      <c r="B122" s="34"/>
      <c r="C122" s="212" t="s">
        <v>1</v>
      </c>
      <c r="D122" s="212" t="s">
        <v>977</v>
      </c>
      <c r="E122" s="18" t="s">
        <v>1</v>
      </c>
      <c r="F122" s="213">
        <v>5.32</v>
      </c>
      <c r="G122" s="33"/>
      <c r="H122" s="34"/>
    </row>
    <row r="123" spans="1:8" s="2" customFormat="1" ht="16.899999999999999" customHeight="1">
      <c r="A123" s="33"/>
      <c r="B123" s="34"/>
      <c r="C123" s="212" t="s">
        <v>456</v>
      </c>
      <c r="D123" s="212" t="s">
        <v>179</v>
      </c>
      <c r="E123" s="18" t="s">
        <v>1</v>
      </c>
      <c r="F123" s="213">
        <v>5.77</v>
      </c>
      <c r="G123" s="33"/>
      <c r="H123" s="34"/>
    </row>
    <row r="124" spans="1:8" s="2" customFormat="1" ht="16.899999999999999" customHeight="1">
      <c r="A124" s="33"/>
      <c r="B124" s="34"/>
      <c r="C124" s="214" t="s">
        <v>1086</v>
      </c>
      <c r="D124" s="33"/>
      <c r="E124" s="33"/>
      <c r="F124" s="33"/>
      <c r="G124" s="33"/>
      <c r="H124" s="34"/>
    </row>
    <row r="125" spans="1:8" s="2" customFormat="1" ht="22.5">
      <c r="A125" s="33"/>
      <c r="B125" s="34"/>
      <c r="C125" s="212" t="s">
        <v>974</v>
      </c>
      <c r="D125" s="212" t="s">
        <v>975</v>
      </c>
      <c r="E125" s="18" t="s">
        <v>176</v>
      </c>
      <c r="F125" s="213">
        <v>5.77</v>
      </c>
      <c r="G125" s="33"/>
      <c r="H125" s="34"/>
    </row>
    <row r="126" spans="1:8" s="2" customFormat="1" ht="22.5">
      <c r="A126" s="33"/>
      <c r="B126" s="34"/>
      <c r="C126" s="212" t="s">
        <v>979</v>
      </c>
      <c r="D126" s="212" t="s">
        <v>980</v>
      </c>
      <c r="E126" s="18" t="s">
        <v>176</v>
      </c>
      <c r="F126" s="213">
        <v>109.63</v>
      </c>
      <c r="G126" s="33"/>
      <c r="H126" s="34"/>
    </row>
    <row r="127" spans="1:8" s="2" customFormat="1" ht="16.899999999999999" customHeight="1">
      <c r="A127" s="33"/>
      <c r="B127" s="34"/>
      <c r="C127" s="212" t="s">
        <v>984</v>
      </c>
      <c r="D127" s="212" t="s">
        <v>985</v>
      </c>
      <c r="E127" s="18" t="s">
        <v>212</v>
      </c>
      <c r="F127" s="213">
        <v>11.54</v>
      </c>
      <c r="G127" s="33"/>
      <c r="H127" s="34"/>
    </row>
    <row r="128" spans="1:8" s="2" customFormat="1" ht="16.899999999999999" customHeight="1">
      <c r="A128" s="33"/>
      <c r="B128" s="34"/>
      <c r="C128" s="208" t="s">
        <v>93</v>
      </c>
      <c r="D128" s="209" t="s">
        <v>1</v>
      </c>
      <c r="E128" s="210" t="s">
        <v>1</v>
      </c>
      <c r="F128" s="211">
        <v>120</v>
      </c>
      <c r="G128" s="33"/>
      <c r="H128" s="34"/>
    </row>
    <row r="129" spans="1:8" s="2" customFormat="1" ht="16.899999999999999" customHeight="1">
      <c r="A129" s="33"/>
      <c r="B129" s="34"/>
      <c r="C129" s="212" t="s">
        <v>93</v>
      </c>
      <c r="D129" s="212" t="s">
        <v>497</v>
      </c>
      <c r="E129" s="18" t="s">
        <v>1</v>
      </c>
      <c r="F129" s="213">
        <v>120</v>
      </c>
      <c r="G129" s="33"/>
      <c r="H129" s="34"/>
    </row>
    <row r="130" spans="1:8" s="2" customFormat="1" ht="16.899999999999999" customHeight="1">
      <c r="A130" s="33"/>
      <c r="B130" s="34"/>
      <c r="C130" s="214" t="s">
        <v>1086</v>
      </c>
      <c r="D130" s="33"/>
      <c r="E130" s="33"/>
      <c r="F130" s="33"/>
      <c r="G130" s="33"/>
      <c r="H130" s="34"/>
    </row>
    <row r="131" spans="1:8" s="2" customFormat="1" ht="16.899999999999999" customHeight="1">
      <c r="A131" s="33"/>
      <c r="B131" s="34"/>
      <c r="C131" s="212" t="s">
        <v>494</v>
      </c>
      <c r="D131" s="212" t="s">
        <v>495</v>
      </c>
      <c r="E131" s="18" t="s">
        <v>143</v>
      </c>
      <c r="F131" s="213">
        <v>120</v>
      </c>
      <c r="G131" s="33"/>
      <c r="H131" s="34"/>
    </row>
    <row r="132" spans="1:8" s="2" customFormat="1" ht="22.5">
      <c r="A132" s="33"/>
      <c r="B132" s="34"/>
      <c r="C132" s="212" t="s">
        <v>190</v>
      </c>
      <c r="D132" s="212" t="s">
        <v>191</v>
      </c>
      <c r="E132" s="18" t="s">
        <v>176</v>
      </c>
      <c r="F132" s="213">
        <v>6</v>
      </c>
      <c r="G132" s="33"/>
      <c r="H132" s="34"/>
    </row>
    <row r="133" spans="1:8" s="2" customFormat="1" ht="16.899999999999999" customHeight="1">
      <c r="A133" s="33"/>
      <c r="B133" s="34"/>
      <c r="C133" s="208" t="s">
        <v>98</v>
      </c>
      <c r="D133" s="209" t="s">
        <v>1</v>
      </c>
      <c r="E133" s="210" t="s">
        <v>1</v>
      </c>
      <c r="F133" s="211">
        <v>80</v>
      </c>
      <c r="G133" s="33"/>
      <c r="H133" s="34"/>
    </row>
    <row r="134" spans="1:8" s="2" customFormat="1" ht="16.899999999999999" customHeight="1">
      <c r="A134" s="33"/>
      <c r="B134" s="34"/>
      <c r="C134" s="212" t="s">
        <v>1</v>
      </c>
      <c r="D134" s="212" t="s">
        <v>570</v>
      </c>
      <c r="E134" s="18" t="s">
        <v>1</v>
      </c>
      <c r="F134" s="213">
        <v>80</v>
      </c>
      <c r="G134" s="33"/>
      <c r="H134" s="34"/>
    </row>
    <row r="135" spans="1:8" s="2" customFormat="1" ht="16.899999999999999" customHeight="1">
      <c r="A135" s="33"/>
      <c r="B135" s="34"/>
      <c r="C135" s="212" t="s">
        <v>98</v>
      </c>
      <c r="D135" s="212" t="s">
        <v>240</v>
      </c>
      <c r="E135" s="18" t="s">
        <v>1</v>
      </c>
      <c r="F135" s="213">
        <v>80</v>
      </c>
      <c r="G135" s="33"/>
      <c r="H135" s="34"/>
    </row>
    <row r="136" spans="1:8" s="2" customFormat="1" ht="16.899999999999999" customHeight="1">
      <c r="A136" s="33"/>
      <c r="B136" s="34"/>
      <c r="C136" s="214" t="s">
        <v>1086</v>
      </c>
      <c r="D136" s="33"/>
      <c r="E136" s="33"/>
      <c r="F136" s="33"/>
      <c r="G136" s="33"/>
      <c r="H136" s="34"/>
    </row>
    <row r="137" spans="1:8" s="2" customFormat="1" ht="16.899999999999999" customHeight="1">
      <c r="A137" s="33"/>
      <c r="B137" s="34"/>
      <c r="C137" s="212" t="s">
        <v>236</v>
      </c>
      <c r="D137" s="212" t="s">
        <v>237</v>
      </c>
      <c r="E137" s="18" t="s">
        <v>143</v>
      </c>
      <c r="F137" s="213">
        <v>80</v>
      </c>
      <c r="G137" s="33"/>
      <c r="H137" s="34"/>
    </row>
    <row r="138" spans="1:8" s="2" customFormat="1" ht="22.5">
      <c r="A138" s="33"/>
      <c r="B138" s="34"/>
      <c r="C138" s="212" t="s">
        <v>184</v>
      </c>
      <c r="D138" s="212" t="s">
        <v>185</v>
      </c>
      <c r="E138" s="18" t="s">
        <v>176</v>
      </c>
      <c r="F138" s="213">
        <v>81.268000000000001</v>
      </c>
      <c r="G138" s="33"/>
      <c r="H138" s="34"/>
    </row>
    <row r="139" spans="1:8" s="2" customFormat="1" ht="22.5">
      <c r="A139" s="33"/>
      <c r="B139" s="34"/>
      <c r="C139" s="212" t="s">
        <v>190</v>
      </c>
      <c r="D139" s="212" t="s">
        <v>191</v>
      </c>
      <c r="E139" s="18" t="s">
        <v>176</v>
      </c>
      <c r="F139" s="213">
        <v>6</v>
      </c>
      <c r="G139" s="33"/>
      <c r="H139" s="34"/>
    </row>
    <row r="140" spans="1:8" s="2" customFormat="1" ht="16.899999999999999" customHeight="1">
      <c r="A140" s="33"/>
      <c r="B140" s="34"/>
      <c r="C140" s="212" t="s">
        <v>204</v>
      </c>
      <c r="D140" s="212" t="s">
        <v>205</v>
      </c>
      <c r="E140" s="18" t="s">
        <v>176</v>
      </c>
      <c r="F140" s="213">
        <v>40.634</v>
      </c>
      <c r="G140" s="33"/>
      <c r="H140" s="34"/>
    </row>
    <row r="141" spans="1:8" s="2" customFormat="1" ht="16.899999999999999" customHeight="1">
      <c r="A141" s="33"/>
      <c r="B141" s="34"/>
      <c r="C141" s="212" t="s">
        <v>241</v>
      </c>
      <c r="D141" s="212" t="s">
        <v>242</v>
      </c>
      <c r="E141" s="18" t="s">
        <v>143</v>
      </c>
      <c r="F141" s="213">
        <v>80</v>
      </c>
      <c r="G141" s="33"/>
      <c r="H141" s="34"/>
    </row>
    <row r="142" spans="1:8" s="2" customFormat="1" ht="16.899999999999999" customHeight="1">
      <c r="A142" s="33"/>
      <c r="B142" s="34"/>
      <c r="C142" s="212" t="s">
        <v>250</v>
      </c>
      <c r="D142" s="212" t="s">
        <v>251</v>
      </c>
      <c r="E142" s="18" t="s">
        <v>143</v>
      </c>
      <c r="F142" s="213">
        <v>80</v>
      </c>
      <c r="G142" s="33"/>
      <c r="H142" s="34"/>
    </row>
    <row r="143" spans="1:8" s="2" customFormat="1" ht="16.899999999999999" customHeight="1">
      <c r="A143" s="33"/>
      <c r="B143" s="34"/>
      <c r="C143" s="212" t="s">
        <v>254</v>
      </c>
      <c r="D143" s="212" t="s">
        <v>255</v>
      </c>
      <c r="E143" s="18" t="s">
        <v>143</v>
      </c>
      <c r="F143" s="213">
        <v>80</v>
      </c>
      <c r="G143" s="33"/>
      <c r="H143" s="34"/>
    </row>
    <row r="144" spans="1:8" s="2" customFormat="1" ht="16.899999999999999" customHeight="1">
      <c r="A144" s="33"/>
      <c r="B144" s="34"/>
      <c r="C144" s="208" t="s">
        <v>635</v>
      </c>
      <c r="D144" s="209" t="s">
        <v>1</v>
      </c>
      <c r="E144" s="210" t="s">
        <v>1</v>
      </c>
      <c r="F144" s="211">
        <v>0.95</v>
      </c>
      <c r="G144" s="33"/>
      <c r="H144" s="34"/>
    </row>
    <row r="145" spans="1:8" s="2" customFormat="1" ht="16.899999999999999" customHeight="1">
      <c r="A145" s="33"/>
      <c r="B145" s="34"/>
      <c r="C145" s="212" t="s">
        <v>1</v>
      </c>
      <c r="D145" s="212" t="s">
        <v>631</v>
      </c>
      <c r="E145" s="18" t="s">
        <v>1</v>
      </c>
      <c r="F145" s="213">
        <v>0</v>
      </c>
      <c r="G145" s="33"/>
      <c r="H145" s="34"/>
    </row>
    <row r="146" spans="1:8" s="2" customFormat="1" ht="16.899999999999999" customHeight="1">
      <c r="A146" s="33"/>
      <c r="B146" s="34"/>
      <c r="C146" s="212" t="s">
        <v>1</v>
      </c>
      <c r="D146" s="212" t="s">
        <v>632</v>
      </c>
      <c r="E146" s="18" t="s">
        <v>1</v>
      </c>
      <c r="F146" s="213">
        <v>0.05</v>
      </c>
      <c r="G146" s="33"/>
      <c r="H146" s="34"/>
    </row>
    <row r="147" spans="1:8" s="2" customFormat="1" ht="16.899999999999999" customHeight="1">
      <c r="A147" s="33"/>
      <c r="B147" s="34"/>
      <c r="C147" s="212" t="s">
        <v>1</v>
      </c>
      <c r="D147" s="212" t="s">
        <v>633</v>
      </c>
      <c r="E147" s="18" t="s">
        <v>1</v>
      </c>
      <c r="F147" s="213">
        <v>0</v>
      </c>
      <c r="G147" s="33"/>
      <c r="H147" s="34"/>
    </row>
    <row r="148" spans="1:8" s="2" customFormat="1" ht="16.899999999999999" customHeight="1">
      <c r="A148" s="33"/>
      <c r="B148" s="34"/>
      <c r="C148" s="212" t="s">
        <v>464</v>
      </c>
      <c r="D148" s="212" t="s">
        <v>634</v>
      </c>
      <c r="E148" s="18" t="s">
        <v>1</v>
      </c>
      <c r="F148" s="213">
        <v>0.9</v>
      </c>
      <c r="G148" s="33"/>
      <c r="H148" s="34"/>
    </row>
    <row r="149" spans="1:8" s="2" customFormat="1" ht="16.899999999999999" customHeight="1">
      <c r="A149" s="33"/>
      <c r="B149" s="34"/>
      <c r="C149" s="212" t="s">
        <v>635</v>
      </c>
      <c r="D149" s="212" t="s">
        <v>179</v>
      </c>
      <c r="E149" s="18" t="s">
        <v>1</v>
      </c>
      <c r="F149" s="213">
        <v>0.95</v>
      </c>
      <c r="G149" s="33"/>
      <c r="H149" s="34"/>
    </row>
    <row r="150" spans="1:8" s="2" customFormat="1" ht="16.899999999999999" customHeight="1">
      <c r="A150" s="33"/>
      <c r="B150" s="34"/>
      <c r="C150" s="208" t="s">
        <v>466</v>
      </c>
      <c r="D150" s="209" t="s">
        <v>1</v>
      </c>
      <c r="E150" s="210" t="s">
        <v>1</v>
      </c>
      <c r="F150" s="211">
        <v>3.109</v>
      </c>
      <c r="G150" s="33"/>
      <c r="H150" s="34"/>
    </row>
    <row r="151" spans="1:8" s="2" customFormat="1" ht="16.899999999999999" customHeight="1">
      <c r="A151" s="33"/>
      <c r="B151" s="34"/>
      <c r="C151" s="212" t="s">
        <v>1</v>
      </c>
      <c r="D151" s="212" t="s">
        <v>560</v>
      </c>
      <c r="E151" s="18" t="s">
        <v>1</v>
      </c>
      <c r="F151" s="213">
        <v>3.109</v>
      </c>
      <c r="G151" s="33"/>
      <c r="H151" s="34"/>
    </row>
    <row r="152" spans="1:8" s="2" customFormat="1" ht="16.899999999999999" customHeight="1">
      <c r="A152" s="33"/>
      <c r="B152" s="34"/>
      <c r="C152" s="212" t="s">
        <v>466</v>
      </c>
      <c r="D152" s="212" t="s">
        <v>240</v>
      </c>
      <c r="E152" s="18" t="s">
        <v>1</v>
      </c>
      <c r="F152" s="213">
        <v>3.109</v>
      </c>
      <c r="G152" s="33"/>
      <c r="H152" s="34"/>
    </row>
    <row r="153" spans="1:8" s="2" customFormat="1" ht="16.899999999999999" customHeight="1">
      <c r="A153" s="33"/>
      <c r="B153" s="34"/>
      <c r="C153" s="214" t="s">
        <v>1086</v>
      </c>
      <c r="D153" s="33"/>
      <c r="E153" s="33"/>
      <c r="F153" s="33"/>
      <c r="G153" s="33"/>
      <c r="H153" s="34"/>
    </row>
    <row r="154" spans="1:8" s="2" customFormat="1" ht="16.899999999999999" customHeight="1">
      <c r="A154" s="33"/>
      <c r="B154" s="34"/>
      <c r="C154" s="212" t="s">
        <v>557</v>
      </c>
      <c r="D154" s="212" t="s">
        <v>558</v>
      </c>
      <c r="E154" s="18" t="s">
        <v>176</v>
      </c>
      <c r="F154" s="213">
        <v>3.109</v>
      </c>
      <c r="G154" s="33"/>
      <c r="H154" s="34"/>
    </row>
    <row r="155" spans="1:8" s="2" customFormat="1" ht="16.899999999999999" customHeight="1">
      <c r="A155" s="33"/>
      <c r="B155" s="34"/>
      <c r="C155" s="212" t="s">
        <v>220</v>
      </c>
      <c r="D155" s="212" t="s">
        <v>221</v>
      </c>
      <c r="E155" s="18" t="s">
        <v>176</v>
      </c>
      <c r="F155" s="213">
        <v>28.634</v>
      </c>
      <c r="G155" s="33"/>
      <c r="H155" s="34"/>
    </row>
    <row r="156" spans="1:8" s="2" customFormat="1" ht="16.899999999999999" customHeight="1">
      <c r="A156" s="33"/>
      <c r="B156" s="34"/>
      <c r="C156" s="208" t="s">
        <v>464</v>
      </c>
      <c r="D156" s="209" t="s">
        <v>1</v>
      </c>
      <c r="E156" s="210" t="s">
        <v>1</v>
      </c>
      <c r="F156" s="211">
        <v>0.9</v>
      </c>
      <c r="G156" s="33"/>
      <c r="H156" s="34"/>
    </row>
    <row r="157" spans="1:8" s="2" customFormat="1" ht="16.899999999999999" customHeight="1">
      <c r="A157" s="33"/>
      <c r="B157" s="34"/>
      <c r="C157" s="212" t="s">
        <v>1</v>
      </c>
      <c r="D157" s="212" t="s">
        <v>633</v>
      </c>
      <c r="E157" s="18" t="s">
        <v>1</v>
      </c>
      <c r="F157" s="213">
        <v>0</v>
      </c>
      <c r="G157" s="33"/>
      <c r="H157" s="34"/>
    </row>
    <row r="158" spans="1:8" s="2" customFormat="1" ht="16.899999999999999" customHeight="1">
      <c r="A158" s="33"/>
      <c r="B158" s="34"/>
      <c r="C158" s="212" t="s">
        <v>464</v>
      </c>
      <c r="D158" s="212" t="s">
        <v>634</v>
      </c>
      <c r="E158" s="18" t="s">
        <v>1</v>
      </c>
      <c r="F158" s="213">
        <v>0.9</v>
      </c>
      <c r="G158" s="33"/>
      <c r="H158" s="34"/>
    </row>
    <row r="159" spans="1:8" s="2" customFormat="1" ht="16.899999999999999" customHeight="1">
      <c r="A159" s="33"/>
      <c r="B159" s="34"/>
      <c r="C159" s="214" t="s">
        <v>1086</v>
      </c>
      <c r="D159" s="33"/>
      <c r="E159" s="33"/>
      <c r="F159" s="33"/>
      <c r="G159" s="33"/>
      <c r="H159" s="34"/>
    </row>
    <row r="160" spans="1:8" s="2" customFormat="1" ht="16.899999999999999" customHeight="1">
      <c r="A160" s="33"/>
      <c r="B160" s="34"/>
      <c r="C160" s="212" t="s">
        <v>628</v>
      </c>
      <c r="D160" s="212" t="s">
        <v>629</v>
      </c>
      <c r="E160" s="18" t="s">
        <v>176</v>
      </c>
      <c r="F160" s="213">
        <v>0.95</v>
      </c>
      <c r="G160" s="33"/>
      <c r="H160" s="34"/>
    </row>
    <row r="161" spans="1:8" s="2" customFormat="1" ht="16.899999999999999" customHeight="1">
      <c r="A161" s="33"/>
      <c r="B161" s="34"/>
      <c r="C161" s="212" t="s">
        <v>220</v>
      </c>
      <c r="D161" s="212" t="s">
        <v>221</v>
      </c>
      <c r="E161" s="18" t="s">
        <v>176</v>
      </c>
      <c r="F161" s="213">
        <v>28.634</v>
      </c>
      <c r="G161" s="33"/>
      <c r="H161" s="34"/>
    </row>
    <row r="162" spans="1:8" s="2" customFormat="1" ht="16.899999999999999" customHeight="1">
      <c r="A162" s="33"/>
      <c r="B162" s="34"/>
      <c r="C162" s="208" t="s">
        <v>444</v>
      </c>
      <c r="D162" s="209" t="s">
        <v>1</v>
      </c>
      <c r="E162" s="210" t="s">
        <v>1</v>
      </c>
      <c r="F162" s="211">
        <v>26.571999999999999</v>
      </c>
      <c r="G162" s="33"/>
      <c r="H162" s="34"/>
    </row>
    <row r="163" spans="1:8" s="2" customFormat="1" ht="16.899999999999999" customHeight="1">
      <c r="A163" s="33"/>
      <c r="B163" s="34"/>
      <c r="C163" s="212" t="s">
        <v>1</v>
      </c>
      <c r="D163" s="212" t="s">
        <v>505</v>
      </c>
      <c r="E163" s="18" t="s">
        <v>1</v>
      </c>
      <c r="F163" s="213">
        <v>0</v>
      </c>
      <c r="G163" s="33"/>
      <c r="H163" s="34"/>
    </row>
    <row r="164" spans="1:8" s="2" customFormat="1" ht="16.899999999999999" customHeight="1">
      <c r="A164" s="33"/>
      <c r="B164" s="34"/>
      <c r="C164" s="212" t="s">
        <v>1</v>
      </c>
      <c r="D164" s="212" t="s">
        <v>506</v>
      </c>
      <c r="E164" s="18" t="s">
        <v>1</v>
      </c>
      <c r="F164" s="213">
        <v>17.472000000000001</v>
      </c>
      <c r="G164" s="33"/>
      <c r="H164" s="34"/>
    </row>
    <row r="165" spans="1:8" s="2" customFormat="1" ht="16.899999999999999" customHeight="1">
      <c r="A165" s="33"/>
      <c r="B165" s="34"/>
      <c r="C165" s="212" t="s">
        <v>1</v>
      </c>
      <c r="D165" s="212" t="s">
        <v>507</v>
      </c>
      <c r="E165" s="18" t="s">
        <v>1</v>
      </c>
      <c r="F165" s="213">
        <v>9.1</v>
      </c>
      <c r="G165" s="33"/>
      <c r="H165" s="34"/>
    </row>
    <row r="166" spans="1:8" s="2" customFormat="1" ht="16.899999999999999" customHeight="1">
      <c r="A166" s="33"/>
      <c r="B166" s="34"/>
      <c r="C166" s="212" t="s">
        <v>444</v>
      </c>
      <c r="D166" s="212" t="s">
        <v>179</v>
      </c>
      <c r="E166" s="18" t="s">
        <v>1</v>
      </c>
      <c r="F166" s="213">
        <v>26.571999999999999</v>
      </c>
      <c r="G166" s="33"/>
      <c r="H166" s="34"/>
    </row>
    <row r="167" spans="1:8" s="2" customFormat="1" ht="16.899999999999999" customHeight="1">
      <c r="A167" s="33"/>
      <c r="B167" s="34"/>
      <c r="C167" s="214" t="s">
        <v>1086</v>
      </c>
      <c r="D167" s="33"/>
      <c r="E167" s="33"/>
      <c r="F167" s="33"/>
      <c r="G167" s="33"/>
      <c r="H167" s="34"/>
    </row>
    <row r="168" spans="1:8" s="2" customFormat="1" ht="22.5">
      <c r="A168" s="33"/>
      <c r="B168" s="34"/>
      <c r="C168" s="212" t="s">
        <v>502</v>
      </c>
      <c r="D168" s="212" t="s">
        <v>503</v>
      </c>
      <c r="E168" s="18" t="s">
        <v>176</v>
      </c>
      <c r="F168" s="213">
        <v>26.571999999999999</v>
      </c>
      <c r="G168" s="33"/>
      <c r="H168" s="34"/>
    </row>
    <row r="169" spans="1:8" s="2" customFormat="1" ht="22.5">
      <c r="A169" s="33"/>
      <c r="B169" s="34"/>
      <c r="C169" s="212" t="s">
        <v>190</v>
      </c>
      <c r="D169" s="212" t="s">
        <v>191</v>
      </c>
      <c r="E169" s="18" t="s">
        <v>176</v>
      </c>
      <c r="F169" s="213">
        <v>140.40799999999999</v>
      </c>
      <c r="G169" s="33"/>
      <c r="H169" s="34"/>
    </row>
    <row r="170" spans="1:8" s="2" customFormat="1" ht="16.899999999999999" customHeight="1">
      <c r="A170" s="33"/>
      <c r="B170" s="34"/>
      <c r="C170" s="212" t="s">
        <v>220</v>
      </c>
      <c r="D170" s="212" t="s">
        <v>221</v>
      </c>
      <c r="E170" s="18" t="s">
        <v>176</v>
      </c>
      <c r="F170" s="213">
        <v>28.634</v>
      </c>
      <c r="G170" s="33"/>
      <c r="H170" s="34"/>
    </row>
    <row r="171" spans="1:8" s="2" customFormat="1" ht="16.899999999999999" customHeight="1">
      <c r="A171" s="33"/>
      <c r="B171" s="34"/>
      <c r="C171" s="208" t="s">
        <v>454</v>
      </c>
      <c r="D171" s="209" t="s">
        <v>1</v>
      </c>
      <c r="E171" s="210" t="s">
        <v>1</v>
      </c>
      <c r="F171" s="211">
        <v>76</v>
      </c>
      <c r="G171" s="33"/>
      <c r="H171" s="34"/>
    </row>
    <row r="172" spans="1:8" s="2" customFormat="1" ht="16.899999999999999" customHeight="1">
      <c r="A172" s="33"/>
      <c r="B172" s="34"/>
      <c r="C172" s="212" t="s">
        <v>454</v>
      </c>
      <c r="D172" s="212" t="s">
        <v>455</v>
      </c>
      <c r="E172" s="18" t="s">
        <v>1</v>
      </c>
      <c r="F172" s="213">
        <v>76</v>
      </c>
      <c r="G172" s="33"/>
      <c r="H172" s="34"/>
    </row>
    <row r="173" spans="1:8" s="2" customFormat="1" ht="16.899999999999999" customHeight="1">
      <c r="A173" s="33"/>
      <c r="B173" s="34"/>
      <c r="C173" s="214" t="s">
        <v>1086</v>
      </c>
      <c r="D173" s="33"/>
      <c r="E173" s="33"/>
      <c r="F173" s="33"/>
      <c r="G173" s="33"/>
      <c r="H173" s="34"/>
    </row>
    <row r="174" spans="1:8" s="2" customFormat="1" ht="16.899999999999999" customHeight="1">
      <c r="A174" s="33"/>
      <c r="B174" s="34"/>
      <c r="C174" s="212" t="s">
        <v>970</v>
      </c>
      <c r="D174" s="212" t="s">
        <v>971</v>
      </c>
      <c r="E174" s="18" t="s">
        <v>162</v>
      </c>
      <c r="F174" s="213">
        <v>76</v>
      </c>
      <c r="G174" s="33"/>
      <c r="H174" s="34"/>
    </row>
    <row r="175" spans="1:8" s="2" customFormat="1" ht="16.899999999999999" customHeight="1">
      <c r="A175" s="33"/>
      <c r="B175" s="34"/>
      <c r="C175" s="212" t="s">
        <v>994</v>
      </c>
      <c r="D175" s="212" t="s">
        <v>995</v>
      </c>
      <c r="E175" s="18" t="s">
        <v>162</v>
      </c>
      <c r="F175" s="213">
        <v>76</v>
      </c>
      <c r="G175" s="33"/>
      <c r="H175" s="34"/>
    </row>
    <row r="176" spans="1:8" s="2" customFormat="1" ht="16.899999999999999" customHeight="1">
      <c r="A176" s="33"/>
      <c r="B176" s="34"/>
      <c r="C176" s="208" t="s">
        <v>460</v>
      </c>
      <c r="D176" s="209" t="s">
        <v>1</v>
      </c>
      <c r="E176" s="210" t="s">
        <v>1</v>
      </c>
      <c r="F176" s="211">
        <v>8.6999999999999993</v>
      </c>
      <c r="G176" s="33"/>
      <c r="H176" s="34"/>
    </row>
    <row r="177" spans="1:8" s="2" customFormat="1" ht="16.899999999999999" customHeight="1">
      <c r="A177" s="33"/>
      <c r="B177" s="34"/>
      <c r="C177" s="212" t="s">
        <v>1</v>
      </c>
      <c r="D177" s="212" t="s">
        <v>511</v>
      </c>
      <c r="E177" s="18" t="s">
        <v>1</v>
      </c>
      <c r="F177" s="213">
        <v>0</v>
      </c>
      <c r="G177" s="33"/>
      <c r="H177" s="34"/>
    </row>
    <row r="178" spans="1:8" s="2" customFormat="1" ht="16.899999999999999" customHeight="1">
      <c r="A178" s="33"/>
      <c r="B178" s="34"/>
      <c r="C178" s="212" t="s">
        <v>1</v>
      </c>
      <c r="D178" s="212" t="s">
        <v>512</v>
      </c>
      <c r="E178" s="18" t="s">
        <v>1</v>
      </c>
      <c r="F178" s="213">
        <v>3.198</v>
      </c>
      <c r="G178" s="33"/>
      <c r="H178" s="34"/>
    </row>
    <row r="179" spans="1:8" s="2" customFormat="1" ht="16.899999999999999" customHeight="1">
      <c r="A179" s="33"/>
      <c r="B179" s="34"/>
      <c r="C179" s="212" t="s">
        <v>1</v>
      </c>
      <c r="D179" s="212" t="s">
        <v>513</v>
      </c>
      <c r="E179" s="18" t="s">
        <v>1</v>
      </c>
      <c r="F179" s="213">
        <v>5.5019999999999998</v>
      </c>
      <c r="G179" s="33"/>
      <c r="H179" s="34"/>
    </row>
    <row r="180" spans="1:8" s="2" customFormat="1" ht="16.899999999999999" customHeight="1">
      <c r="A180" s="33"/>
      <c r="B180" s="34"/>
      <c r="C180" s="212" t="s">
        <v>460</v>
      </c>
      <c r="D180" s="212" t="s">
        <v>179</v>
      </c>
      <c r="E180" s="18" t="s">
        <v>1</v>
      </c>
      <c r="F180" s="213">
        <v>8.6999999999999993</v>
      </c>
      <c r="G180" s="33"/>
      <c r="H180" s="34"/>
    </row>
    <row r="181" spans="1:8" s="2" customFormat="1" ht="16.899999999999999" customHeight="1">
      <c r="A181" s="33"/>
      <c r="B181" s="34"/>
      <c r="C181" s="214" t="s">
        <v>1086</v>
      </c>
      <c r="D181" s="33"/>
      <c r="E181" s="33"/>
      <c r="F181" s="33"/>
      <c r="G181" s="33"/>
      <c r="H181" s="34"/>
    </row>
    <row r="182" spans="1:8" s="2" customFormat="1" ht="22.5">
      <c r="A182" s="33"/>
      <c r="B182" s="34"/>
      <c r="C182" s="212" t="s">
        <v>508</v>
      </c>
      <c r="D182" s="212" t="s">
        <v>509</v>
      </c>
      <c r="E182" s="18" t="s">
        <v>176</v>
      </c>
      <c r="F182" s="213">
        <v>8.6999999999999993</v>
      </c>
      <c r="G182" s="33"/>
      <c r="H182" s="34"/>
    </row>
    <row r="183" spans="1:8" s="2" customFormat="1" ht="16.899999999999999" customHeight="1">
      <c r="A183" s="33"/>
      <c r="B183" s="34"/>
      <c r="C183" s="212" t="s">
        <v>519</v>
      </c>
      <c r="D183" s="212" t="s">
        <v>520</v>
      </c>
      <c r="E183" s="18" t="s">
        <v>143</v>
      </c>
      <c r="F183" s="213">
        <v>17.399999999999999</v>
      </c>
      <c r="G183" s="33"/>
      <c r="H183" s="34"/>
    </row>
    <row r="184" spans="1:8" s="2" customFormat="1" ht="22.5">
      <c r="A184" s="33"/>
      <c r="B184" s="34"/>
      <c r="C184" s="212" t="s">
        <v>190</v>
      </c>
      <c r="D184" s="212" t="s">
        <v>191</v>
      </c>
      <c r="E184" s="18" t="s">
        <v>176</v>
      </c>
      <c r="F184" s="213">
        <v>140.40799999999999</v>
      </c>
      <c r="G184" s="33"/>
      <c r="H184" s="34"/>
    </row>
    <row r="185" spans="1:8" s="2" customFormat="1" ht="16.899999999999999" customHeight="1">
      <c r="A185" s="33"/>
      <c r="B185" s="34"/>
      <c r="C185" s="212" t="s">
        <v>220</v>
      </c>
      <c r="D185" s="212" t="s">
        <v>221</v>
      </c>
      <c r="E185" s="18" t="s">
        <v>176</v>
      </c>
      <c r="F185" s="213">
        <v>28.634</v>
      </c>
      <c r="G185" s="33"/>
      <c r="H185" s="34"/>
    </row>
    <row r="186" spans="1:8" s="2" customFormat="1" ht="16.899999999999999" customHeight="1">
      <c r="A186" s="33"/>
      <c r="B186" s="34"/>
      <c r="C186" s="208" t="s">
        <v>462</v>
      </c>
      <c r="D186" s="209" t="s">
        <v>1</v>
      </c>
      <c r="E186" s="210" t="s">
        <v>1</v>
      </c>
      <c r="F186" s="211">
        <v>3.77</v>
      </c>
      <c r="G186" s="33"/>
      <c r="H186" s="34"/>
    </row>
    <row r="187" spans="1:8" s="2" customFormat="1" ht="16.899999999999999" customHeight="1">
      <c r="A187" s="33"/>
      <c r="B187" s="34"/>
      <c r="C187" s="212" t="s">
        <v>1</v>
      </c>
      <c r="D187" s="212" t="s">
        <v>517</v>
      </c>
      <c r="E187" s="18" t="s">
        <v>1</v>
      </c>
      <c r="F187" s="213">
        <v>0</v>
      </c>
      <c r="G187" s="33"/>
      <c r="H187" s="34"/>
    </row>
    <row r="188" spans="1:8" s="2" customFormat="1" ht="16.899999999999999" customHeight="1">
      <c r="A188" s="33"/>
      <c r="B188" s="34"/>
      <c r="C188" s="212" t="s">
        <v>1</v>
      </c>
      <c r="D188" s="212" t="s">
        <v>518</v>
      </c>
      <c r="E188" s="18" t="s">
        <v>1</v>
      </c>
      <c r="F188" s="213">
        <v>3.77</v>
      </c>
      <c r="G188" s="33"/>
      <c r="H188" s="34"/>
    </row>
    <row r="189" spans="1:8" s="2" customFormat="1" ht="16.899999999999999" customHeight="1">
      <c r="A189" s="33"/>
      <c r="B189" s="34"/>
      <c r="C189" s="212" t="s">
        <v>462</v>
      </c>
      <c r="D189" s="212" t="s">
        <v>179</v>
      </c>
      <c r="E189" s="18" t="s">
        <v>1</v>
      </c>
      <c r="F189" s="213">
        <v>3.77</v>
      </c>
      <c r="G189" s="33"/>
      <c r="H189" s="34"/>
    </row>
    <row r="190" spans="1:8" s="2" customFormat="1" ht="16.899999999999999" customHeight="1">
      <c r="A190" s="33"/>
      <c r="B190" s="34"/>
      <c r="C190" s="214" t="s">
        <v>1086</v>
      </c>
      <c r="D190" s="33"/>
      <c r="E190" s="33"/>
      <c r="F190" s="33"/>
      <c r="G190" s="33"/>
      <c r="H190" s="34"/>
    </row>
    <row r="191" spans="1:8" s="2" customFormat="1" ht="16.899999999999999" customHeight="1">
      <c r="A191" s="33"/>
      <c r="B191" s="34"/>
      <c r="C191" s="212" t="s">
        <v>514</v>
      </c>
      <c r="D191" s="212" t="s">
        <v>515</v>
      </c>
      <c r="E191" s="18" t="s">
        <v>176</v>
      </c>
      <c r="F191" s="213">
        <v>3.77</v>
      </c>
      <c r="G191" s="33"/>
      <c r="H191" s="34"/>
    </row>
    <row r="192" spans="1:8" s="2" customFormat="1" ht="22.5">
      <c r="A192" s="33"/>
      <c r="B192" s="34"/>
      <c r="C192" s="212" t="s">
        <v>190</v>
      </c>
      <c r="D192" s="212" t="s">
        <v>191</v>
      </c>
      <c r="E192" s="18" t="s">
        <v>176</v>
      </c>
      <c r="F192" s="213">
        <v>140.40799999999999</v>
      </c>
      <c r="G192" s="33"/>
      <c r="H192" s="34"/>
    </row>
    <row r="193" spans="1:8" s="2" customFormat="1" ht="16.899999999999999" customHeight="1">
      <c r="A193" s="33"/>
      <c r="B193" s="34"/>
      <c r="C193" s="212" t="s">
        <v>220</v>
      </c>
      <c r="D193" s="212" t="s">
        <v>221</v>
      </c>
      <c r="E193" s="18" t="s">
        <v>176</v>
      </c>
      <c r="F193" s="213">
        <v>28.634</v>
      </c>
      <c r="G193" s="33"/>
      <c r="H193" s="34"/>
    </row>
    <row r="194" spans="1:8" s="2" customFormat="1" ht="16.899999999999999" customHeight="1">
      <c r="A194" s="33"/>
      <c r="B194" s="34"/>
      <c r="C194" s="208" t="s">
        <v>101</v>
      </c>
      <c r="D194" s="209" t="s">
        <v>1</v>
      </c>
      <c r="E194" s="210" t="s">
        <v>1</v>
      </c>
      <c r="F194" s="211">
        <v>97.02</v>
      </c>
      <c r="G194" s="33"/>
      <c r="H194" s="34"/>
    </row>
    <row r="195" spans="1:8" s="2" customFormat="1" ht="16.899999999999999" customHeight="1">
      <c r="A195" s="33"/>
      <c r="B195" s="34"/>
      <c r="C195" s="212" t="s">
        <v>101</v>
      </c>
      <c r="D195" s="212" t="s">
        <v>450</v>
      </c>
      <c r="E195" s="18" t="s">
        <v>1</v>
      </c>
      <c r="F195" s="213">
        <v>97.02</v>
      </c>
      <c r="G195" s="33"/>
      <c r="H195" s="34"/>
    </row>
    <row r="196" spans="1:8" s="2" customFormat="1" ht="16.899999999999999" customHeight="1">
      <c r="A196" s="33"/>
      <c r="B196" s="34"/>
      <c r="C196" s="214" t="s">
        <v>1086</v>
      </c>
      <c r="D196" s="33"/>
      <c r="E196" s="33"/>
      <c r="F196" s="33"/>
      <c r="G196" s="33"/>
      <c r="H196" s="34"/>
    </row>
    <row r="197" spans="1:8" s="2" customFormat="1" ht="16.899999999999999" customHeight="1">
      <c r="A197" s="33"/>
      <c r="B197" s="34"/>
      <c r="C197" s="212" t="s">
        <v>377</v>
      </c>
      <c r="D197" s="212" t="s">
        <v>378</v>
      </c>
      <c r="E197" s="18" t="s">
        <v>212</v>
      </c>
      <c r="F197" s="213">
        <v>97.02</v>
      </c>
      <c r="G197" s="33"/>
      <c r="H197" s="34"/>
    </row>
    <row r="198" spans="1:8" s="2" customFormat="1" ht="16.899999999999999" customHeight="1">
      <c r="A198" s="33"/>
      <c r="B198" s="34"/>
      <c r="C198" s="212" t="s">
        <v>381</v>
      </c>
      <c r="D198" s="212" t="s">
        <v>382</v>
      </c>
      <c r="E198" s="18" t="s">
        <v>212</v>
      </c>
      <c r="F198" s="213">
        <v>1843.38</v>
      </c>
      <c r="G198" s="33"/>
      <c r="H198" s="34"/>
    </row>
    <row r="199" spans="1:8" s="2" customFormat="1" ht="16.899999999999999" customHeight="1">
      <c r="A199" s="33"/>
      <c r="B199" s="34"/>
      <c r="C199" s="212" t="s">
        <v>386</v>
      </c>
      <c r="D199" s="212" t="s">
        <v>387</v>
      </c>
      <c r="E199" s="18" t="s">
        <v>212</v>
      </c>
      <c r="F199" s="213">
        <v>55.024000000000001</v>
      </c>
      <c r="G199" s="33"/>
      <c r="H199" s="34"/>
    </row>
    <row r="200" spans="1:8" s="2" customFormat="1" ht="16.899999999999999" customHeight="1">
      <c r="A200" s="33"/>
      <c r="B200" s="34"/>
      <c r="C200" s="208" t="s">
        <v>103</v>
      </c>
      <c r="D200" s="209" t="s">
        <v>1</v>
      </c>
      <c r="E200" s="210" t="s">
        <v>1</v>
      </c>
      <c r="F200" s="211">
        <v>55.024000000000001</v>
      </c>
      <c r="G200" s="33"/>
      <c r="H200" s="34"/>
    </row>
    <row r="201" spans="1:8" s="2" customFormat="1" ht="16.899999999999999" customHeight="1">
      <c r="A201" s="33"/>
      <c r="B201" s="34"/>
      <c r="C201" s="212" t="s">
        <v>103</v>
      </c>
      <c r="D201" s="212" t="s">
        <v>875</v>
      </c>
      <c r="E201" s="18" t="s">
        <v>1</v>
      </c>
      <c r="F201" s="213">
        <v>55.024000000000001</v>
      </c>
      <c r="G201" s="33"/>
      <c r="H201" s="34"/>
    </row>
    <row r="202" spans="1:8" s="2" customFormat="1" ht="16.899999999999999" customHeight="1">
      <c r="A202" s="33"/>
      <c r="B202" s="34"/>
      <c r="C202" s="214" t="s">
        <v>1086</v>
      </c>
      <c r="D202" s="33"/>
      <c r="E202" s="33"/>
      <c r="F202" s="33"/>
      <c r="G202" s="33"/>
      <c r="H202" s="34"/>
    </row>
    <row r="203" spans="1:8" s="2" customFormat="1" ht="16.899999999999999" customHeight="1">
      <c r="A203" s="33"/>
      <c r="B203" s="34"/>
      <c r="C203" s="212" t="s">
        <v>386</v>
      </c>
      <c r="D203" s="212" t="s">
        <v>387</v>
      </c>
      <c r="E203" s="18" t="s">
        <v>212</v>
      </c>
      <c r="F203" s="213">
        <v>55.024000000000001</v>
      </c>
      <c r="G203" s="33"/>
      <c r="H203" s="34"/>
    </row>
    <row r="204" spans="1:8" s="2" customFormat="1" ht="16.899999999999999" customHeight="1">
      <c r="A204" s="33"/>
      <c r="B204" s="34"/>
      <c r="C204" s="212" t="s">
        <v>391</v>
      </c>
      <c r="D204" s="212" t="s">
        <v>392</v>
      </c>
      <c r="E204" s="18" t="s">
        <v>212</v>
      </c>
      <c r="F204" s="213">
        <v>1045.4559999999999</v>
      </c>
      <c r="G204" s="33"/>
      <c r="H204" s="34"/>
    </row>
    <row r="205" spans="1:8" s="2" customFormat="1" ht="22.5">
      <c r="A205" s="33"/>
      <c r="B205" s="34"/>
      <c r="C205" s="212" t="s">
        <v>880</v>
      </c>
      <c r="D205" s="212" t="s">
        <v>881</v>
      </c>
      <c r="E205" s="18" t="s">
        <v>212</v>
      </c>
      <c r="F205" s="213">
        <v>2.8839999999999999</v>
      </c>
      <c r="G205" s="33"/>
      <c r="H205" s="34"/>
    </row>
    <row r="206" spans="1:8" s="2" customFormat="1" ht="16.899999999999999" customHeight="1">
      <c r="A206" s="33"/>
      <c r="B206" s="34"/>
      <c r="C206" s="208" t="s">
        <v>47</v>
      </c>
      <c r="D206" s="209" t="s">
        <v>1</v>
      </c>
      <c r="E206" s="210" t="s">
        <v>1</v>
      </c>
      <c r="F206" s="211">
        <v>0.45</v>
      </c>
      <c r="G206" s="33"/>
      <c r="H206" s="34"/>
    </row>
    <row r="207" spans="1:8" s="2" customFormat="1" ht="16.899999999999999" customHeight="1">
      <c r="A207" s="33"/>
      <c r="B207" s="34"/>
      <c r="C207" s="212" t="s">
        <v>1</v>
      </c>
      <c r="D207" s="212" t="s">
        <v>967</v>
      </c>
      <c r="E207" s="18" t="s">
        <v>1</v>
      </c>
      <c r="F207" s="213">
        <v>0</v>
      </c>
      <c r="G207" s="33"/>
      <c r="H207" s="34"/>
    </row>
    <row r="208" spans="1:8" s="2" customFormat="1" ht="16.899999999999999" customHeight="1">
      <c r="A208" s="33"/>
      <c r="B208" s="34"/>
      <c r="C208" s="212" t="s">
        <v>1</v>
      </c>
      <c r="D208" s="212" t="s">
        <v>968</v>
      </c>
      <c r="E208" s="18" t="s">
        <v>1</v>
      </c>
      <c r="F208" s="213">
        <v>0.45</v>
      </c>
      <c r="G208" s="33"/>
      <c r="H208" s="34"/>
    </row>
    <row r="209" spans="1:8" s="2" customFormat="1" ht="16.899999999999999" customHeight="1">
      <c r="A209" s="33"/>
      <c r="B209" s="34"/>
      <c r="C209" s="212" t="s">
        <v>47</v>
      </c>
      <c r="D209" s="212" t="s">
        <v>240</v>
      </c>
      <c r="E209" s="18" t="s">
        <v>1</v>
      </c>
      <c r="F209" s="213">
        <v>0.45</v>
      </c>
      <c r="G209" s="33"/>
      <c r="H209" s="34"/>
    </row>
    <row r="210" spans="1:8" s="2" customFormat="1" ht="16.899999999999999" customHeight="1">
      <c r="A210" s="33"/>
      <c r="B210" s="34"/>
      <c r="C210" s="214" t="s">
        <v>1086</v>
      </c>
      <c r="D210" s="33"/>
      <c r="E210" s="33"/>
      <c r="F210" s="33"/>
      <c r="G210" s="33"/>
      <c r="H210" s="34"/>
    </row>
    <row r="211" spans="1:8" s="2" customFormat="1" ht="16.899999999999999" customHeight="1">
      <c r="A211" s="33"/>
      <c r="B211" s="34"/>
      <c r="C211" s="212" t="s">
        <v>964</v>
      </c>
      <c r="D211" s="212" t="s">
        <v>965</v>
      </c>
      <c r="E211" s="18" t="s">
        <v>176</v>
      </c>
      <c r="F211" s="213">
        <v>0.45</v>
      </c>
      <c r="G211" s="33"/>
      <c r="H211" s="34"/>
    </row>
    <row r="212" spans="1:8" s="2" customFormat="1" ht="16.899999999999999" customHeight="1">
      <c r="A212" s="33"/>
      <c r="B212" s="34"/>
      <c r="C212" s="212" t="s">
        <v>989</v>
      </c>
      <c r="D212" s="212" t="s">
        <v>990</v>
      </c>
      <c r="E212" s="18" t="s">
        <v>176</v>
      </c>
      <c r="F212" s="213">
        <v>-0.41399999999999998</v>
      </c>
      <c r="G212" s="33"/>
      <c r="H212" s="34"/>
    </row>
    <row r="213" spans="1:8" s="2" customFormat="1" ht="16.899999999999999" customHeight="1">
      <c r="A213" s="33"/>
      <c r="B213" s="34"/>
      <c r="C213" s="208" t="s">
        <v>458</v>
      </c>
      <c r="D213" s="209" t="s">
        <v>1</v>
      </c>
      <c r="E213" s="210" t="s">
        <v>1</v>
      </c>
      <c r="F213" s="211">
        <v>-0.41399999999999998</v>
      </c>
      <c r="G213" s="33"/>
      <c r="H213" s="34"/>
    </row>
    <row r="214" spans="1:8" s="2" customFormat="1" ht="16.899999999999999" customHeight="1">
      <c r="A214" s="33"/>
      <c r="B214" s="34"/>
      <c r="C214" s="212" t="s">
        <v>1</v>
      </c>
      <c r="D214" s="212" t="s">
        <v>47</v>
      </c>
      <c r="E214" s="18" t="s">
        <v>1</v>
      </c>
      <c r="F214" s="213">
        <v>0.45</v>
      </c>
      <c r="G214" s="33"/>
      <c r="H214" s="34"/>
    </row>
    <row r="215" spans="1:8" s="2" customFormat="1" ht="16.899999999999999" customHeight="1">
      <c r="A215" s="33"/>
      <c r="B215" s="34"/>
      <c r="C215" s="212" t="s">
        <v>1</v>
      </c>
      <c r="D215" s="212" t="s">
        <v>992</v>
      </c>
      <c r="E215" s="18" t="s">
        <v>1</v>
      </c>
      <c r="F215" s="213">
        <v>-0.86399999999999999</v>
      </c>
      <c r="G215" s="33"/>
      <c r="H215" s="34"/>
    </row>
    <row r="216" spans="1:8" s="2" customFormat="1" ht="16.899999999999999" customHeight="1">
      <c r="A216" s="33"/>
      <c r="B216" s="34"/>
      <c r="C216" s="212" t="s">
        <v>458</v>
      </c>
      <c r="D216" s="212" t="s">
        <v>179</v>
      </c>
      <c r="E216" s="18" t="s">
        <v>1</v>
      </c>
      <c r="F216" s="213">
        <v>-0.41399999999999998</v>
      </c>
      <c r="G216" s="33"/>
      <c r="H216" s="34"/>
    </row>
    <row r="217" spans="1:8" s="2" customFormat="1" ht="16.899999999999999" customHeight="1">
      <c r="A217" s="33"/>
      <c r="B217" s="34"/>
      <c r="C217" s="214" t="s">
        <v>1086</v>
      </c>
      <c r="D217" s="33"/>
      <c r="E217" s="33"/>
      <c r="F217" s="33"/>
      <c r="G217" s="33"/>
      <c r="H217" s="34"/>
    </row>
    <row r="218" spans="1:8" s="2" customFormat="1" ht="16.899999999999999" customHeight="1">
      <c r="A218" s="33"/>
      <c r="B218" s="34"/>
      <c r="C218" s="212" t="s">
        <v>989</v>
      </c>
      <c r="D218" s="212" t="s">
        <v>990</v>
      </c>
      <c r="E218" s="18" t="s">
        <v>176</v>
      </c>
      <c r="F218" s="213">
        <v>-0.41399999999999998</v>
      </c>
      <c r="G218" s="33"/>
      <c r="H218" s="34"/>
    </row>
    <row r="219" spans="1:8" s="2" customFormat="1" ht="16.899999999999999" customHeight="1">
      <c r="A219" s="33"/>
      <c r="B219" s="34"/>
      <c r="C219" s="208" t="s">
        <v>447</v>
      </c>
      <c r="D219" s="209" t="s">
        <v>1</v>
      </c>
      <c r="E219" s="210" t="s">
        <v>1</v>
      </c>
      <c r="F219" s="211">
        <v>28.634</v>
      </c>
      <c r="G219" s="33"/>
      <c r="H219" s="34"/>
    </row>
    <row r="220" spans="1:8" s="2" customFormat="1" ht="16.899999999999999" customHeight="1">
      <c r="A220" s="33"/>
      <c r="B220" s="34"/>
      <c r="C220" s="212" t="s">
        <v>1</v>
      </c>
      <c r="D220" s="212" t="s">
        <v>550</v>
      </c>
      <c r="E220" s="18" t="s">
        <v>1</v>
      </c>
      <c r="F220" s="213">
        <v>0</v>
      </c>
      <c r="G220" s="33"/>
      <c r="H220" s="34"/>
    </row>
    <row r="221" spans="1:8" s="2" customFormat="1" ht="16.899999999999999" customHeight="1">
      <c r="A221" s="33"/>
      <c r="B221" s="34"/>
      <c r="C221" s="212" t="s">
        <v>1</v>
      </c>
      <c r="D221" s="212" t="s">
        <v>551</v>
      </c>
      <c r="E221" s="18" t="s">
        <v>1</v>
      </c>
      <c r="F221" s="213">
        <v>5</v>
      </c>
      <c r="G221" s="33"/>
      <c r="H221" s="34"/>
    </row>
    <row r="222" spans="1:8" s="2" customFormat="1" ht="16.899999999999999" customHeight="1">
      <c r="A222" s="33"/>
      <c r="B222" s="34"/>
      <c r="C222" s="212" t="s">
        <v>1</v>
      </c>
      <c r="D222" s="212" t="s">
        <v>552</v>
      </c>
      <c r="E222" s="18" t="s">
        <v>1</v>
      </c>
      <c r="F222" s="213">
        <v>39.042000000000002</v>
      </c>
      <c r="G222" s="33"/>
      <c r="H222" s="34"/>
    </row>
    <row r="223" spans="1:8" s="2" customFormat="1" ht="16.899999999999999" customHeight="1">
      <c r="A223" s="33"/>
      <c r="B223" s="34"/>
      <c r="C223" s="212" t="s">
        <v>1</v>
      </c>
      <c r="D223" s="212" t="s">
        <v>553</v>
      </c>
      <c r="E223" s="18" t="s">
        <v>1</v>
      </c>
      <c r="F223" s="213">
        <v>-8.7360000000000007</v>
      </c>
      <c r="G223" s="33"/>
      <c r="H223" s="34"/>
    </row>
    <row r="224" spans="1:8" s="2" customFormat="1" ht="16.899999999999999" customHeight="1">
      <c r="A224" s="33"/>
      <c r="B224" s="34"/>
      <c r="C224" s="212" t="s">
        <v>1</v>
      </c>
      <c r="D224" s="212" t="s">
        <v>554</v>
      </c>
      <c r="E224" s="18" t="s">
        <v>1</v>
      </c>
      <c r="F224" s="213">
        <v>-1.9</v>
      </c>
      <c r="G224" s="33"/>
      <c r="H224" s="34"/>
    </row>
    <row r="225" spans="1:8" s="2" customFormat="1" ht="16.899999999999999" customHeight="1">
      <c r="A225" s="33"/>
      <c r="B225" s="34"/>
      <c r="C225" s="212" t="s">
        <v>1</v>
      </c>
      <c r="D225" s="212" t="s">
        <v>555</v>
      </c>
      <c r="E225" s="18" t="s">
        <v>1</v>
      </c>
      <c r="F225" s="213">
        <v>-4.0090000000000003</v>
      </c>
      <c r="G225" s="33"/>
      <c r="H225" s="34"/>
    </row>
    <row r="226" spans="1:8" s="2" customFormat="1" ht="16.899999999999999" customHeight="1">
      <c r="A226" s="33"/>
      <c r="B226" s="34"/>
      <c r="C226" s="212" t="s">
        <v>1</v>
      </c>
      <c r="D226" s="212" t="s">
        <v>556</v>
      </c>
      <c r="E226" s="18" t="s">
        <v>1</v>
      </c>
      <c r="F226" s="213">
        <v>-0.76300000000000001</v>
      </c>
      <c r="G226" s="33"/>
      <c r="H226" s="34"/>
    </row>
    <row r="227" spans="1:8" s="2" customFormat="1" ht="16.899999999999999" customHeight="1">
      <c r="A227" s="33"/>
      <c r="B227" s="34"/>
      <c r="C227" s="212" t="s">
        <v>447</v>
      </c>
      <c r="D227" s="212" t="s">
        <v>240</v>
      </c>
      <c r="E227" s="18" t="s">
        <v>1</v>
      </c>
      <c r="F227" s="213">
        <v>28.634</v>
      </c>
      <c r="G227" s="33"/>
      <c r="H227" s="34"/>
    </row>
    <row r="228" spans="1:8" s="2" customFormat="1" ht="16.899999999999999" customHeight="1">
      <c r="A228" s="33"/>
      <c r="B228" s="34"/>
      <c r="C228" s="214" t="s">
        <v>1086</v>
      </c>
      <c r="D228" s="33"/>
      <c r="E228" s="33"/>
      <c r="F228" s="33"/>
      <c r="G228" s="33"/>
      <c r="H228" s="34"/>
    </row>
    <row r="229" spans="1:8" s="2" customFormat="1" ht="16.899999999999999" customHeight="1">
      <c r="A229" s="33"/>
      <c r="B229" s="34"/>
      <c r="C229" s="212" t="s">
        <v>220</v>
      </c>
      <c r="D229" s="212" t="s">
        <v>221</v>
      </c>
      <c r="E229" s="18" t="s">
        <v>176</v>
      </c>
      <c r="F229" s="213">
        <v>28.634</v>
      </c>
      <c r="G229" s="33"/>
      <c r="H229" s="34"/>
    </row>
    <row r="230" spans="1:8" s="2" customFormat="1" ht="22.5">
      <c r="A230" s="33"/>
      <c r="B230" s="34"/>
      <c r="C230" s="212" t="s">
        <v>184</v>
      </c>
      <c r="D230" s="212" t="s">
        <v>185</v>
      </c>
      <c r="E230" s="18" t="s">
        <v>176</v>
      </c>
      <c r="F230" s="213">
        <v>81.268000000000001</v>
      </c>
      <c r="G230" s="33"/>
      <c r="H230" s="34"/>
    </row>
    <row r="231" spans="1:8" s="2" customFormat="1" ht="22.5">
      <c r="A231" s="33"/>
      <c r="B231" s="34"/>
      <c r="C231" s="212" t="s">
        <v>190</v>
      </c>
      <c r="D231" s="212" t="s">
        <v>191</v>
      </c>
      <c r="E231" s="18" t="s">
        <v>176</v>
      </c>
      <c r="F231" s="213">
        <v>140.40799999999999</v>
      </c>
      <c r="G231" s="33"/>
      <c r="H231" s="34"/>
    </row>
    <row r="232" spans="1:8" s="2" customFormat="1" ht="16.899999999999999" customHeight="1">
      <c r="A232" s="33"/>
      <c r="B232" s="34"/>
      <c r="C232" s="212" t="s">
        <v>204</v>
      </c>
      <c r="D232" s="212" t="s">
        <v>205</v>
      </c>
      <c r="E232" s="18" t="s">
        <v>176</v>
      </c>
      <c r="F232" s="213">
        <v>40.634</v>
      </c>
      <c r="G232" s="33"/>
      <c r="H232" s="34"/>
    </row>
    <row r="233" spans="1:8" s="2" customFormat="1" ht="26.45" customHeight="1">
      <c r="A233" s="33"/>
      <c r="B233" s="34"/>
      <c r="C233" s="207" t="s">
        <v>90</v>
      </c>
      <c r="D233" s="207" t="s">
        <v>91</v>
      </c>
      <c r="E233" s="33"/>
      <c r="F233" s="33"/>
      <c r="G233" s="33"/>
      <c r="H233" s="34"/>
    </row>
    <row r="234" spans="1:8" s="2" customFormat="1" ht="16.899999999999999" customHeight="1">
      <c r="A234" s="33"/>
      <c r="B234" s="34"/>
      <c r="C234" s="208" t="s">
        <v>95</v>
      </c>
      <c r="D234" s="209" t="s">
        <v>1</v>
      </c>
      <c r="E234" s="210" t="s">
        <v>1</v>
      </c>
      <c r="F234" s="211">
        <v>6</v>
      </c>
      <c r="G234" s="33"/>
      <c r="H234" s="34"/>
    </row>
    <row r="235" spans="1:8" s="2" customFormat="1" ht="16.899999999999999" customHeight="1">
      <c r="A235" s="33"/>
      <c r="B235" s="34"/>
      <c r="C235" s="212" t="s">
        <v>1</v>
      </c>
      <c r="D235" s="212" t="s">
        <v>582</v>
      </c>
      <c r="E235" s="18" t="s">
        <v>1</v>
      </c>
      <c r="F235" s="213">
        <v>6</v>
      </c>
      <c r="G235" s="33"/>
      <c r="H235" s="34"/>
    </row>
    <row r="236" spans="1:8" s="2" customFormat="1" ht="16.899999999999999" customHeight="1">
      <c r="A236" s="33"/>
      <c r="B236" s="34"/>
      <c r="C236" s="212" t="s">
        <v>95</v>
      </c>
      <c r="D236" s="212" t="s">
        <v>179</v>
      </c>
      <c r="E236" s="18" t="s">
        <v>1</v>
      </c>
      <c r="F236" s="213">
        <v>6</v>
      </c>
      <c r="G236" s="33"/>
      <c r="H236" s="34"/>
    </row>
    <row r="237" spans="1:8" s="2" customFormat="1" ht="16.899999999999999" customHeight="1">
      <c r="A237" s="33"/>
      <c r="B237" s="34"/>
      <c r="C237" s="214" t="s">
        <v>1086</v>
      </c>
      <c r="D237" s="33"/>
      <c r="E237" s="33"/>
      <c r="F237" s="33"/>
      <c r="G237" s="33"/>
      <c r="H237" s="34"/>
    </row>
    <row r="238" spans="1:8" s="2" customFormat="1" ht="16.899999999999999" customHeight="1">
      <c r="A238" s="33"/>
      <c r="B238" s="34"/>
      <c r="C238" s="212" t="s">
        <v>174</v>
      </c>
      <c r="D238" s="212" t="s">
        <v>175</v>
      </c>
      <c r="E238" s="18" t="s">
        <v>176</v>
      </c>
      <c r="F238" s="213">
        <v>6</v>
      </c>
      <c r="G238" s="33"/>
      <c r="H238" s="34"/>
    </row>
    <row r="239" spans="1:8" s="2" customFormat="1" ht="22.5">
      <c r="A239" s="33"/>
      <c r="B239" s="34"/>
      <c r="C239" s="212" t="s">
        <v>184</v>
      </c>
      <c r="D239" s="212" t="s">
        <v>185</v>
      </c>
      <c r="E239" s="18" t="s">
        <v>176</v>
      </c>
      <c r="F239" s="213">
        <v>28.5</v>
      </c>
      <c r="G239" s="33"/>
      <c r="H239" s="34"/>
    </row>
    <row r="240" spans="1:8" s="2" customFormat="1" ht="16.899999999999999" customHeight="1">
      <c r="A240" s="33"/>
      <c r="B240" s="34"/>
      <c r="C240" s="208" t="s">
        <v>100</v>
      </c>
      <c r="D240" s="209" t="s">
        <v>1</v>
      </c>
      <c r="E240" s="210" t="s">
        <v>1</v>
      </c>
      <c r="F240" s="211">
        <v>6</v>
      </c>
      <c r="G240" s="33"/>
      <c r="H240" s="34"/>
    </row>
    <row r="241" spans="1:8" s="2" customFormat="1" ht="16.899999999999999" customHeight="1">
      <c r="A241" s="33"/>
      <c r="B241" s="34"/>
      <c r="C241" s="212" t="s">
        <v>1</v>
      </c>
      <c r="D241" s="212" t="s">
        <v>193</v>
      </c>
      <c r="E241" s="18" t="s">
        <v>1</v>
      </c>
      <c r="F241" s="213">
        <v>0</v>
      </c>
      <c r="G241" s="33"/>
      <c r="H241" s="34"/>
    </row>
    <row r="242" spans="1:8" s="2" customFormat="1" ht="16.899999999999999" customHeight="1">
      <c r="A242" s="33"/>
      <c r="B242" s="34"/>
      <c r="C242" s="212" t="s">
        <v>1</v>
      </c>
      <c r="D242" s="212" t="s">
        <v>95</v>
      </c>
      <c r="E242" s="18" t="s">
        <v>1</v>
      </c>
      <c r="F242" s="213">
        <v>6</v>
      </c>
      <c r="G242" s="33"/>
      <c r="H242" s="34"/>
    </row>
    <row r="243" spans="1:8" s="2" customFormat="1" ht="16.899999999999999" customHeight="1">
      <c r="A243" s="33"/>
      <c r="B243" s="34"/>
      <c r="C243" s="212" t="s">
        <v>100</v>
      </c>
      <c r="D243" s="212" t="s">
        <v>179</v>
      </c>
      <c r="E243" s="18" t="s">
        <v>1</v>
      </c>
      <c r="F243" s="213">
        <v>6</v>
      </c>
      <c r="G243" s="33"/>
      <c r="H243" s="34"/>
    </row>
    <row r="244" spans="1:8" s="2" customFormat="1" ht="16.899999999999999" customHeight="1">
      <c r="A244" s="33"/>
      <c r="B244" s="34"/>
      <c r="C244" s="208" t="s">
        <v>93</v>
      </c>
      <c r="D244" s="209" t="s">
        <v>1</v>
      </c>
      <c r="E244" s="210" t="s">
        <v>1</v>
      </c>
      <c r="F244" s="211">
        <v>40</v>
      </c>
      <c r="G244" s="33"/>
      <c r="H244" s="34"/>
    </row>
    <row r="245" spans="1:8" s="2" customFormat="1" ht="16.899999999999999" customHeight="1">
      <c r="A245" s="33"/>
      <c r="B245" s="34"/>
      <c r="C245" s="212" t="s">
        <v>93</v>
      </c>
      <c r="D245" s="212" t="s">
        <v>1053</v>
      </c>
      <c r="E245" s="18" t="s">
        <v>1</v>
      </c>
      <c r="F245" s="213">
        <v>40</v>
      </c>
      <c r="G245" s="33"/>
      <c r="H245" s="34"/>
    </row>
    <row r="246" spans="1:8" s="2" customFormat="1" ht="16.899999999999999" customHeight="1">
      <c r="A246" s="33"/>
      <c r="B246" s="34"/>
      <c r="C246" s="214" t="s">
        <v>1086</v>
      </c>
      <c r="D246" s="33"/>
      <c r="E246" s="33"/>
      <c r="F246" s="33"/>
      <c r="G246" s="33"/>
      <c r="H246" s="34"/>
    </row>
    <row r="247" spans="1:8" s="2" customFormat="1" ht="16.899999999999999" customHeight="1">
      <c r="A247" s="33"/>
      <c r="B247" s="34"/>
      <c r="C247" s="212" t="s">
        <v>170</v>
      </c>
      <c r="D247" s="212" t="s">
        <v>171</v>
      </c>
      <c r="E247" s="18" t="s">
        <v>143</v>
      </c>
      <c r="F247" s="213">
        <v>40</v>
      </c>
      <c r="G247" s="33"/>
      <c r="H247" s="34"/>
    </row>
    <row r="248" spans="1:8" s="2" customFormat="1" ht="22.5">
      <c r="A248" s="33"/>
      <c r="B248" s="34"/>
      <c r="C248" s="212" t="s">
        <v>190</v>
      </c>
      <c r="D248" s="212" t="s">
        <v>191</v>
      </c>
      <c r="E248" s="18" t="s">
        <v>176</v>
      </c>
      <c r="F248" s="213">
        <v>0.75</v>
      </c>
      <c r="G248" s="33"/>
      <c r="H248" s="34"/>
    </row>
    <row r="249" spans="1:8" s="2" customFormat="1" ht="16.899999999999999" customHeight="1">
      <c r="A249" s="33"/>
      <c r="B249" s="34"/>
      <c r="C249" s="208" t="s">
        <v>98</v>
      </c>
      <c r="D249" s="209" t="s">
        <v>1</v>
      </c>
      <c r="E249" s="210" t="s">
        <v>1</v>
      </c>
      <c r="F249" s="211">
        <v>35</v>
      </c>
      <c r="G249" s="33"/>
      <c r="H249" s="34"/>
    </row>
    <row r="250" spans="1:8" s="2" customFormat="1" ht="16.899999999999999" customHeight="1">
      <c r="A250" s="33"/>
      <c r="B250" s="34"/>
      <c r="C250" s="212" t="s">
        <v>1</v>
      </c>
      <c r="D250" s="212" t="s">
        <v>312</v>
      </c>
      <c r="E250" s="18" t="s">
        <v>1</v>
      </c>
      <c r="F250" s="213">
        <v>35</v>
      </c>
      <c r="G250" s="33"/>
      <c r="H250" s="34"/>
    </row>
    <row r="251" spans="1:8" s="2" customFormat="1" ht="16.899999999999999" customHeight="1">
      <c r="A251" s="33"/>
      <c r="B251" s="34"/>
      <c r="C251" s="212" t="s">
        <v>98</v>
      </c>
      <c r="D251" s="212" t="s">
        <v>240</v>
      </c>
      <c r="E251" s="18" t="s">
        <v>1</v>
      </c>
      <c r="F251" s="213">
        <v>35</v>
      </c>
      <c r="G251" s="33"/>
      <c r="H251" s="34"/>
    </row>
    <row r="252" spans="1:8" s="2" customFormat="1" ht="16.899999999999999" customHeight="1">
      <c r="A252" s="33"/>
      <c r="B252" s="34"/>
      <c r="C252" s="214" t="s">
        <v>1086</v>
      </c>
      <c r="D252" s="33"/>
      <c r="E252" s="33"/>
      <c r="F252" s="33"/>
      <c r="G252" s="33"/>
      <c r="H252" s="34"/>
    </row>
    <row r="253" spans="1:8" s="2" customFormat="1" ht="16.899999999999999" customHeight="1">
      <c r="A253" s="33"/>
      <c r="B253" s="34"/>
      <c r="C253" s="212" t="s">
        <v>236</v>
      </c>
      <c r="D253" s="212" t="s">
        <v>237</v>
      </c>
      <c r="E253" s="18" t="s">
        <v>143</v>
      </c>
      <c r="F253" s="213">
        <v>35</v>
      </c>
      <c r="G253" s="33"/>
      <c r="H253" s="34"/>
    </row>
    <row r="254" spans="1:8" s="2" customFormat="1" ht="22.5">
      <c r="A254" s="33"/>
      <c r="B254" s="34"/>
      <c r="C254" s="212" t="s">
        <v>184</v>
      </c>
      <c r="D254" s="212" t="s">
        <v>185</v>
      </c>
      <c r="E254" s="18" t="s">
        <v>176</v>
      </c>
      <c r="F254" s="213">
        <v>28.5</v>
      </c>
      <c r="G254" s="33"/>
      <c r="H254" s="34"/>
    </row>
    <row r="255" spans="1:8" s="2" customFormat="1" ht="22.5">
      <c r="A255" s="33"/>
      <c r="B255" s="34"/>
      <c r="C255" s="212" t="s">
        <v>190</v>
      </c>
      <c r="D255" s="212" t="s">
        <v>191</v>
      </c>
      <c r="E255" s="18" t="s">
        <v>176</v>
      </c>
      <c r="F255" s="213">
        <v>0.75</v>
      </c>
      <c r="G255" s="33"/>
      <c r="H255" s="34"/>
    </row>
    <row r="256" spans="1:8" s="2" customFormat="1" ht="16.899999999999999" customHeight="1">
      <c r="A256" s="33"/>
      <c r="B256" s="34"/>
      <c r="C256" s="212" t="s">
        <v>204</v>
      </c>
      <c r="D256" s="212" t="s">
        <v>205</v>
      </c>
      <c r="E256" s="18" t="s">
        <v>176</v>
      </c>
      <c r="F256" s="213">
        <v>17.25</v>
      </c>
      <c r="G256" s="33"/>
      <c r="H256" s="34"/>
    </row>
    <row r="257" spans="1:8" s="2" customFormat="1" ht="16.899999999999999" customHeight="1">
      <c r="A257" s="33"/>
      <c r="B257" s="34"/>
      <c r="C257" s="212" t="s">
        <v>241</v>
      </c>
      <c r="D257" s="212" t="s">
        <v>242</v>
      </c>
      <c r="E257" s="18" t="s">
        <v>143</v>
      </c>
      <c r="F257" s="213">
        <v>35</v>
      </c>
      <c r="G257" s="33"/>
      <c r="H257" s="34"/>
    </row>
    <row r="258" spans="1:8" s="2" customFormat="1" ht="16.899999999999999" customHeight="1">
      <c r="A258" s="33"/>
      <c r="B258" s="34"/>
      <c r="C258" s="212" t="s">
        <v>250</v>
      </c>
      <c r="D258" s="212" t="s">
        <v>251</v>
      </c>
      <c r="E258" s="18" t="s">
        <v>143</v>
      </c>
      <c r="F258" s="213">
        <v>35</v>
      </c>
      <c r="G258" s="33"/>
      <c r="H258" s="34"/>
    </row>
    <row r="259" spans="1:8" s="2" customFormat="1" ht="16.899999999999999" customHeight="1">
      <c r="A259" s="33"/>
      <c r="B259" s="34"/>
      <c r="C259" s="212" t="s">
        <v>254</v>
      </c>
      <c r="D259" s="212" t="s">
        <v>255</v>
      </c>
      <c r="E259" s="18" t="s">
        <v>143</v>
      </c>
      <c r="F259" s="213">
        <v>35</v>
      </c>
      <c r="G259" s="33"/>
      <c r="H259" s="34"/>
    </row>
    <row r="260" spans="1:8" s="2" customFormat="1" ht="16.899999999999999" customHeight="1">
      <c r="A260" s="33"/>
      <c r="B260" s="34"/>
      <c r="C260" s="208" t="s">
        <v>444</v>
      </c>
      <c r="D260" s="209" t="s">
        <v>1</v>
      </c>
      <c r="E260" s="210" t="s">
        <v>1</v>
      </c>
      <c r="F260" s="211">
        <v>39.14</v>
      </c>
      <c r="G260" s="33"/>
      <c r="H260" s="34"/>
    </row>
    <row r="261" spans="1:8" s="2" customFormat="1" ht="16.899999999999999" customHeight="1">
      <c r="A261" s="33"/>
      <c r="B261" s="34"/>
      <c r="C261" s="208" t="s">
        <v>101</v>
      </c>
      <c r="D261" s="209" t="s">
        <v>1</v>
      </c>
      <c r="E261" s="210" t="s">
        <v>1</v>
      </c>
      <c r="F261" s="211">
        <v>3.36</v>
      </c>
      <c r="G261" s="33"/>
      <c r="H261" s="34"/>
    </row>
    <row r="262" spans="1:8" s="2" customFormat="1" ht="16.899999999999999" customHeight="1">
      <c r="A262" s="33"/>
      <c r="B262" s="34"/>
      <c r="C262" s="212" t="s">
        <v>101</v>
      </c>
      <c r="D262" s="212" t="s">
        <v>1041</v>
      </c>
      <c r="E262" s="18" t="s">
        <v>1</v>
      </c>
      <c r="F262" s="213">
        <v>3.36</v>
      </c>
      <c r="G262" s="33"/>
      <c r="H262" s="34"/>
    </row>
    <row r="263" spans="1:8" s="2" customFormat="1" ht="16.899999999999999" customHeight="1">
      <c r="A263" s="33"/>
      <c r="B263" s="34"/>
      <c r="C263" s="214" t="s">
        <v>1086</v>
      </c>
      <c r="D263" s="33"/>
      <c r="E263" s="33"/>
      <c r="F263" s="33"/>
      <c r="G263" s="33"/>
      <c r="H263" s="34"/>
    </row>
    <row r="264" spans="1:8" s="2" customFormat="1" ht="16.899999999999999" customHeight="1">
      <c r="A264" s="33"/>
      <c r="B264" s="34"/>
      <c r="C264" s="212" t="s">
        <v>377</v>
      </c>
      <c r="D264" s="212" t="s">
        <v>378</v>
      </c>
      <c r="E264" s="18" t="s">
        <v>212</v>
      </c>
      <c r="F264" s="213">
        <v>3.36</v>
      </c>
      <c r="G264" s="33"/>
      <c r="H264" s="34"/>
    </row>
    <row r="265" spans="1:8" s="2" customFormat="1" ht="16.899999999999999" customHeight="1">
      <c r="A265" s="33"/>
      <c r="B265" s="34"/>
      <c r="C265" s="212" t="s">
        <v>381</v>
      </c>
      <c r="D265" s="212" t="s">
        <v>382</v>
      </c>
      <c r="E265" s="18" t="s">
        <v>212</v>
      </c>
      <c r="F265" s="213">
        <v>63.84</v>
      </c>
      <c r="G265" s="33"/>
      <c r="H265" s="34"/>
    </row>
    <row r="266" spans="1:8" s="2" customFormat="1" ht="16.899999999999999" customHeight="1">
      <c r="A266" s="33"/>
      <c r="B266" s="34"/>
      <c r="C266" s="212" t="s">
        <v>386</v>
      </c>
      <c r="D266" s="212" t="s">
        <v>387</v>
      </c>
      <c r="E266" s="18" t="s">
        <v>212</v>
      </c>
      <c r="F266" s="213">
        <v>3.6040000000000001</v>
      </c>
      <c r="G266" s="33"/>
      <c r="H266" s="34"/>
    </row>
    <row r="267" spans="1:8" s="2" customFormat="1" ht="16.899999999999999" customHeight="1">
      <c r="A267" s="33"/>
      <c r="B267" s="34"/>
      <c r="C267" s="208" t="s">
        <v>103</v>
      </c>
      <c r="D267" s="209" t="s">
        <v>1</v>
      </c>
      <c r="E267" s="210" t="s">
        <v>1</v>
      </c>
      <c r="F267" s="211">
        <v>3.6040000000000001</v>
      </c>
      <c r="G267" s="33"/>
      <c r="H267" s="34"/>
    </row>
    <row r="268" spans="1:8" s="2" customFormat="1" ht="16.899999999999999" customHeight="1">
      <c r="A268" s="33"/>
      <c r="B268" s="34"/>
      <c r="C268" s="212" t="s">
        <v>103</v>
      </c>
      <c r="D268" s="212" t="s">
        <v>1068</v>
      </c>
      <c r="E268" s="18" t="s">
        <v>1</v>
      </c>
      <c r="F268" s="213">
        <v>3.6040000000000001</v>
      </c>
      <c r="G268" s="33"/>
      <c r="H268" s="34"/>
    </row>
    <row r="269" spans="1:8" s="2" customFormat="1" ht="16.899999999999999" customHeight="1">
      <c r="A269" s="33"/>
      <c r="B269" s="34"/>
      <c r="C269" s="214" t="s">
        <v>1086</v>
      </c>
      <c r="D269" s="33"/>
      <c r="E269" s="33"/>
      <c r="F269" s="33"/>
      <c r="G269" s="33"/>
      <c r="H269" s="34"/>
    </row>
    <row r="270" spans="1:8" s="2" customFormat="1" ht="16.899999999999999" customHeight="1">
      <c r="A270" s="33"/>
      <c r="B270" s="34"/>
      <c r="C270" s="212" t="s">
        <v>386</v>
      </c>
      <c r="D270" s="212" t="s">
        <v>387</v>
      </c>
      <c r="E270" s="18" t="s">
        <v>212</v>
      </c>
      <c r="F270" s="213">
        <v>3.6040000000000001</v>
      </c>
      <c r="G270" s="33"/>
      <c r="H270" s="34"/>
    </row>
    <row r="271" spans="1:8" s="2" customFormat="1" ht="16.899999999999999" customHeight="1">
      <c r="A271" s="33"/>
      <c r="B271" s="34"/>
      <c r="C271" s="212" t="s">
        <v>391</v>
      </c>
      <c r="D271" s="212" t="s">
        <v>392</v>
      </c>
      <c r="E271" s="18" t="s">
        <v>212</v>
      </c>
      <c r="F271" s="213">
        <v>68.475999999999999</v>
      </c>
      <c r="G271" s="33"/>
      <c r="H271" s="34"/>
    </row>
    <row r="272" spans="1:8" s="2" customFormat="1" ht="22.5">
      <c r="A272" s="33"/>
      <c r="B272" s="34"/>
      <c r="C272" s="212" t="s">
        <v>400</v>
      </c>
      <c r="D272" s="212" t="s">
        <v>401</v>
      </c>
      <c r="E272" s="18" t="s">
        <v>212</v>
      </c>
      <c r="F272" s="213">
        <v>3.6040000000000001</v>
      </c>
      <c r="G272" s="33"/>
      <c r="H272" s="34"/>
    </row>
    <row r="273" spans="1:8" s="2" customFormat="1" ht="16.899999999999999" customHeight="1">
      <c r="A273" s="33"/>
      <c r="B273" s="34"/>
      <c r="C273" s="208" t="s">
        <v>458</v>
      </c>
      <c r="D273" s="209" t="s">
        <v>1</v>
      </c>
      <c r="E273" s="210" t="s">
        <v>1</v>
      </c>
      <c r="F273" s="211">
        <v>12</v>
      </c>
      <c r="G273" s="33"/>
      <c r="H273" s="34"/>
    </row>
    <row r="274" spans="1:8" s="2" customFormat="1" ht="16.899999999999999" customHeight="1">
      <c r="A274" s="33"/>
      <c r="B274" s="34"/>
      <c r="C274" s="212" t="s">
        <v>458</v>
      </c>
      <c r="D274" s="212" t="s">
        <v>1058</v>
      </c>
      <c r="E274" s="18" t="s">
        <v>1</v>
      </c>
      <c r="F274" s="213">
        <v>12</v>
      </c>
      <c r="G274" s="33"/>
      <c r="H274" s="34"/>
    </row>
    <row r="275" spans="1:8" s="2" customFormat="1" ht="16.899999999999999" customHeight="1">
      <c r="A275" s="33"/>
      <c r="B275" s="34"/>
      <c r="C275" s="214" t="s">
        <v>1086</v>
      </c>
      <c r="D275" s="33"/>
      <c r="E275" s="33"/>
      <c r="F275" s="33"/>
      <c r="G275" s="33"/>
      <c r="H275" s="34"/>
    </row>
    <row r="276" spans="1:8" s="2" customFormat="1" ht="16.899999999999999" customHeight="1">
      <c r="A276" s="33"/>
      <c r="B276" s="34"/>
      <c r="C276" s="212" t="s">
        <v>220</v>
      </c>
      <c r="D276" s="212" t="s">
        <v>221</v>
      </c>
      <c r="E276" s="18" t="s">
        <v>176</v>
      </c>
      <c r="F276" s="213">
        <v>12</v>
      </c>
      <c r="G276" s="33"/>
      <c r="H276" s="34"/>
    </row>
    <row r="277" spans="1:8" s="2" customFormat="1" ht="22.5">
      <c r="A277" s="33"/>
      <c r="B277" s="34"/>
      <c r="C277" s="212" t="s">
        <v>184</v>
      </c>
      <c r="D277" s="212" t="s">
        <v>185</v>
      </c>
      <c r="E277" s="18" t="s">
        <v>176</v>
      </c>
      <c r="F277" s="213">
        <v>28.5</v>
      </c>
      <c r="G277" s="33"/>
      <c r="H277" s="34"/>
    </row>
    <row r="278" spans="1:8" s="2" customFormat="1" ht="16.899999999999999" customHeight="1">
      <c r="A278" s="33"/>
      <c r="B278" s="34"/>
      <c r="C278" s="212" t="s">
        <v>204</v>
      </c>
      <c r="D278" s="212" t="s">
        <v>205</v>
      </c>
      <c r="E278" s="18" t="s">
        <v>176</v>
      </c>
      <c r="F278" s="213">
        <v>17.25</v>
      </c>
      <c r="G278" s="33"/>
      <c r="H278" s="34"/>
    </row>
    <row r="279" spans="1:8" s="2" customFormat="1" ht="16.899999999999999" customHeight="1">
      <c r="A279" s="33"/>
      <c r="B279" s="34"/>
      <c r="C279" s="208" t="s">
        <v>447</v>
      </c>
      <c r="D279" s="209" t="s">
        <v>1</v>
      </c>
      <c r="E279" s="210" t="s">
        <v>1</v>
      </c>
      <c r="F279" s="211">
        <v>36.371000000000002</v>
      </c>
      <c r="G279" s="33"/>
      <c r="H279" s="34"/>
    </row>
    <row r="280" spans="1:8" s="2" customFormat="1" ht="7.35" customHeight="1">
      <c r="A280" s="33"/>
      <c r="B280" s="48"/>
      <c r="C280" s="49"/>
      <c r="D280" s="49"/>
      <c r="E280" s="49"/>
      <c r="F280" s="49"/>
      <c r="G280" s="49"/>
      <c r="H280" s="34"/>
    </row>
    <row r="281" spans="1:8" s="2" customFormat="1" ht="11.25">
      <c r="A281" s="33"/>
      <c r="B281" s="33"/>
      <c r="C281" s="33"/>
      <c r="D281" s="33"/>
      <c r="E281" s="33"/>
      <c r="F281" s="33"/>
      <c r="G281" s="33"/>
      <c r="H281" s="33"/>
    </row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01 - Kontejnerové stanovi...</vt:lpstr>
      <vt:lpstr>02 - Kontejnerové stanovi...</vt:lpstr>
      <vt:lpstr>03 - Kontejnerové stanovi...</vt:lpstr>
      <vt:lpstr>Seznam figur</vt:lpstr>
      <vt:lpstr>'01 - Kontejnerové stanovi...'!Názvy_tisku</vt:lpstr>
      <vt:lpstr>'02 - Kontejnerové stanovi...'!Názvy_tisku</vt:lpstr>
      <vt:lpstr>'03 - Kontejnerové stanovi...'!Názvy_tisku</vt:lpstr>
      <vt:lpstr>'Rekapitulace stavby'!Názvy_tisku</vt:lpstr>
      <vt:lpstr>'Seznam figur'!Názvy_tisku</vt:lpstr>
      <vt:lpstr>'01 - Kontejnerové stanovi...'!Oblast_tisku</vt:lpstr>
      <vt:lpstr>'02 - Kontejnerové stanovi...'!Oblast_tisku</vt:lpstr>
      <vt:lpstr>'03 - Kontejnerové stanovi...'!Oblast_tisku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Fajfrová</dc:creator>
  <cp:lastModifiedBy>Lysák Michal</cp:lastModifiedBy>
  <dcterms:created xsi:type="dcterms:W3CDTF">2024-10-23T07:46:01Z</dcterms:created>
  <dcterms:modified xsi:type="dcterms:W3CDTF">2025-06-09T11:16:53Z</dcterms:modified>
</cp:coreProperties>
</file>