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-mm\Projekty_Vanduch\A_ŠKOLKY\08_MŠ Bynina\022_Sanace krovů a stropů\PD\PD k 21.8.2025\DPS_MŠ_Bynina\DPS\PDF\Rozpočet\Výkaz výměr\Příloha\"/>
    </mc:Choice>
  </mc:AlternateContent>
  <bookViews>
    <workbookView xWindow="0" yWindow="0" windowWidth="28800" windowHeight="11580" activeTab="1"/>
  </bookViews>
  <sheets>
    <sheet name="Rekapitulace" sheetId="3" r:id="rId1"/>
    <sheet name="Rozpočet" sheetId="2" r:id="rId2"/>
    <sheet name="Parametry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B33" i="3"/>
  <c r="C26" i="3"/>
  <c r="B26" i="3"/>
  <c r="B12" i="3"/>
  <c r="C11" i="3"/>
  <c r="C10" i="3"/>
  <c r="C9" i="3"/>
  <c r="B7" i="3"/>
  <c r="C4" i="3"/>
  <c r="B4" i="3"/>
  <c r="B3" i="3"/>
  <c r="H126" i="2"/>
  <c r="I124" i="2"/>
  <c r="H124" i="2"/>
  <c r="G124" i="2"/>
  <c r="E124" i="2"/>
  <c r="H122" i="2"/>
  <c r="G122" i="2"/>
  <c r="G125" i="2" s="1"/>
  <c r="C34" i="3" s="1"/>
  <c r="E122" i="2"/>
  <c r="E125" i="2" s="1"/>
  <c r="B34" i="3" s="1"/>
  <c r="I119" i="2"/>
  <c r="H119" i="2"/>
  <c r="G119" i="2"/>
  <c r="E119" i="2"/>
  <c r="I118" i="2"/>
  <c r="H118" i="2"/>
  <c r="G118" i="2"/>
  <c r="E118" i="2"/>
  <c r="I117" i="2"/>
  <c r="H117" i="2"/>
  <c r="G117" i="2"/>
  <c r="E117" i="2"/>
  <c r="I115" i="2"/>
  <c r="H115" i="2"/>
  <c r="G115" i="2"/>
  <c r="E115" i="2"/>
  <c r="I114" i="2"/>
  <c r="H114" i="2"/>
  <c r="G114" i="2"/>
  <c r="E114" i="2"/>
  <c r="I113" i="2"/>
  <c r="H113" i="2"/>
  <c r="G113" i="2"/>
  <c r="E113" i="2"/>
  <c r="I111" i="2"/>
  <c r="H111" i="2"/>
  <c r="G111" i="2"/>
  <c r="E111" i="2"/>
  <c r="I109" i="2"/>
  <c r="H109" i="2"/>
  <c r="G109" i="2"/>
  <c r="E109" i="2"/>
  <c r="I108" i="2"/>
  <c r="H108" i="2"/>
  <c r="G108" i="2"/>
  <c r="E108" i="2"/>
  <c r="I107" i="2"/>
  <c r="H107" i="2"/>
  <c r="G107" i="2"/>
  <c r="E107" i="2"/>
  <c r="I105" i="2"/>
  <c r="H105" i="2"/>
  <c r="G105" i="2"/>
  <c r="E105" i="2"/>
  <c r="I104" i="2"/>
  <c r="H104" i="2"/>
  <c r="G104" i="2"/>
  <c r="E104" i="2"/>
  <c r="I103" i="2"/>
  <c r="H103" i="2"/>
  <c r="G103" i="2"/>
  <c r="E103" i="2"/>
  <c r="I102" i="2"/>
  <c r="H102" i="2"/>
  <c r="G102" i="2"/>
  <c r="E102" i="2"/>
  <c r="I101" i="2"/>
  <c r="H101" i="2"/>
  <c r="G101" i="2"/>
  <c r="E101" i="2"/>
  <c r="I100" i="2"/>
  <c r="H100" i="2"/>
  <c r="G100" i="2"/>
  <c r="E100" i="2"/>
  <c r="I99" i="2"/>
  <c r="H99" i="2"/>
  <c r="G99" i="2"/>
  <c r="E99" i="2"/>
  <c r="I98" i="2"/>
  <c r="H98" i="2"/>
  <c r="G98" i="2"/>
  <c r="E98" i="2"/>
  <c r="I97" i="2"/>
  <c r="H97" i="2"/>
  <c r="G97" i="2"/>
  <c r="E97" i="2"/>
  <c r="H96" i="2"/>
  <c r="G96" i="2"/>
  <c r="E96" i="2"/>
  <c r="I96" i="2" s="1"/>
  <c r="I95" i="2"/>
  <c r="H95" i="2"/>
  <c r="G95" i="2"/>
  <c r="E95" i="2"/>
  <c r="I94" i="2"/>
  <c r="H94" i="2"/>
  <c r="G94" i="2"/>
  <c r="E94" i="2"/>
  <c r="I93" i="2"/>
  <c r="H93" i="2"/>
  <c r="G93" i="2"/>
  <c r="E93" i="2"/>
  <c r="I91" i="2"/>
  <c r="H91" i="2"/>
  <c r="G91" i="2"/>
  <c r="E91" i="2"/>
  <c r="I89" i="2"/>
  <c r="H89" i="2"/>
  <c r="G89" i="2"/>
  <c r="E89" i="2"/>
  <c r="I88" i="2"/>
  <c r="H88" i="2"/>
  <c r="G88" i="2"/>
  <c r="E88" i="2"/>
  <c r="I87" i="2"/>
  <c r="H87" i="2"/>
  <c r="G87" i="2"/>
  <c r="E87" i="2"/>
  <c r="I86" i="2"/>
  <c r="H86" i="2"/>
  <c r="G86" i="2"/>
  <c r="E86" i="2"/>
  <c r="I85" i="2"/>
  <c r="H85" i="2"/>
  <c r="G85" i="2"/>
  <c r="E85" i="2"/>
  <c r="I83" i="2"/>
  <c r="H83" i="2"/>
  <c r="G83" i="2"/>
  <c r="E83" i="2"/>
  <c r="I81" i="2"/>
  <c r="H81" i="2"/>
  <c r="G81" i="2"/>
  <c r="E81" i="2"/>
  <c r="I79" i="2"/>
  <c r="H79" i="2"/>
  <c r="G79" i="2"/>
  <c r="E79" i="2"/>
  <c r="I77" i="2"/>
  <c r="H77" i="2"/>
  <c r="G77" i="2"/>
  <c r="E77" i="2"/>
  <c r="I75" i="2"/>
  <c r="H75" i="2"/>
  <c r="G75" i="2"/>
  <c r="E75" i="2"/>
  <c r="I74" i="2"/>
  <c r="H74" i="2"/>
  <c r="G74" i="2"/>
  <c r="E74" i="2"/>
  <c r="I72" i="2"/>
  <c r="H72" i="2"/>
  <c r="G72" i="2"/>
  <c r="E72" i="2"/>
  <c r="I70" i="2"/>
  <c r="H70" i="2"/>
  <c r="G70" i="2"/>
  <c r="E70" i="2"/>
  <c r="I68" i="2"/>
  <c r="H68" i="2"/>
  <c r="G68" i="2"/>
  <c r="E68" i="2"/>
  <c r="I66" i="2"/>
  <c r="H66" i="2"/>
  <c r="I65" i="2"/>
  <c r="H65" i="2"/>
  <c r="G65" i="2"/>
  <c r="E65" i="2"/>
  <c r="I64" i="2"/>
  <c r="H64" i="2"/>
  <c r="G64" i="2"/>
  <c r="E64" i="2"/>
  <c r="I63" i="2"/>
  <c r="H63" i="2"/>
  <c r="G63" i="2"/>
  <c r="E63" i="2"/>
  <c r="I61" i="2"/>
  <c r="H61" i="2"/>
  <c r="I60" i="2"/>
  <c r="H60" i="2"/>
  <c r="I59" i="2"/>
  <c r="H59" i="2"/>
  <c r="I57" i="2"/>
  <c r="G57" i="2"/>
  <c r="E57" i="2"/>
  <c r="I56" i="2"/>
  <c r="H56" i="2"/>
  <c r="G56" i="2"/>
  <c r="E56" i="2"/>
  <c r="I54" i="2"/>
  <c r="H54" i="2"/>
  <c r="G54" i="2"/>
  <c r="E54" i="2"/>
  <c r="I53" i="2"/>
  <c r="H53" i="2"/>
  <c r="G53" i="2"/>
  <c r="E53" i="2"/>
  <c r="I51" i="2"/>
  <c r="H51" i="2"/>
  <c r="G51" i="2"/>
  <c r="E51" i="2"/>
  <c r="I50" i="2"/>
  <c r="H50" i="2"/>
  <c r="G50" i="2"/>
  <c r="E50" i="2"/>
  <c r="I49" i="2"/>
  <c r="H49" i="2"/>
  <c r="G49" i="2"/>
  <c r="E49" i="2"/>
  <c r="I48" i="2"/>
  <c r="H48" i="2"/>
  <c r="G48" i="2"/>
  <c r="E48" i="2"/>
  <c r="I47" i="2"/>
  <c r="H47" i="2"/>
  <c r="G47" i="2"/>
  <c r="E47" i="2"/>
  <c r="I43" i="2"/>
  <c r="H43" i="2"/>
  <c r="G43" i="2"/>
  <c r="E43" i="2"/>
  <c r="I41" i="2"/>
  <c r="H41" i="2"/>
  <c r="G41" i="2"/>
  <c r="E41" i="2"/>
  <c r="I39" i="2"/>
  <c r="H39" i="2"/>
  <c r="G39" i="2"/>
  <c r="E39" i="2"/>
  <c r="I38" i="2"/>
  <c r="H38" i="2"/>
  <c r="G38" i="2"/>
  <c r="E38" i="2"/>
  <c r="I35" i="2"/>
  <c r="H35" i="2"/>
  <c r="G35" i="2"/>
  <c r="E35" i="2"/>
  <c r="I34" i="2"/>
  <c r="H34" i="2"/>
  <c r="G34" i="2"/>
  <c r="E34" i="2"/>
  <c r="I33" i="2"/>
  <c r="H33" i="2"/>
  <c r="G33" i="2"/>
  <c r="E33" i="2"/>
  <c r="I30" i="2"/>
  <c r="H30" i="2"/>
  <c r="G30" i="2"/>
  <c r="E30" i="2"/>
  <c r="I29" i="2"/>
  <c r="H29" i="2"/>
  <c r="G29" i="2"/>
  <c r="E29" i="2"/>
  <c r="H26" i="2"/>
  <c r="G26" i="2"/>
  <c r="E26" i="2"/>
  <c r="I26" i="2" s="1"/>
  <c r="I25" i="2"/>
  <c r="H25" i="2"/>
  <c r="G25" i="2"/>
  <c r="E25" i="2"/>
  <c r="I23" i="2"/>
  <c r="H23" i="2"/>
  <c r="G23" i="2"/>
  <c r="E23" i="2"/>
  <c r="I21" i="2"/>
  <c r="H21" i="2"/>
  <c r="G21" i="2"/>
  <c r="E21" i="2"/>
  <c r="H20" i="2"/>
  <c r="G20" i="2"/>
  <c r="E20" i="2"/>
  <c r="I20" i="2" s="1"/>
  <c r="I18" i="2"/>
  <c r="H18" i="2"/>
  <c r="G18" i="2"/>
  <c r="E18" i="2"/>
  <c r="H16" i="2"/>
  <c r="G16" i="2"/>
  <c r="E16" i="2"/>
  <c r="I14" i="2"/>
  <c r="H14" i="2"/>
  <c r="G14" i="2"/>
  <c r="E14" i="2"/>
  <c r="I13" i="2"/>
  <c r="H13" i="2"/>
  <c r="G13" i="2"/>
  <c r="E13" i="2"/>
  <c r="I12" i="2"/>
  <c r="H12" i="2"/>
  <c r="G12" i="2"/>
  <c r="E12" i="2"/>
  <c r="I11" i="2"/>
  <c r="H11" i="2"/>
  <c r="G11" i="2"/>
  <c r="E11" i="2"/>
  <c r="I10" i="2"/>
  <c r="H10" i="2"/>
  <c r="G10" i="2"/>
  <c r="E10" i="2"/>
  <c r="I9" i="2"/>
  <c r="H9" i="2"/>
  <c r="G9" i="2"/>
  <c r="E9" i="2"/>
  <c r="I8" i="2"/>
  <c r="H8" i="2"/>
  <c r="G8" i="2"/>
  <c r="E8" i="2"/>
  <c r="I7" i="2"/>
  <c r="H7" i="2"/>
  <c r="G7" i="2"/>
  <c r="E7" i="2"/>
  <c r="I6" i="2"/>
  <c r="H6" i="2"/>
  <c r="G6" i="2"/>
  <c r="E6" i="2"/>
  <c r="H5" i="2"/>
  <c r="G5" i="2"/>
  <c r="E5" i="2"/>
  <c r="I5" i="2" l="1"/>
  <c r="G44" i="2"/>
  <c r="C32" i="3" s="1"/>
  <c r="E44" i="2"/>
  <c r="B32" i="3" s="1"/>
  <c r="I122" i="2"/>
  <c r="I125" i="2" s="1"/>
  <c r="G127" i="2"/>
  <c r="C6" i="3" s="1"/>
  <c r="I16" i="2"/>
  <c r="I44" i="2" s="1"/>
  <c r="L1" i="2"/>
  <c r="L2" i="2" s="1"/>
  <c r="E126" i="2" s="1"/>
  <c r="I126" i="2" s="1"/>
  <c r="I127" i="2" s="1"/>
  <c r="C31" i="3" l="1"/>
  <c r="E127" i="2"/>
  <c r="C5" i="3" l="1"/>
  <c r="B31" i="3"/>
  <c r="C8" i="3" l="1"/>
  <c r="C7" i="3"/>
  <c r="C12" i="3" l="1"/>
  <c r="C15" i="3"/>
  <c r="C20" i="3" l="1"/>
  <c r="C14" i="3"/>
  <c r="C19" i="3"/>
  <c r="C21" i="3" s="1"/>
  <c r="C13" i="3"/>
  <c r="C16" i="3" l="1"/>
  <c r="C22" i="3" l="1"/>
  <c r="B25" i="3" s="1"/>
  <c r="C25" i="3" s="1"/>
  <c r="C24" i="3" l="1"/>
  <c r="C29" i="3" l="1"/>
  <c r="C28" i="3"/>
  <c r="C27" i="3"/>
</calcChain>
</file>

<file path=xl/sharedStrings.xml><?xml version="1.0" encoding="utf-8"?>
<sst xmlns="http://schemas.openxmlformats.org/spreadsheetml/2006/main" count="365" uniqueCount="212">
  <si>
    <t>Název</t>
  </si>
  <si>
    <t>Hodnota</t>
  </si>
  <si>
    <t>Nadpis rekapitulace</t>
  </si>
  <si>
    <t>Seznam prací a dodávek elektrotechnických zařízení</t>
  </si>
  <si>
    <t>Akce</t>
  </si>
  <si>
    <t>MŠ Bynina, stropy nad II.NP, nový krov</t>
  </si>
  <si>
    <t>Projekt</t>
  </si>
  <si>
    <t>DPS, zak. číslo: 56/2025</t>
  </si>
  <si>
    <t>Investor</t>
  </si>
  <si>
    <t>Město Val. Meziříčí, Náměstí 7/5, 757 01</t>
  </si>
  <si>
    <t>Z. č.</t>
  </si>
  <si>
    <t>T-07 Projekční návrh specifikace</t>
  </si>
  <si>
    <t>A. č.</t>
  </si>
  <si>
    <t>T-08 Projekční návrh rozpočtu</t>
  </si>
  <si>
    <t>Smlouva</t>
  </si>
  <si>
    <t>D.1.4.4 Elektroinstalace a bleskosvody</t>
  </si>
  <si>
    <t>Vypracoval</t>
  </si>
  <si>
    <t>ing. Poruba</t>
  </si>
  <si>
    <t>Kontroloval</t>
  </si>
  <si>
    <t>Datum</t>
  </si>
  <si>
    <t>11.07.2025</t>
  </si>
  <si>
    <t>Zpracovatel</t>
  </si>
  <si>
    <t>Projekce elektro</t>
  </si>
  <si>
    <t>CÚ</t>
  </si>
  <si>
    <t>09/2024</t>
  </si>
  <si>
    <t>Poznámka</t>
  </si>
  <si>
    <t>Uvedené ceny jsou v Kč a nezahrnují DPH, pokud to není uvedeno.</t>
  </si>
  <si>
    <t>Doprava dodávek  (3,6) %</t>
  </si>
  <si>
    <t>1,00</t>
  </si>
  <si>
    <t>Přesun dodávek  (1) %</t>
  </si>
  <si>
    <t>PPV  (1 nebo 6) %</t>
  </si>
  <si>
    <t>PPV zemních prací, nátěrů  (1) %</t>
  </si>
  <si>
    <t>Dodavat. dokumentace  (1 - 1,5) %</t>
  </si>
  <si>
    <t>Rizika a pojištění  (1 - 1,5) %</t>
  </si>
  <si>
    <t>Opravy v záruce  (5 - 7) %</t>
  </si>
  <si>
    <t>3,00</t>
  </si>
  <si>
    <t>GZS  (3,25 nebo 8,4) %</t>
  </si>
  <si>
    <t>2,00</t>
  </si>
  <si>
    <t>Provozní vlivy  %</t>
  </si>
  <si>
    <t>Kompletační činnost - a</t>
  </si>
  <si>
    <t>Kompletační činnost - b</t>
  </si>
  <si>
    <t>0,952842</t>
  </si>
  <si>
    <t>Kompletační činnost - k1</t>
  </si>
  <si>
    <t>0,00</t>
  </si>
  <si>
    <t>Kompletační činnost - k2</t>
  </si>
  <si>
    <t>Roční nárůst cen 1   %</t>
  </si>
  <si>
    <t>Roční nárůst cen 2   %</t>
  </si>
  <si>
    <t>1. sazba DPH %
- i pro přirážky rekapitulace</t>
  </si>
  <si>
    <t>0</t>
  </si>
  <si>
    <t>2. sazba DPH %</t>
  </si>
  <si>
    <t>Procento PM %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</si>
  <si>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</si>
  <si>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</si>
  <si>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</si>
  <si>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</si>
  <si>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</si>
  <si>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</si>
  <si>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</si>
  <si>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</si>
  <si>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Elektromontáže - začátek</t>
  </si>
  <si>
    <t/>
  </si>
  <si>
    <t>Elektroinstalace řešené části II.NP - začátek</t>
  </si>
  <si>
    <t>HODINOVE ZUCTOVACI SAZBY</t>
  </si>
  <si>
    <t>Demontáíž stávající elektroinstalace dotčené části II.NP objektu</t>
  </si>
  <si>
    <t>hod.</t>
  </si>
  <si>
    <t xml:space="preserve"> Zabezpeceni pracoviste</t>
  </si>
  <si>
    <t>hod</t>
  </si>
  <si>
    <t xml:space="preserve"> Vyhledani pripojovaciho mista</t>
  </si>
  <si>
    <t xml:space="preserve"> Napojeni na stavajici zarizeni - stávající napájení elektrického osvětlení</t>
  </si>
  <si>
    <t>Ekologická likvidace demontovaných svítidel</t>
  </si>
  <si>
    <t>ks</t>
  </si>
  <si>
    <t>Svítidlo LED nástěnné, 600x600, prizmatický kryt, IP20, 4000K, UGRL, 40W, 4800lm, včetně rámečku, 202,205,201</t>
  </si>
  <si>
    <t>Svítidlo LED nástěnné, IP40, 24W, 2200lm, 4000K, kulaté 300mm</t>
  </si>
  <si>
    <t>Svítidlo LED nástěnné, IP20-40, 20W, 2400lm, 4000K, 600mm, půda 8ks, sklad lehátek 2ks, sklad hraček 1ks, schodiště půda 3ks</t>
  </si>
  <si>
    <t>Svítidlo nouzové LED, IP20-40, 3W, piktogram, 60min., nástěnné 202,205,203,204,půda</t>
  </si>
  <si>
    <t>Recyklační poplatek malá svítidla</t>
  </si>
  <si>
    <t>VODIČ MŮSTKOVÝ</t>
  </si>
  <si>
    <t>CYKYLo-O 3x1.5 mm2</t>
  </si>
  <si>
    <t>m</t>
  </si>
  <si>
    <t>KABEL SILOVÝ,IZOLACE PVC BEZ VODIČE PE</t>
  </si>
  <si>
    <t>CYKY-O 2x1.5 mm2 , pevně</t>
  </si>
  <si>
    <t>KABEL SILOVÝ,IZOLACE PVC S VODIČEM PE</t>
  </si>
  <si>
    <t>CYKY-J 3x1.5 mm2 , pevně</t>
  </si>
  <si>
    <t>LIŠTA ELEKTROINSTALAČNÍ VČ. DÍLŮ A PŘÍSLUŠENSTVÍ</t>
  </si>
  <si>
    <t>LV18x13  vkládací</t>
  </si>
  <si>
    <t>UKONČENÍ  VODIČŮ V ROZVADĚČÍCH, PŘÍSTROJÍCH</t>
  </si>
  <si>
    <t xml:space="preserve"> Do   2,5 mm2</t>
  </si>
  <si>
    <t>Hmoždiny, vruty, vrtání děr do zdiva cihla, beton d=8mm</t>
  </si>
  <si>
    <t>VYSEKANI RYH VE ZDIVU</t>
  </si>
  <si>
    <t>CIHELNEM - HLOUBKA 30mm</t>
  </si>
  <si>
    <t xml:space="preserve"> Sire 30 mm</t>
  </si>
  <si>
    <t>Zapravení zdiva, omítka hlazená, výmalba bílá</t>
  </si>
  <si>
    <t>m2</t>
  </si>
  <si>
    <t>VYBOURANI OTVORU VE STENE</t>
  </si>
  <si>
    <t>BETONOVE DO PRUMERU 60mm</t>
  </si>
  <si>
    <t xml:space="preserve"> Stena do 300mm</t>
  </si>
  <si>
    <t>Montáž jinde neuvedená</t>
  </si>
  <si>
    <t>Projektová dokumentace elektro - Dispozice opravy elektrického osvětlení MŠ Bynina - skutečný stav</t>
  </si>
  <si>
    <t>PROVEDENI REVIZNICH ZKOUSEK</t>
  </si>
  <si>
    <t>DLE ČSN 33 2000-6 ed.2</t>
  </si>
  <si>
    <t xml:space="preserve"> Spoluprace s reviz.technikem</t>
  </si>
  <si>
    <t xml:space="preserve"> Revizni technik</t>
  </si>
  <si>
    <t>Zkoušky a prohlídky elektrických rozvodů a zařízení celková prohlídka a vyhotovení revizní zprávy pro objem montážních prací</t>
  </si>
  <si>
    <t xml:space="preserve"> přes 100 do 500 tis.Kč</t>
  </si>
  <si>
    <t>CISTENI BUDOV ZAMETANIM</t>
  </si>
  <si>
    <t xml:space="preserve"> Úklid po elektromontážních pracech, vnitřní prostory</t>
  </si>
  <si>
    <t>Elektroinstalace řešené části I.NP - celkem</t>
  </si>
  <si>
    <t>Zařízení varovného rozhlasu, demontáž, provoz, montáž - začátek</t>
  </si>
  <si>
    <t>Demontáíž stávajícího zařízení varovného rozhlasu</t>
  </si>
  <si>
    <t xml:space="preserve"> Napojeni na provizorní napájení</t>
  </si>
  <si>
    <t>Pomocná kovová konstrukce na těleso komína, držák, kotvení, odhad ceny</t>
  </si>
  <si>
    <t>CYKY-J 3x2.5 mm2 , pevně</t>
  </si>
  <si>
    <t>Zapojení oživení</t>
  </si>
  <si>
    <t>Spolupráce s investorem při</t>
  </si>
  <si>
    <t xml:space="preserve"> zapojovani a přemístění</t>
  </si>
  <si>
    <t>Zařízení varovného rozhlasu, demontáž, provoz, montáž - celkem</t>
  </si>
  <si>
    <t>Vnější ochrana objektu před bleskem a uzemnění - začátek</t>
  </si>
  <si>
    <t>Projekt počítá s částečným doplněním zemnící soustavy - výkopy, vyhledání stávající zemnící soustavy, uložení zemnícího pásku FeZn 30x4mm</t>
  </si>
  <si>
    <t xml:space="preserve">V rozpočtu není zahrnuto vodivé propojení zemnící soustavy HOP, MET,ES. Dle sdělení investora již provedeno_x000D_
</t>
  </si>
  <si>
    <t>Z části budou využity lešení profese stavební, stavba nové střechy objektu MŠ</t>
  </si>
  <si>
    <t xml:space="preserve"> Napojeni na stavajici zarizeni - stávající zemnící soustavu</t>
  </si>
  <si>
    <t>Výkop pro doplnění zemnící soustavy objektu</t>
  </si>
  <si>
    <t xml:space="preserve"> VYTÝČENÍ TRATI</t>
  </si>
  <si>
    <t xml:space="preserve"> Venkovní vedení nn v přehledném terénu</t>
  </si>
  <si>
    <t>km</t>
  </si>
  <si>
    <t xml:space="preserve"> VYTRHÁNÍ DLAŽBY</t>
  </si>
  <si>
    <t xml:space="preserve"> Betonové dlaždice, spáry nezalité</t>
  </si>
  <si>
    <t xml:space="preserve"> HLOUBENÍ KABELOVÉ RÝHY</t>
  </si>
  <si>
    <t xml:space="preserve"> Zemina třídy 4, šíře 300mm,hloubka 800mm</t>
  </si>
  <si>
    <t xml:space="preserve"> ZÁHOZ KABELOVÉ RÝHY</t>
  </si>
  <si>
    <t>Uložení dlaždic do původního okapového chodníku</t>
  </si>
  <si>
    <t xml:space="preserve"> FOLIE VÝSTRAŽNÁ Z PVC</t>
  </si>
  <si>
    <t xml:space="preserve"> Do šířky 20cm</t>
  </si>
  <si>
    <t>ZEMNIČE FeZn</t>
  </si>
  <si>
    <t>ZT1,5s tyč 1500x26 mm</t>
  </si>
  <si>
    <t xml:space="preserve"> KOORDINACE POSTUPU PRACI</t>
  </si>
  <si>
    <t xml:space="preserve"> S ostatnimi profesemi</t>
  </si>
  <si>
    <t xml:space="preserve"> OCELOVÝ PÁSEK POZINKOVANÝ</t>
  </si>
  <si>
    <t>FeZn30x4 (1.0 kg/m), montáž pevně</t>
  </si>
  <si>
    <t xml:space="preserve"> OCELOVÝ DRÁT POZINKOVANÝ</t>
  </si>
  <si>
    <t>FeZn-D10 (0,62kg/m), pevně</t>
  </si>
  <si>
    <t>FeZn-D8 (0,4kg/m), pevně</t>
  </si>
  <si>
    <t>840 118 Vodič AlMgSi Rd 8/11 měkký s izolací</t>
  </si>
  <si>
    <t>3313_B TRUBKA OHEBNÁ KOVOVÁ 750N</t>
  </si>
  <si>
    <t>Ekvipotenciální svorkovnice pod omítku, výzbroj, víko atd.</t>
  </si>
  <si>
    <t xml:space="preserve"> SVORKA HROMOSVODNÍ,UZEMŇOVACÍ</t>
  </si>
  <si>
    <t>SU univerzální</t>
  </si>
  <si>
    <t>SVORKA HROMOSVODNÍ, UZEMŇOVACÍ</t>
  </si>
  <si>
    <t>SS spojovací</t>
  </si>
  <si>
    <t>SPb připojovací</t>
  </si>
  <si>
    <t>SK křížová</t>
  </si>
  <si>
    <t>Ošetření zemních spojů proti korozi</t>
  </si>
  <si>
    <t>Vodič HVI light tmavošedá D 20 mm</t>
  </si>
  <si>
    <t>Koncovka HVIlight</t>
  </si>
  <si>
    <t>Kovová podpěra vodiče HVI power, M8 plastová základna</t>
  </si>
  <si>
    <t>Podpěra vedení HVI Ø 20/23 na plechové střechy se stojatým falcem 0,7-8 mm hřebenáče</t>
  </si>
  <si>
    <t>Distanční držák s PA svorkou pro vodič HVI light 500mm</t>
  </si>
  <si>
    <t>Jímač HVI provedení 2m, s držákem do plechové střechy</t>
  </si>
  <si>
    <t>Jímač HVI provedení 1m, s držákem do plechové střechy</t>
  </si>
  <si>
    <t>Hřebenový držák jímače jednoduchý</t>
  </si>
  <si>
    <t>Zkušební svorka, zemní litinová krabice pro izolované provedení</t>
  </si>
  <si>
    <t xml:space="preserve"> VODIČ PRO POSPOJOVÁNÍ</t>
  </si>
  <si>
    <t>CY16 Žlutozelený, pevně</t>
  </si>
  <si>
    <t>Páska nerez páska nerez ke svorkám ST bez pásku</t>
  </si>
  <si>
    <t>SR 3b+1 E svorka páska-drát+mezideska M6</t>
  </si>
  <si>
    <t xml:space="preserve"> ZEMNIČE</t>
  </si>
  <si>
    <t>Štítek 1 štítek označení 1</t>
  </si>
  <si>
    <t xml:space="preserve"> MONTÁŽNÍ PRÁCE</t>
  </si>
  <si>
    <t xml:space="preserve"> Tvarování mont.dílu</t>
  </si>
  <si>
    <t xml:space="preserve"> Bentonit pro zlepšení uzemnění</t>
  </si>
  <si>
    <t xml:space="preserve"> Měření zemních odporů, zemniče</t>
  </si>
  <si>
    <t xml:space="preserve"> prvního nebo samostatného</t>
  </si>
  <si>
    <t>Automobilová plošina 10m</t>
  </si>
  <si>
    <t>Skutečný stav projektové dokumentace uzemnění a ochrany objektu před bleskem</t>
  </si>
  <si>
    <t>sada</t>
  </si>
  <si>
    <t xml:space="preserve"> přes 200 do 400 tis.Kč</t>
  </si>
  <si>
    <t>Vnější ochrana objektu před bleskem a uzemnění - celkem</t>
  </si>
  <si>
    <t>Podružný materiál</t>
  </si>
  <si>
    <t>Elektromontáže - celkem</t>
  </si>
  <si>
    <t>Hodnota A</t>
  </si>
  <si>
    <t>Hodnota B</t>
  </si>
  <si>
    <t>Základní náklady</t>
  </si>
  <si>
    <t>Dodávka</t>
  </si>
  <si>
    <t>Doprava 1,00%, Přesun 1,00%</t>
  </si>
  <si>
    <t>Montáž - materiál</t>
  </si>
  <si>
    <t>Montáž - práce</t>
  </si>
  <si>
    <t>Mezisoučet 1</t>
  </si>
  <si>
    <t>PPV 1,00% z montáže: materiál + práce</t>
  </si>
  <si>
    <t>Nátěry</t>
  </si>
  <si>
    <t>Zemní práce</t>
  </si>
  <si>
    <t>PPV 1,00% z nátěrů a zemních prací</t>
  </si>
  <si>
    <t>Mezisoučet 2</t>
  </si>
  <si>
    <t>Dodav. dokumentace 1,00% z mezisoučtu 2</t>
  </si>
  <si>
    <t>Rizika a pojištění 1,00% z mezisoučtu 2</t>
  </si>
  <si>
    <t>Opravy v záruce 3,00% z mezisoučtu 1</t>
  </si>
  <si>
    <t>Základní náklady celkem</t>
  </si>
  <si>
    <t>Vedlejší náklady</t>
  </si>
  <si>
    <t>GZS 2,00% z pravé strany mezisoučtu 2</t>
  </si>
  <si>
    <t>Provozní vlivy 1,00% z pravé strany mezisoučtu 2</t>
  </si>
  <si>
    <t>Vedlejší náklady celkem</t>
  </si>
  <si>
    <t>Kompletační činnost</t>
  </si>
  <si>
    <t>Náklady celkem</t>
  </si>
  <si>
    <t>Základ a hodnota DPH 0%</t>
  </si>
  <si>
    <t>Náklady celkem bez DPH</t>
  </si>
  <si>
    <t>Roční nárůst cen 0,00%</t>
  </si>
  <si>
    <t>Součty odstavců</t>
  </si>
  <si>
    <t xml:space="preserve">  Elektroinstalace řešené části II.NP - začátek</t>
  </si>
  <si>
    <t xml:space="preserve">  Zařízení varovného rozhlasu, demontáž, provoz, montáž - začátek</t>
  </si>
  <si>
    <t xml:space="preserve">  Vnější ochrana objektu před bleskem a uzemnění - začátek</t>
  </si>
  <si>
    <t>Seznam výrobců</t>
  </si>
  <si>
    <t>=PRODUCERS()</t>
  </si>
  <si>
    <t>Spojovací svorka 3-5x, do 2,5mm2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</si>
</sst>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charset val="238"/>
      <scheme val="minor"/>
    </font>
    <font>
      <sz val="9"/>
      <color rgb="FF000000"/>
      <name val="A"/>
      <charset val="238"/>
    </font>
    <font>
      <b/>
      <sz val="11"/>
      <color rgb="FF000000"/>
      <name val="A"/>
      <charset val="238"/>
    </font>
    <font>
      <b/>
      <sz val="10"/>
      <color rgb="FF000000"/>
      <name val="A"/>
      <charset val="238"/>
    </font>
    <font>
      <b/>
      <sz val="9"/>
      <color rgb="FF000000"/>
      <name val="A"/>
      <charset val="238"/>
    </font>
    <font>
      <i/>
      <sz val="10"/>
      <color rgb="FF000000"/>
      <name val="A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0" fontId="0" fillId="0" borderId="0" xfId="0" applyProtection="1"/>
    <xf numFmtId="49" fontId="1" fillId="2" borderId="1" xfId="0" applyNumberFormat="1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49" fontId="5" fillId="6" borderId="1" xfId="0" applyNumberFormat="1" applyFont="1" applyFill="1" applyBorder="1" applyAlignment="1" applyProtection="1">
      <alignment horizontal="left"/>
      <protection locked="0"/>
    </xf>
    <xf numFmtId="4" fontId="5" fillId="6" borderId="1" xfId="0" applyNumberFormat="1" applyFont="1" applyFill="1" applyBorder="1" applyAlignment="1" applyProtection="1">
      <alignment horizontal="right"/>
      <protection locked="0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9" fontId="1" fillId="7" borderId="1" xfId="0" applyNumberFormat="1" applyFont="1" applyFill="1" applyBorder="1" applyAlignment="1" applyProtection="1">
      <alignment horizontal="left"/>
    </xf>
    <xf numFmtId="4" fontId="1" fillId="7" borderId="1" xfId="0" applyNumberFormat="1" applyFont="1" applyFill="1" applyBorder="1" applyAlignment="1" applyProtection="1">
      <alignment horizontal="right"/>
    </xf>
    <xf numFmtId="49" fontId="5" fillId="6" borderId="1" xfId="0" applyNumberFormat="1" applyFont="1" applyFill="1" applyBorder="1" applyAlignment="1" applyProtection="1">
      <alignment horizontal="left"/>
    </xf>
    <xf numFmtId="4" fontId="5" fillId="6" borderId="1" xfId="0" applyNumberFormat="1" applyFont="1" applyFill="1" applyBorder="1" applyAlignment="1" applyProtection="1">
      <alignment horizontal="right"/>
    </xf>
    <xf numFmtId="49" fontId="3" fillId="4" borderId="1" xfId="0" applyNumberFormat="1" applyFont="1" applyFill="1" applyBorder="1" applyAlignment="1" applyProtection="1">
      <alignment horizontal="left"/>
    </xf>
    <xf numFmtId="4" fontId="3" fillId="4" borderId="1" xfId="0" applyNumberFormat="1" applyFont="1" applyFill="1" applyBorder="1" applyAlignment="1" applyProtection="1">
      <alignment horizontal="right"/>
    </xf>
    <xf numFmtId="49" fontId="1" fillId="7" borderId="1" xfId="0" applyNumberFormat="1" applyFont="1" applyFill="1" applyBorder="1" applyAlignment="1" applyProtection="1">
      <alignment horizontal="left" wrapText="1"/>
    </xf>
    <xf numFmtId="49" fontId="2" fillId="3" borderId="1" xfId="0" applyNumberFormat="1" applyFont="1" applyFill="1" applyBorder="1" applyAlignment="1" applyProtection="1">
      <alignment horizontal="left"/>
    </xf>
    <xf numFmtId="4" fontId="2" fillId="3" borderId="1" xfId="0" applyNumberFormat="1" applyFont="1" applyFill="1" applyBorder="1" applyAlignment="1" applyProtection="1">
      <alignment horizontal="right"/>
    </xf>
    <xf numFmtId="49" fontId="1" fillId="7" borderId="1" xfId="0" applyNumberFormat="1" applyFont="1" applyFill="1" applyBorder="1" applyAlignment="1" applyProtection="1">
      <alignment horizontal="left"/>
      <protection locked="0"/>
    </xf>
    <xf numFmtId="4" fontId="1" fillId="7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49" fontId="4" fillId="5" borderId="1" xfId="0" applyNumberFormat="1" applyFont="1" applyFill="1" applyBorder="1" applyAlignment="1" applyProtection="1">
      <alignment horizontal="left"/>
    </xf>
    <xf numFmtId="4" fontId="4" fillId="5" borderId="1" xfId="0" applyNumberFormat="1" applyFont="1" applyFill="1" applyBorder="1" applyAlignment="1" applyProtection="1">
      <alignment horizontal="right"/>
    </xf>
    <xf numFmtId="49" fontId="3" fillId="4" borderId="1" xfId="0" applyNumberFormat="1" applyFont="1" applyFill="1" applyBorder="1" applyAlignment="1" applyProtection="1">
      <alignment horizontal="center"/>
    </xf>
    <xf numFmtId="4" fontId="3" fillId="4" borderId="1" xfId="0" applyNumberFormat="1" applyFont="1" applyFill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27" sqref="E27"/>
    </sheetView>
  </sheetViews>
  <sheetFormatPr defaultRowHeight="14.25"/>
  <cols>
    <col min="1" max="1" width="53.25" style="20" bestFit="1" customWidth="1"/>
    <col min="2" max="2" width="15" style="21" bestFit="1" customWidth="1"/>
    <col min="3" max="3" width="15.375" style="21" customWidth="1"/>
    <col min="4" max="5" width="9" style="12"/>
    <col min="6" max="6" width="0" style="12" hidden="1" customWidth="1"/>
    <col min="7" max="16384" width="9" style="12"/>
  </cols>
  <sheetData>
    <row r="1" spans="1:4">
      <c r="A1" s="33" t="s">
        <v>0</v>
      </c>
      <c r="B1" s="34" t="s">
        <v>179</v>
      </c>
      <c r="C1" s="34" t="s">
        <v>180</v>
      </c>
      <c r="D1" s="11"/>
    </row>
    <row r="2" spans="1:4">
      <c r="A2" s="26" t="s">
        <v>181</v>
      </c>
      <c r="B2" s="27"/>
      <c r="C2" s="27"/>
      <c r="D2" s="11"/>
    </row>
    <row r="3" spans="1:4">
      <c r="A3" s="22" t="s">
        <v>182</v>
      </c>
      <c r="B3" s="23">
        <f>0</f>
        <v>0</v>
      </c>
      <c r="C3" s="23"/>
      <c r="D3" s="11"/>
    </row>
    <row r="4" spans="1:4">
      <c r="A4" s="22" t="s">
        <v>183</v>
      </c>
      <c r="B4" s="23">
        <f>B3 * Parametry!B15 / 100</f>
        <v>0</v>
      </c>
      <c r="C4" s="23">
        <f>B3 * Parametry!B16 / 100</f>
        <v>0</v>
      </c>
      <c r="D4" s="11"/>
    </row>
    <row r="5" spans="1:4">
      <c r="A5" s="22" t="s">
        <v>184</v>
      </c>
      <c r="B5" s="23"/>
      <c r="C5" s="23">
        <f>(Rozpočet!E127) + 0</f>
        <v>0</v>
      </c>
      <c r="D5" s="11"/>
    </row>
    <row r="6" spans="1:4">
      <c r="A6" s="22" t="s">
        <v>185</v>
      </c>
      <c r="B6" s="23"/>
      <c r="C6" s="23">
        <f>0 + (Rozpočet!G127) + 0</f>
        <v>0</v>
      </c>
      <c r="D6" s="11"/>
    </row>
    <row r="7" spans="1:4">
      <c r="A7" s="35" t="s">
        <v>186</v>
      </c>
      <c r="B7" s="36">
        <f>B3 + B4</f>
        <v>0</v>
      </c>
      <c r="C7" s="36">
        <f>C3 + C4 + C5 + C6</f>
        <v>0</v>
      </c>
      <c r="D7" s="11"/>
    </row>
    <row r="8" spans="1:4">
      <c r="A8" s="22" t="s">
        <v>187</v>
      </c>
      <c r="B8" s="23"/>
      <c r="C8" s="23">
        <f>(C5 + C6) * Parametry!B17 / 100</f>
        <v>0</v>
      </c>
      <c r="D8" s="11"/>
    </row>
    <row r="9" spans="1:4">
      <c r="A9" s="22" t="s">
        <v>188</v>
      </c>
      <c r="B9" s="23"/>
      <c r="C9" s="23">
        <f>0 + 0</f>
        <v>0</v>
      </c>
      <c r="D9" s="11"/>
    </row>
    <row r="10" spans="1:4">
      <c r="A10" s="22" t="s">
        <v>189</v>
      </c>
      <c r="B10" s="23"/>
      <c r="C10" s="23">
        <f>0 + 0</f>
        <v>0</v>
      </c>
      <c r="D10" s="11"/>
    </row>
    <row r="11" spans="1:4">
      <c r="A11" s="22" t="s">
        <v>190</v>
      </c>
      <c r="B11" s="23"/>
      <c r="C11" s="23">
        <f>(C9 + C10) * Parametry!B18 / 100</f>
        <v>0</v>
      </c>
      <c r="D11" s="11"/>
    </row>
    <row r="12" spans="1:4">
      <c r="A12" s="35" t="s">
        <v>191</v>
      </c>
      <c r="B12" s="36">
        <f>B7</f>
        <v>0</v>
      </c>
      <c r="C12" s="36">
        <f>C7 + C8 + C9 + C10 + C11</f>
        <v>0</v>
      </c>
      <c r="D12" s="11"/>
    </row>
    <row r="13" spans="1:4">
      <c r="A13" s="22" t="s">
        <v>192</v>
      </c>
      <c r="B13" s="23"/>
      <c r="C13" s="23">
        <f>(B12 + C12) * Parametry!B19 / 100</f>
        <v>0</v>
      </c>
      <c r="D13" s="11"/>
    </row>
    <row r="14" spans="1:4">
      <c r="A14" s="22" t="s">
        <v>193</v>
      </c>
      <c r="B14" s="23"/>
      <c r="C14" s="23">
        <f>(B12 + C12) * Parametry!B20 / 100</f>
        <v>0</v>
      </c>
      <c r="D14" s="11"/>
    </row>
    <row r="15" spans="1:4">
      <c r="A15" s="22" t="s">
        <v>194</v>
      </c>
      <c r="B15" s="23"/>
      <c r="C15" s="23">
        <f>(B7 + C7) * Parametry!B21 / 100</f>
        <v>0</v>
      </c>
      <c r="D15" s="11"/>
    </row>
    <row r="16" spans="1:4">
      <c r="A16" s="26" t="s">
        <v>195</v>
      </c>
      <c r="B16" s="27"/>
      <c r="C16" s="27">
        <f>B12 + C12 + C13 + C14 + C15</f>
        <v>0</v>
      </c>
      <c r="D16" s="11"/>
    </row>
    <row r="17" spans="1:4">
      <c r="A17" s="22" t="s">
        <v>60</v>
      </c>
      <c r="B17" s="23"/>
      <c r="C17" s="23"/>
      <c r="D17" s="11"/>
    </row>
    <row r="18" spans="1:4">
      <c r="A18" s="26" t="s">
        <v>196</v>
      </c>
      <c r="B18" s="27"/>
      <c r="C18" s="27"/>
      <c r="D18" s="11"/>
    </row>
    <row r="19" spans="1:4">
      <c r="A19" s="22" t="s">
        <v>197</v>
      </c>
      <c r="B19" s="23"/>
      <c r="C19" s="23">
        <f>C12 * Parametry!B22 / 100</f>
        <v>0</v>
      </c>
      <c r="D19" s="11"/>
    </row>
    <row r="20" spans="1:4">
      <c r="A20" s="22" t="s">
        <v>198</v>
      </c>
      <c r="B20" s="23"/>
      <c r="C20" s="23">
        <f>C12 * Parametry!B23 / 100</f>
        <v>0</v>
      </c>
      <c r="D20" s="11"/>
    </row>
    <row r="21" spans="1:4">
      <c r="A21" s="26" t="s">
        <v>199</v>
      </c>
      <c r="B21" s="27"/>
      <c r="C21" s="27">
        <f>C19 + C20</f>
        <v>0</v>
      </c>
      <c r="D21" s="11"/>
    </row>
    <row r="22" spans="1:4">
      <c r="A22" s="22" t="s">
        <v>200</v>
      </c>
      <c r="B22" s="23"/>
      <c r="C22" s="23">
        <f>Parametry!B24 * Parametry!B27 * (C16 * Parametry!B26)^Parametry!B25</f>
        <v>0</v>
      </c>
      <c r="D22" s="11"/>
    </row>
    <row r="23" spans="1:4">
      <c r="A23" s="22" t="s">
        <v>60</v>
      </c>
      <c r="B23" s="23"/>
      <c r="C23" s="23"/>
      <c r="D23" s="11"/>
    </row>
    <row r="24" spans="1:4" ht="15">
      <c r="A24" s="29" t="s">
        <v>201</v>
      </c>
      <c r="B24" s="30"/>
      <c r="C24" s="30">
        <f>C16 + C21 + C22</f>
        <v>0</v>
      </c>
      <c r="D24" s="11"/>
    </row>
    <row r="25" spans="1:4">
      <c r="A25" s="22" t="s">
        <v>202</v>
      </c>
      <c r="B25" s="23">
        <f>(SUM(Rozpočet!E4,Rozpočet!E15,Rozpočet!E17,Rozpočet!E19,Rozpočet!E22,Rozpočet!E24,Rozpočet!E27:E28,Rozpočet!E31:E32,Rozpočet!E36:E37,Rozpočet!E40,Rozpočet!E42,Rozpočet!E46,Rozpočet!E52,Rozpočet!E55,Rozpočet!E62,Rozpočet!E67,Rozpočet!E69,Rozpočet!E71,Rozpočet!E73,Rozpočet!E76,Rozpočet!E78,Rozpočet!E80,Rozpočet!E82,Rozpočet!E84,Rozpočet!E90,Rozpočet!E92,Rozpočet!E106,Rozpočet!E110,Rozpočet!E112)+SUM(Rozpočet!E116,Rozpočet!E120:E121,Rozpočet!E123)) + (SUM(Rozpočet!G4,Rozpočet!G15,Rozpočet!G17,Rozpočet!G19,Rozpočet!G22,Rozpočet!G24,Rozpočet!G27:G28,Rozpočet!G31:G32,Rozpočet!G36:G37,Rozpočet!G40,Rozpočet!G42,Rozpočet!G46,Rozpočet!G52,Rozpočet!G55,Rozpočet!G62,Rozpočet!G67,Rozpočet!G69,Rozpočet!G71,Rozpočet!G73,Rozpočet!G76,Rozpočet!G78,Rozpočet!G80,Rozpočet!G82,Rozpočet!G84,Rozpočet!G90,Rozpočet!G92,Rozpočet!G106,Rozpočet!G110,Rozpočet!G112)+SUM(Rozpočet!G116,Rozpočet!G120:G121,Rozpočet!G123)) + B4 + C4 + C8 + C11 + C13 + C14 + C15 + C21 + C22</f>
        <v>0</v>
      </c>
      <c r="C25" s="23">
        <f>B25 * Parametry!B30 / 100</f>
        <v>0</v>
      </c>
      <c r="D25" s="11"/>
    </row>
    <row r="26" spans="1:4">
      <c r="A26" s="22" t="s">
        <v>202</v>
      </c>
      <c r="B26" s="23">
        <f>(SUM(Rozpočet!E4,Rozpočet!E15,Rozpočet!E17,Rozpočet!E19,Rozpočet!E22,Rozpočet!E24,Rozpočet!E27:E28,Rozpočet!E31:E32,Rozpočet!E36:E37,Rozpočet!E40,Rozpočet!E42,Rozpočet!E46,Rozpočet!E52,Rozpočet!E55,Rozpočet!E62,Rozpočet!E67,Rozpočet!E69,Rozpočet!E71,Rozpočet!E73,Rozpočet!E76,Rozpočet!E78,Rozpočet!E80,Rozpočet!E82,Rozpočet!E84,Rozpočet!E90,Rozpočet!E92,Rozpočet!E106,Rozpočet!E110,Rozpočet!E112)+SUM(Rozpočet!E116,Rozpočet!E120:E121,Rozpočet!E123)) + (SUM(Rozpočet!G4,Rozpočet!G15,Rozpočet!G17,Rozpočet!G19,Rozpočet!G22,Rozpočet!G24,Rozpočet!G27:G28,Rozpočet!G31:G32,Rozpočet!G36:G37,Rozpočet!G40,Rozpočet!G42,Rozpočet!G46,Rozpočet!G52,Rozpočet!G55,Rozpočet!G62,Rozpočet!G67,Rozpočet!G69,Rozpočet!G71,Rozpočet!G73,Rozpočet!G76,Rozpočet!G78,Rozpočet!G80,Rozpočet!G82,Rozpočet!G84,Rozpočet!G90,Rozpočet!G92,Rozpočet!G106,Rozpočet!G110,Rozpočet!G112)+SUM(Rozpočet!G116,Rozpočet!G120:G121,Rozpočet!G123))</f>
        <v>0</v>
      </c>
      <c r="C26" s="23">
        <f>B26 * Parametry!B31 / 100</f>
        <v>0</v>
      </c>
      <c r="D26" s="11"/>
    </row>
    <row r="27" spans="1:4" ht="15">
      <c r="A27" s="29" t="s">
        <v>203</v>
      </c>
      <c r="B27" s="30"/>
      <c r="C27" s="30">
        <f>C24 + C25 + C26</f>
        <v>0</v>
      </c>
      <c r="D27" s="11"/>
    </row>
    <row r="28" spans="1:4">
      <c r="A28" s="22" t="s">
        <v>204</v>
      </c>
      <c r="B28" s="23"/>
      <c r="C28" s="23">
        <f>C24 * Parametry!B28 / 100</f>
        <v>0</v>
      </c>
      <c r="D28" s="11"/>
    </row>
    <row r="29" spans="1:4">
      <c r="A29" s="22" t="s">
        <v>204</v>
      </c>
      <c r="B29" s="23"/>
      <c r="C29" s="23">
        <f>C24 * Parametry!B29 / 100</f>
        <v>0</v>
      </c>
      <c r="D29" s="11"/>
    </row>
    <row r="30" spans="1:4">
      <c r="A30" s="26" t="s">
        <v>205</v>
      </c>
      <c r="B30" s="37" t="s">
        <v>53</v>
      </c>
      <c r="C30" s="37" t="s">
        <v>55</v>
      </c>
      <c r="D30" s="11"/>
    </row>
    <row r="31" spans="1:4">
      <c r="A31" s="22" t="s">
        <v>59</v>
      </c>
      <c r="B31" s="23">
        <f>(Rozpočet!E127)</f>
        <v>0</v>
      </c>
      <c r="C31" s="23">
        <f>(Rozpočet!G127)</f>
        <v>0</v>
      </c>
      <c r="D31" s="11"/>
    </row>
    <row r="32" spans="1:4">
      <c r="A32" s="22" t="s">
        <v>206</v>
      </c>
      <c r="B32" s="23">
        <f>(Rozpočet!E44)</f>
        <v>0</v>
      </c>
      <c r="C32" s="23">
        <f>(Rozpočet!G44)</f>
        <v>0</v>
      </c>
      <c r="D32" s="11"/>
    </row>
    <row r="33" spans="1:4">
      <c r="A33" s="22" t="s">
        <v>207</v>
      </c>
      <c r="B33" s="23">
        <f>(Rozpočet!E57)</f>
        <v>0</v>
      </c>
      <c r="C33" s="23">
        <f>(Rozpočet!G57)</f>
        <v>0</v>
      </c>
      <c r="D33" s="11"/>
    </row>
    <row r="34" spans="1:4">
      <c r="A34" s="22" t="s">
        <v>208</v>
      </c>
      <c r="B34" s="23">
        <f>(Rozpočet!E125)</f>
        <v>0</v>
      </c>
      <c r="C34" s="23">
        <f>(Rozpočet!G125)</f>
        <v>0</v>
      </c>
      <c r="D34" s="11"/>
    </row>
    <row r="35" spans="1:4">
      <c r="A35" s="22" t="s">
        <v>60</v>
      </c>
      <c r="B35" s="23"/>
      <c r="C35" s="23"/>
      <c r="D35" s="11"/>
    </row>
    <row r="36" spans="1:4">
      <c r="A36" s="26" t="s">
        <v>209</v>
      </c>
      <c r="B36" s="37" t="s">
        <v>210</v>
      </c>
      <c r="C36" s="38"/>
      <c r="D36" s="11"/>
    </row>
    <row r="37" spans="1:4">
      <c r="A37" s="31"/>
      <c r="B37" s="32"/>
      <c r="C37" s="19"/>
      <c r="D37" s="11"/>
    </row>
    <row r="38" spans="1:4">
      <c r="A38" s="31"/>
      <c r="B38" s="32"/>
      <c r="C38" s="19"/>
      <c r="D38" s="11"/>
    </row>
    <row r="39" spans="1:4">
      <c r="A39" s="31"/>
      <c r="B39" s="32"/>
      <c r="C39" s="19"/>
      <c r="D39" s="11"/>
    </row>
    <row r="40" spans="1:4">
      <c r="A40" s="31"/>
      <c r="B40" s="32"/>
      <c r="C40" s="19"/>
      <c r="D40" s="11"/>
    </row>
    <row r="41" spans="1:4">
      <c r="A41" s="31"/>
      <c r="B41" s="32"/>
      <c r="C41" s="19"/>
      <c r="D41" s="11"/>
    </row>
    <row r="42" spans="1:4">
      <c r="A42" s="31"/>
      <c r="B42" s="32"/>
      <c r="C42" s="19"/>
      <c r="D42" s="11"/>
    </row>
  </sheetData>
  <sheetProtection algorithmName="SHA-512" hashValue="zxo52Se4OxIK1/JLydvLGsWaIX/uyTbiMonHXepLGvA5hC/Rd/HHbmcUu5EcGJaxKQEInAqJLK59y2FuiwLkJQ==" saltValue="Ot4oSbA5pNS47fr9ahFqVw==" spinCount="100000" sheet="1" objects="1" scenarios="1" selectLockedCells="1"/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abSelected="1" workbookViewId="0">
      <selection activeCell="J98" sqref="J98"/>
    </sheetView>
  </sheetViews>
  <sheetFormatPr defaultRowHeight="14.25"/>
  <cols>
    <col min="1" max="1" width="114.875" style="20" bestFit="1" customWidth="1"/>
    <col min="2" max="2" width="5" style="20" bestFit="1" customWidth="1"/>
    <col min="3" max="3" width="6.375" style="21" bestFit="1" customWidth="1"/>
    <col min="4" max="4" width="10.625" style="21" customWidth="1"/>
    <col min="5" max="5" width="14.75" style="21" customWidth="1"/>
    <col min="6" max="6" width="6.375" style="21" bestFit="1" customWidth="1"/>
    <col min="7" max="7" width="12.625" style="21" bestFit="1" customWidth="1"/>
    <col min="8" max="8" width="13.25" style="21" customWidth="1"/>
    <col min="9" max="9" width="13.5" style="21" customWidth="1"/>
    <col min="10" max="11" width="9" style="12"/>
    <col min="12" max="12" width="2" style="12" hidden="1" customWidth="1"/>
    <col min="13" max="16384" width="9" style="12"/>
  </cols>
  <sheetData>
    <row r="1" spans="1:12">
      <c r="A1" s="9" t="s">
        <v>0</v>
      </c>
      <c r="B1" s="9" t="s">
        <v>51</v>
      </c>
      <c r="C1" s="10" t="s">
        <v>52</v>
      </c>
      <c r="D1" s="10" t="s">
        <v>53</v>
      </c>
      <c r="E1" s="10" t="s">
        <v>54</v>
      </c>
      <c r="F1" s="10" t="s">
        <v>55</v>
      </c>
      <c r="G1" s="10" t="s">
        <v>56</v>
      </c>
      <c r="H1" s="10" t="s">
        <v>57</v>
      </c>
      <c r="I1" s="10" t="s">
        <v>58</v>
      </c>
      <c r="J1" s="11"/>
      <c r="K1" s="11"/>
      <c r="L1" s="12">
        <f>Parametry!B32/100*E6+Parametry!B32/100*E7+Parametry!B32/100*E8+Parametry!B32/100*E16+Parametry!B32/100*E18+Parametry!B32/100*E20+Parametry!B32/100*E23+Parametry!B32/100*E25+Parametry!B32/100*E29+Parametry!B32/100*E33+Parametry!B32/100*E38+Parametry!B32/100*E39+Parametry!B32/100*E41+Parametry!B32/100*E43+Parametry!B32/100*E48+Parametry!B32/100*E49+Parametry!B32/100*E50+Parametry!B32/100*E53+Parametry!B32/100*E56+Parametry!B32/100*E63+Parametry!B32/100*E64+Parametry!B32/100*E65+Parametry!B32/100*E68</f>
        <v>0</v>
      </c>
    </row>
    <row r="2" spans="1:12" ht="15">
      <c r="A2" s="13" t="s">
        <v>59</v>
      </c>
      <c r="B2" s="13" t="s">
        <v>60</v>
      </c>
      <c r="C2" s="14"/>
      <c r="D2" s="14"/>
      <c r="E2" s="14"/>
      <c r="F2" s="14"/>
      <c r="G2" s="14"/>
      <c r="H2" s="14"/>
      <c r="I2" s="14"/>
      <c r="J2" s="11"/>
      <c r="K2" s="11"/>
      <c r="L2" s="12">
        <f>L1+Parametry!B32/100*E70+Parametry!B32/100*E72+Parametry!B32/100*E74+Parametry!B32/100*E77+Parametry!B32/100*E79+Parametry!B32/100*E81+Parametry!B32/100*E83+Parametry!B32/100*E85+Parametry!B32/100*E86+Parametry!B32/100*E87+Parametry!B32/100*E88+Parametry!B32/100*E91+Parametry!B32/100*E93+Parametry!B32/100*E94+Parametry!B32/100*E95+Parametry!B32/100*E97+Parametry!B32/100*E98+Parametry!B32/100*E99+Parametry!B32/100*E100+Parametry!B32/100*E101+Parametry!B32/100*E104+Parametry!B32/100*E107</f>
        <v>0</v>
      </c>
    </row>
    <row r="3" spans="1:12">
      <c r="A3" s="15" t="s">
        <v>61</v>
      </c>
      <c r="B3" s="15" t="s">
        <v>60</v>
      </c>
      <c r="C3" s="16"/>
      <c r="D3" s="16"/>
      <c r="E3" s="16"/>
      <c r="F3" s="16"/>
      <c r="G3" s="16"/>
      <c r="H3" s="16"/>
      <c r="I3" s="16"/>
      <c r="J3" s="11"/>
      <c r="K3" s="11"/>
    </row>
    <row r="4" spans="1:12">
      <c r="A4" s="17" t="s">
        <v>62</v>
      </c>
      <c r="B4" s="17" t="s">
        <v>60</v>
      </c>
      <c r="C4" s="18"/>
      <c r="D4" s="18"/>
      <c r="E4" s="18"/>
      <c r="F4" s="18"/>
      <c r="G4" s="18"/>
      <c r="H4" s="18"/>
      <c r="I4" s="18"/>
      <c r="J4" s="11"/>
      <c r="K4" s="11"/>
    </row>
    <row r="5" spans="1:12">
      <c r="A5" s="22" t="s">
        <v>63</v>
      </c>
      <c r="B5" s="22" t="s">
        <v>64</v>
      </c>
      <c r="C5" s="23">
        <v>8</v>
      </c>
      <c r="D5" s="19"/>
      <c r="E5" s="23">
        <f t="shared" ref="E5:E14" si="0">C5*D5</f>
        <v>0</v>
      </c>
      <c r="F5" s="19"/>
      <c r="G5" s="23">
        <f t="shared" ref="G5:G14" si="1">C5*F5</f>
        <v>0</v>
      </c>
      <c r="H5" s="23">
        <f t="shared" ref="H5:H14" si="2">D5+F5</f>
        <v>0</v>
      </c>
      <c r="I5" s="23">
        <f t="shared" ref="I5:I14" si="3">E5+G5</f>
        <v>0</v>
      </c>
      <c r="J5" s="11"/>
      <c r="K5" s="11"/>
    </row>
    <row r="6" spans="1:12">
      <c r="A6" s="22" t="s">
        <v>65</v>
      </c>
      <c r="B6" s="22" t="s">
        <v>66</v>
      </c>
      <c r="C6" s="23">
        <v>2</v>
      </c>
      <c r="D6" s="19"/>
      <c r="E6" s="23">
        <f t="shared" si="0"/>
        <v>0</v>
      </c>
      <c r="F6" s="19"/>
      <c r="G6" s="23">
        <f t="shared" si="1"/>
        <v>0</v>
      </c>
      <c r="H6" s="23">
        <f t="shared" si="2"/>
        <v>0</v>
      </c>
      <c r="I6" s="23">
        <f t="shared" si="3"/>
        <v>0</v>
      </c>
      <c r="J6" s="11"/>
      <c r="K6" s="11"/>
    </row>
    <row r="7" spans="1:12">
      <c r="A7" s="22" t="s">
        <v>67</v>
      </c>
      <c r="B7" s="22" t="s">
        <v>66</v>
      </c>
      <c r="C7" s="23">
        <v>4</v>
      </c>
      <c r="D7" s="19"/>
      <c r="E7" s="23">
        <f t="shared" si="0"/>
        <v>0</v>
      </c>
      <c r="F7" s="19"/>
      <c r="G7" s="23">
        <f t="shared" si="1"/>
        <v>0</v>
      </c>
      <c r="H7" s="23">
        <f t="shared" si="2"/>
        <v>0</v>
      </c>
      <c r="I7" s="23">
        <f t="shared" si="3"/>
        <v>0</v>
      </c>
      <c r="J7" s="11"/>
      <c r="K7" s="11"/>
    </row>
    <row r="8" spans="1:12">
      <c r="A8" s="22" t="s">
        <v>68</v>
      </c>
      <c r="B8" s="22" t="s">
        <v>66</v>
      </c>
      <c r="C8" s="23">
        <v>6</v>
      </c>
      <c r="D8" s="19"/>
      <c r="E8" s="23">
        <f t="shared" si="0"/>
        <v>0</v>
      </c>
      <c r="F8" s="19"/>
      <c r="G8" s="23">
        <f t="shared" si="1"/>
        <v>0</v>
      </c>
      <c r="H8" s="23">
        <f t="shared" si="2"/>
        <v>0</v>
      </c>
      <c r="I8" s="23">
        <f t="shared" si="3"/>
        <v>0</v>
      </c>
      <c r="J8" s="11"/>
      <c r="K8" s="11"/>
    </row>
    <row r="9" spans="1:12">
      <c r="A9" s="22" t="s">
        <v>69</v>
      </c>
      <c r="B9" s="22" t="s">
        <v>70</v>
      </c>
      <c r="C9" s="23">
        <v>1</v>
      </c>
      <c r="D9" s="19"/>
      <c r="E9" s="23">
        <f t="shared" si="0"/>
        <v>0</v>
      </c>
      <c r="F9" s="19"/>
      <c r="G9" s="23">
        <f t="shared" si="1"/>
        <v>0</v>
      </c>
      <c r="H9" s="23">
        <f t="shared" si="2"/>
        <v>0</v>
      </c>
      <c r="I9" s="23">
        <f t="shared" si="3"/>
        <v>0</v>
      </c>
      <c r="J9" s="11"/>
      <c r="K9" s="11"/>
    </row>
    <row r="10" spans="1:12">
      <c r="A10" s="22" t="s">
        <v>71</v>
      </c>
      <c r="B10" s="22" t="s">
        <v>70</v>
      </c>
      <c r="C10" s="23">
        <v>23</v>
      </c>
      <c r="D10" s="19"/>
      <c r="E10" s="23">
        <f t="shared" si="0"/>
        <v>0</v>
      </c>
      <c r="F10" s="19"/>
      <c r="G10" s="23">
        <f t="shared" si="1"/>
        <v>0</v>
      </c>
      <c r="H10" s="23">
        <f t="shared" si="2"/>
        <v>0</v>
      </c>
      <c r="I10" s="23">
        <f t="shared" si="3"/>
        <v>0</v>
      </c>
      <c r="J10" s="11"/>
      <c r="K10" s="11"/>
    </row>
    <row r="11" spans="1:12">
      <c r="A11" s="22" t="s">
        <v>72</v>
      </c>
      <c r="B11" s="22" t="s">
        <v>70</v>
      </c>
      <c r="C11" s="23">
        <v>4</v>
      </c>
      <c r="D11" s="19"/>
      <c r="E11" s="23">
        <f t="shared" si="0"/>
        <v>0</v>
      </c>
      <c r="F11" s="19"/>
      <c r="G11" s="23">
        <f t="shared" si="1"/>
        <v>0</v>
      </c>
      <c r="H11" s="23">
        <f t="shared" si="2"/>
        <v>0</v>
      </c>
      <c r="I11" s="23">
        <f t="shared" si="3"/>
        <v>0</v>
      </c>
      <c r="J11" s="11"/>
      <c r="K11" s="11"/>
    </row>
    <row r="12" spans="1:12">
      <c r="A12" s="22" t="s">
        <v>73</v>
      </c>
      <c r="B12" s="22" t="s">
        <v>70</v>
      </c>
      <c r="C12" s="23">
        <v>14</v>
      </c>
      <c r="D12" s="19"/>
      <c r="E12" s="23">
        <f t="shared" si="0"/>
        <v>0</v>
      </c>
      <c r="F12" s="19"/>
      <c r="G12" s="23">
        <f t="shared" si="1"/>
        <v>0</v>
      </c>
      <c r="H12" s="23">
        <f t="shared" si="2"/>
        <v>0</v>
      </c>
      <c r="I12" s="23">
        <f t="shared" si="3"/>
        <v>0</v>
      </c>
      <c r="J12" s="11"/>
      <c r="K12" s="11"/>
    </row>
    <row r="13" spans="1:12">
      <c r="A13" s="22" t="s">
        <v>74</v>
      </c>
      <c r="B13" s="22" t="s">
        <v>70</v>
      </c>
      <c r="C13" s="23">
        <v>5</v>
      </c>
      <c r="D13" s="19"/>
      <c r="E13" s="23">
        <f t="shared" si="0"/>
        <v>0</v>
      </c>
      <c r="F13" s="19"/>
      <c r="G13" s="23">
        <f t="shared" si="1"/>
        <v>0</v>
      </c>
      <c r="H13" s="23">
        <f t="shared" si="2"/>
        <v>0</v>
      </c>
      <c r="I13" s="23">
        <f t="shared" si="3"/>
        <v>0</v>
      </c>
      <c r="J13" s="11"/>
      <c r="K13" s="11"/>
    </row>
    <row r="14" spans="1:12">
      <c r="A14" s="22" t="s">
        <v>75</v>
      </c>
      <c r="B14" s="22" t="s">
        <v>70</v>
      </c>
      <c r="C14" s="23">
        <v>71</v>
      </c>
      <c r="D14" s="19"/>
      <c r="E14" s="23">
        <f t="shared" si="0"/>
        <v>0</v>
      </c>
      <c r="F14" s="19"/>
      <c r="G14" s="23">
        <f t="shared" si="1"/>
        <v>0</v>
      </c>
      <c r="H14" s="23">
        <f t="shared" si="2"/>
        <v>0</v>
      </c>
      <c r="I14" s="23">
        <f t="shared" si="3"/>
        <v>0</v>
      </c>
      <c r="J14" s="11"/>
      <c r="K14" s="11"/>
    </row>
    <row r="15" spans="1:12">
      <c r="A15" s="24" t="s">
        <v>76</v>
      </c>
      <c r="B15" s="24" t="s">
        <v>60</v>
      </c>
      <c r="C15" s="25"/>
      <c r="D15" s="18"/>
      <c r="E15" s="25"/>
      <c r="F15" s="18"/>
      <c r="G15" s="25"/>
      <c r="H15" s="25"/>
      <c r="I15" s="25"/>
      <c r="J15" s="11"/>
      <c r="K15" s="11"/>
    </row>
    <row r="16" spans="1:12">
      <c r="A16" s="22" t="s">
        <v>77</v>
      </c>
      <c r="B16" s="22" t="s">
        <v>78</v>
      </c>
      <c r="C16" s="23">
        <v>50</v>
      </c>
      <c r="D16" s="19"/>
      <c r="E16" s="23">
        <f>C16*D16</f>
        <v>0</v>
      </c>
      <c r="F16" s="19"/>
      <c r="G16" s="23">
        <f>C16*F16</f>
        <v>0</v>
      </c>
      <c r="H16" s="23">
        <f>D16+F16</f>
        <v>0</v>
      </c>
      <c r="I16" s="23">
        <f>E16+G16</f>
        <v>0</v>
      </c>
      <c r="J16" s="11"/>
      <c r="K16" s="11"/>
    </row>
    <row r="17" spans="1:11">
      <c r="A17" s="24" t="s">
        <v>79</v>
      </c>
      <c r="B17" s="24" t="s">
        <v>60</v>
      </c>
      <c r="C17" s="25"/>
      <c r="D17" s="18"/>
      <c r="E17" s="25"/>
      <c r="F17" s="18"/>
      <c r="G17" s="25"/>
      <c r="H17" s="25"/>
      <c r="I17" s="25"/>
      <c r="J17" s="11"/>
      <c r="K17" s="11"/>
    </row>
    <row r="18" spans="1:11">
      <c r="A18" s="22" t="s">
        <v>80</v>
      </c>
      <c r="B18" s="22" t="s">
        <v>78</v>
      </c>
      <c r="C18" s="23">
        <v>20</v>
      </c>
      <c r="D18" s="19"/>
      <c r="E18" s="23">
        <f>C18*D18</f>
        <v>0</v>
      </c>
      <c r="F18" s="19"/>
      <c r="G18" s="23">
        <f>C18*F18</f>
        <v>0</v>
      </c>
      <c r="H18" s="23">
        <f>D18+F18</f>
        <v>0</v>
      </c>
      <c r="I18" s="23">
        <f>E18+G18</f>
        <v>0</v>
      </c>
      <c r="J18" s="11"/>
      <c r="K18" s="11"/>
    </row>
    <row r="19" spans="1:11">
      <c r="A19" s="24" t="s">
        <v>81</v>
      </c>
      <c r="B19" s="24" t="s">
        <v>60</v>
      </c>
      <c r="C19" s="25"/>
      <c r="D19" s="18"/>
      <c r="E19" s="25"/>
      <c r="F19" s="18"/>
      <c r="G19" s="25"/>
      <c r="H19" s="25"/>
      <c r="I19" s="25"/>
      <c r="J19" s="11"/>
      <c r="K19" s="11"/>
    </row>
    <row r="20" spans="1:11">
      <c r="A20" s="22" t="s">
        <v>82</v>
      </c>
      <c r="B20" s="22" t="s">
        <v>78</v>
      </c>
      <c r="C20" s="23">
        <v>110</v>
      </c>
      <c r="D20" s="19"/>
      <c r="E20" s="23">
        <f>C20*D20</f>
        <v>0</v>
      </c>
      <c r="F20" s="19"/>
      <c r="G20" s="23">
        <f>C20*F20</f>
        <v>0</v>
      </c>
      <c r="H20" s="23">
        <f>D20+F20</f>
        <v>0</v>
      </c>
      <c r="I20" s="23">
        <f>E20+G20</f>
        <v>0</v>
      </c>
      <c r="J20" s="11"/>
      <c r="K20" s="11"/>
    </row>
    <row r="21" spans="1:11">
      <c r="A21" s="22" t="s">
        <v>211</v>
      </c>
      <c r="B21" s="22" t="s">
        <v>70</v>
      </c>
      <c r="C21" s="23">
        <v>100</v>
      </c>
      <c r="D21" s="19"/>
      <c r="E21" s="23">
        <f>C21*D21</f>
        <v>0</v>
      </c>
      <c r="F21" s="19"/>
      <c r="G21" s="23">
        <f>C21*F21</f>
        <v>0</v>
      </c>
      <c r="H21" s="23">
        <f>D21+F21</f>
        <v>0</v>
      </c>
      <c r="I21" s="23">
        <f>E21+G21</f>
        <v>0</v>
      </c>
      <c r="J21" s="11"/>
      <c r="K21" s="11"/>
    </row>
    <row r="22" spans="1:11">
      <c r="A22" s="24" t="s">
        <v>83</v>
      </c>
      <c r="B22" s="24" t="s">
        <v>60</v>
      </c>
      <c r="C22" s="25"/>
      <c r="D22" s="18"/>
      <c r="E22" s="25"/>
      <c r="F22" s="18"/>
      <c r="G22" s="25"/>
      <c r="H22" s="25"/>
      <c r="I22" s="25"/>
      <c r="J22" s="11"/>
      <c r="K22" s="11"/>
    </row>
    <row r="23" spans="1:11">
      <c r="A23" s="22" t="s">
        <v>84</v>
      </c>
      <c r="B23" s="22" t="s">
        <v>78</v>
      </c>
      <c r="C23" s="23">
        <v>15</v>
      </c>
      <c r="D23" s="19"/>
      <c r="E23" s="23">
        <f>C23*D23</f>
        <v>0</v>
      </c>
      <c r="F23" s="19"/>
      <c r="G23" s="23">
        <f>C23*F23</f>
        <v>0</v>
      </c>
      <c r="H23" s="23">
        <f>D23+F23</f>
        <v>0</v>
      </c>
      <c r="I23" s="23">
        <f>E23+G23</f>
        <v>0</v>
      </c>
      <c r="J23" s="11"/>
      <c r="K23" s="11"/>
    </row>
    <row r="24" spans="1:11">
      <c r="A24" s="24" t="s">
        <v>85</v>
      </c>
      <c r="B24" s="24" t="s">
        <v>60</v>
      </c>
      <c r="C24" s="25"/>
      <c r="D24" s="18"/>
      <c r="E24" s="25"/>
      <c r="F24" s="18"/>
      <c r="G24" s="25"/>
      <c r="H24" s="25"/>
      <c r="I24" s="25"/>
      <c r="J24" s="11"/>
      <c r="K24" s="11"/>
    </row>
    <row r="25" spans="1:11">
      <c r="A25" s="22" t="s">
        <v>86</v>
      </c>
      <c r="B25" s="22" t="s">
        <v>70</v>
      </c>
      <c r="C25" s="23">
        <v>160</v>
      </c>
      <c r="D25" s="19"/>
      <c r="E25" s="23">
        <f>C25*D25</f>
        <v>0</v>
      </c>
      <c r="F25" s="19"/>
      <c r="G25" s="23">
        <f>C25*F25</f>
        <v>0</v>
      </c>
      <c r="H25" s="23">
        <f>D25+F25</f>
        <v>0</v>
      </c>
      <c r="I25" s="23">
        <f>E25+G25</f>
        <v>0</v>
      </c>
      <c r="J25" s="11"/>
      <c r="K25" s="11"/>
    </row>
    <row r="26" spans="1:11">
      <c r="A26" s="22" t="s">
        <v>87</v>
      </c>
      <c r="B26" s="22" t="s">
        <v>70</v>
      </c>
      <c r="C26" s="23">
        <v>160</v>
      </c>
      <c r="D26" s="19"/>
      <c r="E26" s="23">
        <f>C26*D26</f>
        <v>0</v>
      </c>
      <c r="F26" s="19"/>
      <c r="G26" s="23">
        <f>C26*F26</f>
        <v>0</v>
      </c>
      <c r="H26" s="23">
        <f>D26+F26</f>
        <v>0</v>
      </c>
      <c r="I26" s="23">
        <f>E26+G26</f>
        <v>0</v>
      </c>
      <c r="J26" s="11"/>
      <c r="K26" s="11"/>
    </row>
    <row r="27" spans="1:11">
      <c r="A27" s="24" t="s">
        <v>88</v>
      </c>
      <c r="B27" s="24" t="s">
        <v>60</v>
      </c>
      <c r="C27" s="25"/>
      <c r="D27" s="18"/>
      <c r="E27" s="25"/>
      <c r="F27" s="18"/>
      <c r="G27" s="25"/>
      <c r="H27" s="25"/>
      <c r="I27" s="25"/>
      <c r="J27" s="11"/>
      <c r="K27" s="11"/>
    </row>
    <row r="28" spans="1:11">
      <c r="A28" s="24" t="s">
        <v>89</v>
      </c>
      <c r="B28" s="24" t="s">
        <v>60</v>
      </c>
      <c r="C28" s="25"/>
      <c r="D28" s="18"/>
      <c r="E28" s="25"/>
      <c r="F28" s="18"/>
      <c r="G28" s="25"/>
      <c r="H28" s="25"/>
      <c r="I28" s="25"/>
      <c r="J28" s="11"/>
      <c r="K28" s="11"/>
    </row>
    <row r="29" spans="1:11">
      <c r="A29" s="22" t="s">
        <v>90</v>
      </c>
      <c r="B29" s="22" t="s">
        <v>78</v>
      </c>
      <c r="C29" s="23">
        <v>20</v>
      </c>
      <c r="D29" s="19"/>
      <c r="E29" s="23">
        <f>C29*D29</f>
        <v>0</v>
      </c>
      <c r="F29" s="19"/>
      <c r="G29" s="23">
        <f>C29*F29</f>
        <v>0</v>
      </c>
      <c r="H29" s="23">
        <f>D29+F29</f>
        <v>0</v>
      </c>
      <c r="I29" s="23">
        <f>E29+G29</f>
        <v>0</v>
      </c>
      <c r="J29" s="11"/>
      <c r="K29" s="11"/>
    </row>
    <row r="30" spans="1:11">
      <c r="A30" s="22" t="s">
        <v>91</v>
      </c>
      <c r="B30" s="22" t="s">
        <v>92</v>
      </c>
      <c r="C30" s="23">
        <v>10</v>
      </c>
      <c r="D30" s="19"/>
      <c r="E30" s="23">
        <f>C30*D30</f>
        <v>0</v>
      </c>
      <c r="F30" s="19"/>
      <c r="G30" s="23">
        <f>C30*F30</f>
        <v>0</v>
      </c>
      <c r="H30" s="23">
        <f>D30+F30</f>
        <v>0</v>
      </c>
      <c r="I30" s="23">
        <f>E30+G30</f>
        <v>0</v>
      </c>
      <c r="J30" s="11"/>
      <c r="K30" s="11"/>
    </row>
    <row r="31" spans="1:11">
      <c r="A31" s="24" t="s">
        <v>93</v>
      </c>
      <c r="B31" s="24" t="s">
        <v>60</v>
      </c>
      <c r="C31" s="25"/>
      <c r="D31" s="18"/>
      <c r="E31" s="25"/>
      <c r="F31" s="18"/>
      <c r="G31" s="25"/>
      <c r="H31" s="25"/>
      <c r="I31" s="25"/>
      <c r="J31" s="11"/>
      <c r="K31" s="11"/>
    </row>
    <row r="32" spans="1:11">
      <c r="A32" s="24" t="s">
        <v>94</v>
      </c>
      <c r="B32" s="24" t="s">
        <v>60</v>
      </c>
      <c r="C32" s="25"/>
      <c r="D32" s="18"/>
      <c r="E32" s="25"/>
      <c r="F32" s="18"/>
      <c r="G32" s="25"/>
      <c r="H32" s="25"/>
      <c r="I32" s="25"/>
      <c r="J32" s="11"/>
      <c r="K32" s="11"/>
    </row>
    <row r="33" spans="1:11">
      <c r="A33" s="22" t="s">
        <v>95</v>
      </c>
      <c r="B33" s="22" t="s">
        <v>70</v>
      </c>
      <c r="C33" s="23">
        <v>6</v>
      </c>
      <c r="D33" s="19"/>
      <c r="E33" s="23">
        <f>C33*D33</f>
        <v>0</v>
      </c>
      <c r="F33" s="19"/>
      <c r="G33" s="23">
        <f>C33*F33</f>
        <v>0</v>
      </c>
      <c r="H33" s="23">
        <f t="shared" ref="H33:I35" si="4">D33+F33</f>
        <v>0</v>
      </c>
      <c r="I33" s="23">
        <f t="shared" si="4"/>
        <v>0</v>
      </c>
      <c r="J33" s="11"/>
      <c r="K33" s="11"/>
    </row>
    <row r="34" spans="1:11">
      <c r="A34" s="22" t="s">
        <v>96</v>
      </c>
      <c r="B34" s="22" t="s">
        <v>64</v>
      </c>
      <c r="C34" s="23">
        <v>12</v>
      </c>
      <c r="D34" s="19"/>
      <c r="E34" s="23">
        <f>C34*D34</f>
        <v>0</v>
      </c>
      <c r="F34" s="19"/>
      <c r="G34" s="23">
        <f>C34*F34</f>
        <v>0</v>
      </c>
      <c r="H34" s="23">
        <f t="shared" si="4"/>
        <v>0</v>
      </c>
      <c r="I34" s="23">
        <f t="shared" si="4"/>
        <v>0</v>
      </c>
      <c r="J34" s="11"/>
      <c r="K34" s="11"/>
    </row>
    <row r="35" spans="1:11">
      <c r="A35" s="22" t="s">
        <v>97</v>
      </c>
      <c r="B35" s="22" t="s">
        <v>64</v>
      </c>
      <c r="C35" s="23">
        <v>8</v>
      </c>
      <c r="D35" s="19"/>
      <c r="E35" s="23">
        <f>C35*D35</f>
        <v>0</v>
      </c>
      <c r="F35" s="19"/>
      <c r="G35" s="23">
        <f>C35*F35</f>
        <v>0</v>
      </c>
      <c r="H35" s="23">
        <f t="shared" si="4"/>
        <v>0</v>
      </c>
      <c r="I35" s="23">
        <f t="shared" si="4"/>
        <v>0</v>
      </c>
      <c r="J35" s="11"/>
      <c r="K35" s="11"/>
    </row>
    <row r="36" spans="1:11">
      <c r="A36" s="24" t="s">
        <v>98</v>
      </c>
      <c r="B36" s="24" t="s">
        <v>60</v>
      </c>
      <c r="C36" s="25"/>
      <c r="D36" s="18"/>
      <c r="E36" s="25"/>
      <c r="F36" s="18"/>
      <c r="G36" s="25"/>
      <c r="H36" s="25"/>
      <c r="I36" s="25"/>
      <c r="J36" s="11"/>
      <c r="K36" s="11"/>
    </row>
    <row r="37" spans="1:11">
      <c r="A37" s="24" t="s">
        <v>99</v>
      </c>
      <c r="B37" s="24" t="s">
        <v>60</v>
      </c>
      <c r="C37" s="25"/>
      <c r="D37" s="18"/>
      <c r="E37" s="25"/>
      <c r="F37" s="18"/>
      <c r="G37" s="25"/>
      <c r="H37" s="25"/>
      <c r="I37" s="25"/>
      <c r="J37" s="11"/>
      <c r="K37" s="11"/>
    </row>
    <row r="38" spans="1:11">
      <c r="A38" s="22" t="s">
        <v>100</v>
      </c>
      <c r="B38" s="22" t="s">
        <v>66</v>
      </c>
      <c r="C38" s="23">
        <v>3</v>
      </c>
      <c r="D38" s="19"/>
      <c r="E38" s="23">
        <f>C38*D38</f>
        <v>0</v>
      </c>
      <c r="F38" s="19"/>
      <c r="G38" s="23">
        <f>C38*F38</f>
        <v>0</v>
      </c>
      <c r="H38" s="23">
        <f>D38+F38</f>
        <v>0</v>
      </c>
      <c r="I38" s="23">
        <f>E38+G38</f>
        <v>0</v>
      </c>
      <c r="J38" s="11"/>
      <c r="K38" s="11"/>
    </row>
    <row r="39" spans="1:11">
      <c r="A39" s="22" t="s">
        <v>101</v>
      </c>
      <c r="B39" s="22" t="s">
        <v>66</v>
      </c>
      <c r="C39" s="23">
        <v>6</v>
      </c>
      <c r="D39" s="19"/>
      <c r="E39" s="23">
        <f>C39*D39</f>
        <v>0</v>
      </c>
      <c r="F39" s="19"/>
      <c r="G39" s="23">
        <f>C39*F39</f>
        <v>0</v>
      </c>
      <c r="H39" s="23">
        <f>D39+F39</f>
        <v>0</v>
      </c>
      <c r="I39" s="23">
        <f>E39+G39</f>
        <v>0</v>
      </c>
      <c r="J39" s="11"/>
      <c r="K39" s="11"/>
    </row>
    <row r="40" spans="1:11">
      <c r="A40" s="24" t="s">
        <v>102</v>
      </c>
      <c r="B40" s="24" t="s">
        <v>60</v>
      </c>
      <c r="C40" s="25"/>
      <c r="D40" s="18"/>
      <c r="E40" s="25"/>
      <c r="F40" s="18"/>
      <c r="G40" s="25"/>
      <c r="H40" s="25"/>
      <c r="I40" s="25"/>
      <c r="J40" s="11"/>
      <c r="K40" s="11"/>
    </row>
    <row r="41" spans="1:11">
      <c r="A41" s="22" t="s">
        <v>103</v>
      </c>
      <c r="B41" s="22" t="s">
        <v>70</v>
      </c>
      <c r="C41" s="23">
        <v>1</v>
      </c>
      <c r="D41" s="19"/>
      <c r="E41" s="23">
        <f>C41*D41</f>
        <v>0</v>
      </c>
      <c r="F41" s="19"/>
      <c r="G41" s="23">
        <f>C41*F41</f>
        <v>0</v>
      </c>
      <c r="H41" s="23">
        <f>D41+F41</f>
        <v>0</v>
      </c>
      <c r="I41" s="23">
        <f>E41+G41</f>
        <v>0</v>
      </c>
      <c r="J41" s="11"/>
      <c r="K41" s="11"/>
    </row>
    <row r="42" spans="1:11">
      <c r="A42" s="24" t="s">
        <v>104</v>
      </c>
      <c r="B42" s="24" t="s">
        <v>60</v>
      </c>
      <c r="C42" s="25"/>
      <c r="D42" s="18"/>
      <c r="E42" s="25"/>
      <c r="F42" s="18"/>
      <c r="G42" s="25"/>
      <c r="H42" s="25"/>
      <c r="I42" s="25"/>
      <c r="J42" s="11"/>
      <c r="K42" s="11"/>
    </row>
    <row r="43" spans="1:11">
      <c r="A43" s="22" t="s">
        <v>105</v>
      </c>
      <c r="B43" s="22" t="s">
        <v>92</v>
      </c>
      <c r="C43" s="23">
        <v>250</v>
      </c>
      <c r="D43" s="19"/>
      <c r="E43" s="23">
        <f>C43*D43</f>
        <v>0</v>
      </c>
      <c r="F43" s="19"/>
      <c r="G43" s="23">
        <f>C43*F43</f>
        <v>0</v>
      </c>
      <c r="H43" s="23">
        <f>D43+F43</f>
        <v>0</v>
      </c>
      <c r="I43" s="23">
        <f>E43+G43</f>
        <v>0</v>
      </c>
      <c r="J43" s="11"/>
      <c r="K43" s="11"/>
    </row>
    <row r="44" spans="1:11">
      <c r="A44" s="26" t="s">
        <v>106</v>
      </c>
      <c r="B44" s="26" t="s">
        <v>60</v>
      </c>
      <c r="C44" s="27"/>
      <c r="D44" s="16"/>
      <c r="E44" s="27">
        <f>SUM(E4:E43)</f>
        <v>0</v>
      </c>
      <c r="F44" s="16"/>
      <c r="G44" s="27">
        <f>SUM(G4:G43)</f>
        <v>0</v>
      </c>
      <c r="H44" s="27"/>
      <c r="I44" s="27">
        <f>SUM(I4:I43)</f>
        <v>0</v>
      </c>
      <c r="J44" s="11"/>
      <c r="K44" s="11"/>
    </row>
    <row r="45" spans="1:11">
      <c r="A45" s="26" t="s">
        <v>107</v>
      </c>
      <c r="B45" s="26" t="s">
        <v>60</v>
      </c>
      <c r="C45" s="27"/>
      <c r="D45" s="16"/>
      <c r="E45" s="27"/>
      <c r="F45" s="16"/>
      <c r="G45" s="27"/>
      <c r="H45" s="27"/>
      <c r="I45" s="27"/>
      <c r="J45" s="11"/>
      <c r="K45" s="11"/>
    </row>
    <row r="46" spans="1:11">
      <c r="A46" s="24" t="s">
        <v>62</v>
      </c>
      <c r="B46" s="24" t="s">
        <v>60</v>
      </c>
      <c r="C46" s="25"/>
      <c r="D46" s="18"/>
      <c r="E46" s="25"/>
      <c r="F46" s="18"/>
      <c r="G46" s="25"/>
      <c r="H46" s="25"/>
      <c r="I46" s="25"/>
      <c r="J46" s="11"/>
      <c r="K46" s="11"/>
    </row>
    <row r="47" spans="1:11">
      <c r="A47" s="22" t="s">
        <v>108</v>
      </c>
      <c r="B47" s="22" t="s">
        <v>64</v>
      </c>
      <c r="C47" s="23">
        <v>4</v>
      </c>
      <c r="D47" s="19"/>
      <c r="E47" s="23">
        <f>C47*D47</f>
        <v>0</v>
      </c>
      <c r="F47" s="19"/>
      <c r="G47" s="23">
        <f>C47*F47</f>
        <v>0</v>
      </c>
      <c r="H47" s="23">
        <f t="shared" ref="H47:I51" si="5">D47+F47</f>
        <v>0</v>
      </c>
      <c r="I47" s="23">
        <f t="shared" si="5"/>
        <v>0</v>
      </c>
      <c r="J47" s="11"/>
      <c r="K47" s="11"/>
    </row>
    <row r="48" spans="1:11">
      <c r="A48" s="22" t="s">
        <v>65</v>
      </c>
      <c r="B48" s="22" t="s">
        <v>66</v>
      </c>
      <c r="C48" s="23">
        <v>2</v>
      </c>
      <c r="D48" s="19"/>
      <c r="E48" s="23">
        <f>C48*D48</f>
        <v>0</v>
      </c>
      <c r="F48" s="19"/>
      <c r="G48" s="23">
        <f>C48*F48</f>
        <v>0</v>
      </c>
      <c r="H48" s="23">
        <f t="shared" si="5"/>
        <v>0</v>
      </c>
      <c r="I48" s="23">
        <f t="shared" si="5"/>
        <v>0</v>
      </c>
      <c r="J48" s="11"/>
      <c r="K48" s="11"/>
    </row>
    <row r="49" spans="1:11">
      <c r="A49" s="22" t="s">
        <v>67</v>
      </c>
      <c r="B49" s="22" t="s">
        <v>66</v>
      </c>
      <c r="C49" s="23">
        <v>2</v>
      </c>
      <c r="D49" s="19"/>
      <c r="E49" s="23">
        <f>C49*D49</f>
        <v>0</v>
      </c>
      <c r="F49" s="19"/>
      <c r="G49" s="23">
        <f>C49*F49</f>
        <v>0</v>
      </c>
      <c r="H49" s="23">
        <f t="shared" si="5"/>
        <v>0</v>
      </c>
      <c r="I49" s="23">
        <f t="shared" si="5"/>
        <v>0</v>
      </c>
      <c r="J49" s="11"/>
      <c r="K49" s="11"/>
    </row>
    <row r="50" spans="1:11">
      <c r="A50" s="22" t="s">
        <v>109</v>
      </c>
      <c r="B50" s="22" t="s">
        <v>66</v>
      </c>
      <c r="C50" s="23">
        <v>2</v>
      </c>
      <c r="D50" s="19"/>
      <c r="E50" s="23">
        <f>C50*D50</f>
        <v>0</v>
      </c>
      <c r="F50" s="19"/>
      <c r="G50" s="23">
        <f>C50*F50</f>
        <v>0</v>
      </c>
      <c r="H50" s="23">
        <f t="shared" si="5"/>
        <v>0</v>
      </c>
      <c r="I50" s="23">
        <f t="shared" si="5"/>
        <v>0</v>
      </c>
      <c r="J50" s="11"/>
      <c r="K50" s="11"/>
    </row>
    <row r="51" spans="1:11">
      <c r="A51" s="22" t="s">
        <v>110</v>
      </c>
      <c r="B51" s="22" t="s">
        <v>70</v>
      </c>
      <c r="C51" s="23">
        <v>1</v>
      </c>
      <c r="D51" s="19"/>
      <c r="E51" s="23">
        <f>C51*D51</f>
        <v>0</v>
      </c>
      <c r="F51" s="19"/>
      <c r="G51" s="23">
        <f>C51*F51</f>
        <v>0</v>
      </c>
      <c r="H51" s="23">
        <f t="shared" si="5"/>
        <v>0</v>
      </c>
      <c r="I51" s="23">
        <f t="shared" si="5"/>
        <v>0</v>
      </c>
      <c r="J51" s="11"/>
      <c r="K51" s="11"/>
    </row>
    <row r="52" spans="1:11">
      <c r="A52" s="24" t="s">
        <v>81</v>
      </c>
      <c r="B52" s="24" t="s">
        <v>60</v>
      </c>
      <c r="C52" s="25"/>
      <c r="D52" s="18"/>
      <c r="E52" s="25"/>
      <c r="F52" s="18"/>
      <c r="G52" s="25"/>
      <c r="H52" s="25"/>
      <c r="I52" s="25"/>
      <c r="J52" s="11"/>
      <c r="K52" s="11"/>
    </row>
    <row r="53" spans="1:11">
      <c r="A53" s="22" t="s">
        <v>111</v>
      </c>
      <c r="B53" s="22" t="s">
        <v>78</v>
      </c>
      <c r="C53" s="23">
        <v>10</v>
      </c>
      <c r="D53" s="19"/>
      <c r="E53" s="23">
        <f>C53*D53</f>
        <v>0</v>
      </c>
      <c r="F53" s="19"/>
      <c r="G53" s="23">
        <f>C53*F53</f>
        <v>0</v>
      </c>
      <c r="H53" s="23">
        <f>D53+F53</f>
        <v>0</v>
      </c>
      <c r="I53" s="23">
        <f>E53+G53</f>
        <v>0</v>
      </c>
      <c r="J53" s="11"/>
      <c r="K53" s="11"/>
    </row>
    <row r="54" spans="1:11">
      <c r="A54" s="22" t="s">
        <v>112</v>
      </c>
      <c r="B54" s="22" t="s">
        <v>64</v>
      </c>
      <c r="C54" s="23">
        <v>2</v>
      </c>
      <c r="D54" s="19"/>
      <c r="E54" s="23">
        <f>C54*D54</f>
        <v>0</v>
      </c>
      <c r="F54" s="19"/>
      <c r="G54" s="23">
        <f>C54*F54</f>
        <v>0</v>
      </c>
      <c r="H54" s="23">
        <f>D54+F54</f>
        <v>0</v>
      </c>
      <c r="I54" s="23">
        <f>E54+G54</f>
        <v>0</v>
      </c>
      <c r="J54" s="11"/>
      <c r="K54" s="11"/>
    </row>
    <row r="55" spans="1:11">
      <c r="A55" s="24" t="s">
        <v>113</v>
      </c>
      <c r="B55" s="24" t="s">
        <v>60</v>
      </c>
      <c r="C55" s="25"/>
      <c r="D55" s="18"/>
      <c r="E55" s="25"/>
      <c r="F55" s="18"/>
      <c r="G55" s="25"/>
      <c r="H55" s="25"/>
      <c r="I55" s="25"/>
      <c r="J55" s="11"/>
      <c r="K55" s="11"/>
    </row>
    <row r="56" spans="1:11">
      <c r="A56" s="22" t="s">
        <v>114</v>
      </c>
      <c r="B56" s="22" t="s">
        <v>66</v>
      </c>
      <c r="C56" s="23">
        <v>2</v>
      </c>
      <c r="D56" s="19"/>
      <c r="E56" s="23">
        <f>C56*D56</f>
        <v>0</v>
      </c>
      <c r="F56" s="19"/>
      <c r="G56" s="23">
        <f>C56*F56</f>
        <v>0</v>
      </c>
      <c r="H56" s="23">
        <f>D56+F56</f>
        <v>0</v>
      </c>
      <c r="I56" s="23">
        <f>E56+G56</f>
        <v>0</v>
      </c>
      <c r="J56" s="11"/>
      <c r="K56" s="11"/>
    </row>
    <row r="57" spans="1:11">
      <c r="A57" s="26" t="s">
        <v>115</v>
      </c>
      <c r="B57" s="26" t="s">
        <v>60</v>
      </c>
      <c r="C57" s="27"/>
      <c r="D57" s="16"/>
      <c r="E57" s="27">
        <f>SUM(E46:E56)</f>
        <v>0</v>
      </c>
      <c r="F57" s="16"/>
      <c r="G57" s="27">
        <f>SUM(G46:G56)</f>
        <v>0</v>
      </c>
      <c r="H57" s="27"/>
      <c r="I57" s="27">
        <f>SUM(I46:I56)</f>
        <v>0</v>
      </c>
      <c r="J57" s="11"/>
      <c r="K57" s="11"/>
    </row>
    <row r="58" spans="1:11">
      <c r="A58" s="26" t="s">
        <v>116</v>
      </c>
      <c r="B58" s="26" t="s">
        <v>60</v>
      </c>
      <c r="C58" s="27"/>
      <c r="D58" s="16"/>
      <c r="E58" s="27"/>
      <c r="F58" s="16"/>
      <c r="G58" s="27"/>
      <c r="H58" s="27"/>
      <c r="I58" s="27"/>
      <c r="J58" s="11"/>
      <c r="K58" s="11"/>
    </row>
    <row r="59" spans="1:11">
      <c r="A59" s="22" t="s">
        <v>117</v>
      </c>
      <c r="B59" s="22" t="s">
        <v>60</v>
      </c>
      <c r="C59" s="23"/>
      <c r="D59" s="19"/>
      <c r="E59" s="23"/>
      <c r="F59" s="19"/>
      <c r="G59" s="23"/>
      <c r="H59" s="23">
        <f t="shared" ref="H59:I61" si="6">D59+F59</f>
        <v>0</v>
      </c>
      <c r="I59" s="23">
        <f t="shared" si="6"/>
        <v>0</v>
      </c>
      <c r="J59" s="11"/>
      <c r="K59" s="11"/>
    </row>
    <row r="60" spans="1:11" ht="24">
      <c r="A60" s="28" t="s">
        <v>118</v>
      </c>
      <c r="B60" s="22" t="s">
        <v>60</v>
      </c>
      <c r="C60" s="23"/>
      <c r="D60" s="19"/>
      <c r="E60" s="23"/>
      <c r="F60" s="19"/>
      <c r="G60" s="23"/>
      <c r="H60" s="23">
        <f t="shared" si="6"/>
        <v>0</v>
      </c>
      <c r="I60" s="23">
        <f t="shared" si="6"/>
        <v>0</v>
      </c>
      <c r="J60" s="11"/>
      <c r="K60" s="11"/>
    </row>
    <row r="61" spans="1:11">
      <c r="A61" s="22" t="s">
        <v>119</v>
      </c>
      <c r="B61" s="22" t="s">
        <v>60</v>
      </c>
      <c r="C61" s="23"/>
      <c r="D61" s="19"/>
      <c r="E61" s="23"/>
      <c r="F61" s="19"/>
      <c r="G61" s="23"/>
      <c r="H61" s="23">
        <f t="shared" si="6"/>
        <v>0</v>
      </c>
      <c r="I61" s="23">
        <f t="shared" si="6"/>
        <v>0</v>
      </c>
      <c r="J61" s="11"/>
      <c r="K61" s="11"/>
    </row>
    <row r="62" spans="1:11">
      <c r="A62" s="24" t="s">
        <v>62</v>
      </c>
      <c r="B62" s="24" t="s">
        <v>60</v>
      </c>
      <c r="C62" s="25"/>
      <c r="D62" s="18"/>
      <c r="E62" s="25"/>
      <c r="F62" s="18"/>
      <c r="G62" s="25"/>
      <c r="H62" s="25"/>
      <c r="I62" s="25"/>
      <c r="J62" s="11"/>
      <c r="K62" s="11"/>
    </row>
    <row r="63" spans="1:11">
      <c r="A63" s="22" t="s">
        <v>65</v>
      </c>
      <c r="B63" s="22" t="s">
        <v>66</v>
      </c>
      <c r="C63" s="23">
        <v>4</v>
      </c>
      <c r="D63" s="19"/>
      <c r="E63" s="23">
        <f>C63*D63</f>
        <v>0</v>
      </c>
      <c r="F63" s="19"/>
      <c r="G63" s="23">
        <f>C63*F63</f>
        <v>0</v>
      </c>
      <c r="H63" s="23">
        <f t="shared" ref="H63:I66" si="7">D63+F63</f>
        <v>0</v>
      </c>
      <c r="I63" s="23">
        <f t="shared" si="7"/>
        <v>0</v>
      </c>
      <c r="J63" s="11"/>
      <c r="K63" s="11"/>
    </row>
    <row r="64" spans="1:11">
      <c r="A64" s="22" t="s">
        <v>67</v>
      </c>
      <c r="B64" s="22" t="s">
        <v>66</v>
      </c>
      <c r="C64" s="23">
        <v>4</v>
      </c>
      <c r="D64" s="19"/>
      <c r="E64" s="23">
        <f>C64*D64</f>
        <v>0</v>
      </c>
      <c r="F64" s="19"/>
      <c r="G64" s="23">
        <f>C64*F64</f>
        <v>0</v>
      </c>
      <c r="H64" s="23">
        <f t="shared" si="7"/>
        <v>0</v>
      </c>
      <c r="I64" s="23">
        <f t="shared" si="7"/>
        <v>0</v>
      </c>
      <c r="J64" s="11"/>
      <c r="K64" s="11"/>
    </row>
    <row r="65" spans="1:11">
      <c r="A65" s="22" t="s">
        <v>120</v>
      </c>
      <c r="B65" s="22" t="s">
        <v>66</v>
      </c>
      <c r="C65" s="23">
        <v>4</v>
      </c>
      <c r="D65" s="19"/>
      <c r="E65" s="23">
        <f>C65*D65</f>
        <v>0</v>
      </c>
      <c r="F65" s="19"/>
      <c r="G65" s="23">
        <f>C65*F65</f>
        <v>0</v>
      </c>
      <c r="H65" s="23">
        <f t="shared" si="7"/>
        <v>0</v>
      </c>
      <c r="I65" s="23">
        <f t="shared" si="7"/>
        <v>0</v>
      </c>
      <c r="J65" s="11"/>
      <c r="K65" s="11"/>
    </row>
    <row r="66" spans="1:11">
      <c r="A66" s="22" t="s">
        <v>121</v>
      </c>
      <c r="B66" s="22" t="s">
        <v>60</v>
      </c>
      <c r="C66" s="23"/>
      <c r="D66" s="19"/>
      <c r="E66" s="23"/>
      <c r="F66" s="19"/>
      <c r="G66" s="23"/>
      <c r="H66" s="23">
        <f t="shared" si="7"/>
        <v>0</v>
      </c>
      <c r="I66" s="23">
        <f t="shared" si="7"/>
        <v>0</v>
      </c>
      <c r="J66" s="11"/>
      <c r="K66" s="11"/>
    </row>
    <row r="67" spans="1:11">
      <c r="A67" s="24" t="s">
        <v>122</v>
      </c>
      <c r="B67" s="24" t="s">
        <v>60</v>
      </c>
      <c r="C67" s="25"/>
      <c r="D67" s="18"/>
      <c r="E67" s="25"/>
      <c r="F67" s="18"/>
      <c r="G67" s="25"/>
      <c r="H67" s="25"/>
      <c r="I67" s="25"/>
      <c r="J67" s="11"/>
      <c r="K67" s="11"/>
    </row>
    <row r="68" spans="1:11">
      <c r="A68" s="22" t="s">
        <v>123</v>
      </c>
      <c r="B68" s="22" t="s">
        <v>124</v>
      </c>
      <c r="C68" s="23">
        <v>0.1</v>
      </c>
      <c r="D68" s="19"/>
      <c r="E68" s="23">
        <f>C68*D68</f>
        <v>0</v>
      </c>
      <c r="F68" s="19"/>
      <c r="G68" s="23">
        <f>C68*F68</f>
        <v>0</v>
      </c>
      <c r="H68" s="23">
        <f>D68+F68</f>
        <v>0</v>
      </c>
      <c r="I68" s="23">
        <f>E68+G68</f>
        <v>0</v>
      </c>
      <c r="J68" s="11"/>
      <c r="K68" s="11"/>
    </row>
    <row r="69" spans="1:11">
      <c r="A69" s="24" t="s">
        <v>125</v>
      </c>
      <c r="B69" s="24" t="s">
        <v>60</v>
      </c>
      <c r="C69" s="25"/>
      <c r="D69" s="18"/>
      <c r="E69" s="25"/>
      <c r="F69" s="18"/>
      <c r="G69" s="25"/>
      <c r="H69" s="25"/>
      <c r="I69" s="25"/>
      <c r="J69" s="11"/>
      <c r="K69" s="11"/>
    </row>
    <row r="70" spans="1:11">
      <c r="A70" s="22" t="s">
        <v>126</v>
      </c>
      <c r="B70" s="22" t="s">
        <v>92</v>
      </c>
      <c r="C70" s="23">
        <v>12</v>
      </c>
      <c r="D70" s="19"/>
      <c r="E70" s="23">
        <f>C70*D70</f>
        <v>0</v>
      </c>
      <c r="F70" s="19"/>
      <c r="G70" s="23">
        <f>C70*F70</f>
        <v>0</v>
      </c>
      <c r="H70" s="23">
        <f>D70+F70</f>
        <v>0</v>
      </c>
      <c r="I70" s="23">
        <f>E70+G70</f>
        <v>0</v>
      </c>
      <c r="J70" s="11"/>
      <c r="K70" s="11"/>
    </row>
    <row r="71" spans="1:11">
      <c r="A71" s="24" t="s">
        <v>127</v>
      </c>
      <c r="B71" s="24" t="s">
        <v>60</v>
      </c>
      <c r="C71" s="25"/>
      <c r="D71" s="18"/>
      <c r="E71" s="25"/>
      <c r="F71" s="18"/>
      <c r="G71" s="25"/>
      <c r="H71" s="25"/>
      <c r="I71" s="25"/>
      <c r="J71" s="11"/>
      <c r="K71" s="11"/>
    </row>
    <row r="72" spans="1:11">
      <c r="A72" s="22" t="s">
        <v>128</v>
      </c>
      <c r="B72" s="22" t="s">
        <v>78</v>
      </c>
      <c r="C72" s="23">
        <v>50</v>
      </c>
      <c r="D72" s="19"/>
      <c r="E72" s="23">
        <f>C72*D72</f>
        <v>0</v>
      </c>
      <c r="F72" s="19"/>
      <c r="G72" s="23">
        <f>C72*F72</f>
        <v>0</v>
      </c>
      <c r="H72" s="23">
        <f>D72+F72</f>
        <v>0</v>
      </c>
      <c r="I72" s="23">
        <f>E72+G72</f>
        <v>0</v>
      </c>
      <c r="J72" s="11"/>
      <c r="K72" s="11"/>
    </row>
    <row r="73" spans="1:11">
      <c r="A73" s="24" t="s">
        <v>129</v>
      </c>
      <c r="B73" s="24" t="s">
        <v>60</v>
      </c>
      <c r="C73" s="25"/>
      <c r="D73" s="18"/>
      <c r="E73" s="25"/>
      <c r="F73" s="18"/>
      <c r="G73" s="25"/>
      <c r="H73" s="25"/>
      <c r="I73" s="25"/>
      <c r="J73" s="11"/>
      <c r="K73" s="11"/>
    </row>
    <row r="74" spans="1:11">
      <c r="A74" s="22" t="s">
        <v>128</v>
      </c>
      <c r="B74" s="22" t="s">
        <v>78</v>
      </c>
      <c r="C74" s="23">
        <v>50</v>
      </c>
      <c r="D74" s="19"/>
      <c r="E74" s="23">
        <f>C74*D74</f>
        <v>0</v>
      </c>
      <c r="F74" s="19"/>
      <c r="G74" s="23">
        <f>C74*F74</f>
        <v>0</v>
      </c>
      <c r="H74" s="23">
        <f>D74+F74</f>
        <v>0</v>
      </c>
      <c r="I74" s="23">
        <f>E74+G74</f>
        <v>0</v>
      </c>
      <c r="J74" s="11"/>
      <c r="K74" s="11"/>
    </row>
    <row r="75" spans="1:11">
      <c r="A75" s="22" t="s">
        <v>130</v>
      </c>
      <c r="B75" s="22" t="s">
        <v>92</v>
      </c>
      <c r="C75" s="23">
        <v>12</v>
      </c>
      <c r="D75" s="19"/>
      <c r="E75" s="23">
        <f>C75*D75</f>
        <v>0</v>
      </c>
      <c r="F75" s="19"/>
      <c r="G75" s="23">
        <f>C75*F75</f>
        <v>0</v>
      </c>
      <c r="H75" s="23">
        <f>D75+F75</f>
        <v>0</v>
      </c>
      <c r="I75" s="23">
        <f>E75+G75</f>
        <v>0</v>
      </c>
      <c r="J75" s="11"/>
      <c r="K75" s="11"/>
    </row>
    <row r="76" spans="1:11">
      <c r="A76" s="24" t="s">
        <v>131</v>
      </c>
      <c r="B76" s="24" t="s">
        <v>60</v>
      </c>
      <c r="C76" s="25"/>
      <c r="D76" s="18"/>
      <c r="E76" s="25"/>
      <c r="F76" s="18"/>
      <c r="G76" s="25"/>
      <c r="H76" s="25"/>
      <c r="I76" s="25"/>
      <c r="J76" s="11"/>
      <c r="K76" s="11"/>
    </row>
    <row r="77" spans="1:11">
      <c r="A77" s="22" t="s">
        <v>132</v>
      </c>
      <c r="B77" s="22" t="s">
        <v>78</v>
      </c>
      <c r="C77" s="23">
        <v>50</v>
      </c>
      <c r="D77" s="19"/>
      <c r="E77" s="23">
        <f>C77*D77</f>
        <v>0</v>
      </c>
      <c r="F77" s="19"/>
      <c r="G77" s="23">
        <f>C77*F77</f>
        <v>0</v>
      </c>
      <c r="H77" s="23">
        <f>D77+F77</f>
        <v>0</v>
      </c>
      <c r="I77" s="23">
        <f>E77+G77</f>
        <v>0</v>
      </c>
      <c r="J77" s="11"/>
      <c r="K77" s="11"/>
    </row>
    <row r="78" spans="1:11">
      <c r="A78" s="24" t="s">
        <v>133</v>
      </c>
      <c r="B78" s="24" t="s">
        <v>60</v>
      </c>
      <c r="C78" s="25"/>
      <c r="D78" s="18"/>
      <c r="E78" s="25"/>
      <c r="F78" s="18"/>
      <c r="G78" s="25"/>
      <c r="H78" s="25"/>
      <c r="I78" s="25"/>
      <c r="J78" s="11"/>
      <c r="K78" s="11"/>
    </row>
    <row r="79" spans="1:11">
      <c r="A79" s="22" t="s">
        <v>134</v>
      </c>
      <c r="B79" s="22" t="s">
        <v>70</v>
      </c>
      <c r="C79" s="23">
        <v>6</v>
      </c>
      <c r="D79" s="19"/>
      <c r="E79" s="23">
        <f>C79*D79</f>
        <v>0</v>
      </c>
      <c r="F79" s="19"/>
      <c r="G79" s="23">
        <f>C79*F79</f>
        <v>0</v>
      </c>
      <c r="H79" s="23">
        <f>D79+F79</f>
        <v>0</v>
      </c>
      <c r="I79" s="23">
        <f>E79+G79</f>
        <v>0</v>
      </c>
      <c r="J79" s="11"/>
      <c r="K79" s="11"/>
    </row>
    <row r="80" spans="1:11">
      <c r="A80" s="24" t="s">
        <v>135</v>
      </c>
      <c r="B80" s="24" t="s">
        <v>60</v>
      </c>
      <c r="C80" s="25"/>
      <c r="D80" s="18"/>
      <c r="E80" s="25"/>
      <c r="F80" s="18"/>
      <c r="G80" s="25"/>
      <c r="H80" s="25"/>
      <c r="I80" s="25"/>
      <c r="J80" s="11"/>
      <c r="K80" s="11"/>
    </row>
    <row r="81" spans="1:11">
      <c r="A81" s="22" t="s">
        <v>136</v>
      </c>
      <c r="B81" s="22" t="s">
        <v>66</v>
      </c>
      <c r="C81" s="23">
        <v>4</v>
      </c>
      <c r="D81" s="19"/>
      <c r="E81" s="23">
        <f>C81*D81</f>
        <v>0</v>
      </c>
      <c r="F81" s="19"/>
      <c r="G81" s="23">
        <f>C81*F81</f>
        <v>0</v>
      </c>
      <c r="H81" s="23">
        <f>D81+F81</f>
        <v>0</v>
      </c>
      <c r="I81" s="23">
        <f>E81+G81</f>
        <v>0</v>
      </c>
      <c r="J81" s="11"/>
      <c r="K81" s="11"/>
    </row>
    <row r="82" spans="1:11">
      <c r="A82" s="24" t="s">
        <v>137</v>
      </c>
      <c r="B82" s="24" t="s">
        <v>60</v>
      </c>
      <c r="C82" s="25"/>
      <c r="D82" s="18"/>
      <c r="E82" s="25"/>
      <c r="F82" s="18"/>
      <c r="G82" s="25"/>
      <c r="H82" s="25"/>
      <c r="I82" s="25"/>
      <c r="J82" s="11"/>
      <c r="K82" s="11"/>
    </row>
    <row r="83" spans="1:11">
      <c r="A83" s="22" t="s">
        <v>138</v>
      </c>
      <c r="B83" s="22" t="s">
        <v>78</v>
      </c>
      <c r="C83" s="23">
        <v>50</v>
      </c>
      <c r="D83" s="19"/>
      <c r="E83" s="23">
        <f>C83*D83</f>
        <v>0</v>
      </c>
      <c r="F83" s="19"/>
      <c r="G83" s="23">
        <f>C83*F83</f>
        <v>0</v>
      </c>
      <c r="H83" s="23">
        <f>D83+F83</f>
        <v>0</v>
      </c>
      <c r="I83" s="23">
        <f>E83+G83</f>
        <v>0</v>
      </c>
      <c r="J83" s="11"/>
      <c r="K83" s="11"/>
    </row>
    <row r="84" spans="1:11">
      <c r="A84" s="24" t="s">
        <v>139</v>
      </c>
      <c r="B84" s="24" t="s">
        <v>60</v>
      </c>
      <c r="C84" s="25"/>
      <c r="D84" s="18"/>
      <c r="E84" s="25"/>
      <c r="F84" s="18"/>
      <c r="G84" s="25"/>
      <c r="H84" s="25"/>
      <c r="I84" s="25"/>
      <c r="J84" s="11"/>
      <c r="K84" s="11"/>
    </row>
    <row r="85" spans="1:11">
      <c r="A85" s="22" t="s">
        <v>140</v>
      </c>
      <c r="B85" s="22" t="s">
        <v>78</v>
      </c>
      <c r="C85" s="23">
        <v>20</v>
      </c>
      <c r="D85" s="19"/>
      <c r="E85" s="23">
        <f>C85*D85</f>
        <v>0</v>
      </c>
      <c r="F85" s="19"/>
      <c r="G85" s="23">
        <f>C85*F85</f>
        <v>0</v>
      </c>
      <c r="H85" s="23">
        <f t="shared" ref="H85:I89" si="8">D85+F85</f>
        <v>0</v>
      </c>
      <c r="I85" s="23">
        <f t="shared" si="8"/>
        <v>0</v>
      </c>
      <c r="J85" s="11"/>
      <c r="K85" s="11"/>
    </row>
    <row r="86" spans="1:11">
      <c r="A86" s="22" t="s">
        <v>141</v>
      </c>
      <c r="B86" s="22" t="s">
        <v>78</v>
      </c>
      <c r="C86" s="23">
        <v>14</v>
      </c>
      <c r="D86" s="19"/>
      <c r="E86" s="23">
        <f>C86*D86</f>
        <v>0</v>
      </c>
      <c r="F86" s="19"/>
      <c r="G86" s="23">
        <f>C86*F86</f>
        <v>0</v>
      </c>
      <c r="H86" s="23">
        <f t="shared" si="8"/>
        <v>0</v>
      </c>
      <c r="I86" s="23">
        <f t="shared" si="8"/>
        <v>0</v>
      </c>
      <c r="J86" s="11"/>
      <c r="K86" s="11"/>
    </row>
    <row r="87" spans="1:11">
      <c r="A87" s="22" t="s">
        <v>142</v>
      </c>
      <c r="B87" s="22" t="s">
        <v>78</v>
      </c>
      <c r="C87" s="23">
        <v>80</v>
      </c>
      <c r="D87" s="19"/>
      <c r="E87" s="23">
        <f>C87*D87</f>
        <v>0</v>
      </c>
      <c r="F87" s="19"/>
      <c r="G87" s="23">
        <f>C87*F87</f>
        <v>0</v>
      </c>
      <c r="H87" s="23">
        <f t="shared" si="8"/>
        <v>0</v>
      </c>
      <c r="I87" s="23">
        <f t="shared" si="8"/>
        <v>0</v>
      </c>
      <c r="J87" s="11"/>
      <c r="K87" s="11"/>
    </row>
    <row r="88" spans="1:11">
      <c r="A88" s="22" t="s">
        <v>143</v>
      </c>
      <c r="B88" s="22" t="s">
        <v>78</v>
      </c>
      <c r="C88" s="23">
        <v>6</v>
      </c>
      <c r="D88" s="19"/>
      <c r="E88" s="23">
        <f>C88*D88</f>
        <v>0</v>
      </c>
      <c r="F88" s="19"/>
      <c r="G88" s="23">
        <f>C88*F88</f>
        <v>0</v>
      </c>
      <c r="H88" s="23">
        <f t="shared" si="8"/>
        <v>0</v>
      </c>
      <c r="I88" s="23">
        <f t="shared" si="8"/>
        <v>0</v>
      </c>
      <c r="J88" s="11"/>
      <c r="K88" s="11"/>
    </row>
    <row r="89" spans="1:11">
      <c r="A89" s="22" t="s">
        <v>144</v>
      </c>
      <c r="B89" s="22" t="s">
        <v>70</v>
      </c>
      <c r="C89" s="23">
        <v>1</v>
      </c>
      <c r="D89" s="19"/>
      <c r="E89" s="23">
        <f>C89*D89</f>
        <v>0</v>
      </c>
      <c r="F89" s="19"/>
      <c r="G89" s="23">
        <f>C89*F89</f>
        <v>0</v>
      </c>
      <c r="H89" s="23">
        <f t="shared" si="8"/>
        <v>0</v>
      </c>
      <c r="I89" s="23">
        <f t="shared" si="8"/>
        <v>0</v>
      </c>
      <c r="J89" s="11"/>
      <c r="K89" s="11"/>
    </row>
    <row r="90" spans="1:11">
      <c r="A90" s="24" t="s">
        <v>145</v>
      </c>
      <c r="B90" s="24" t="s">
        <v>60</v>
      </c>
      <c r="C90" s="25"/>
      <c r="D90" s="18"/>
      <c r="E90" s="25"/>
      <c r="F90" s="18"/>
      <c r="G90" s="25"/>
      <c r="H90" s="25"/>
      <c r="I90" s="25"/>
      <c r="J90" s="11"/>
      <c r="K90" s="11"/>
    </row>
    <row r="91" spans="1:11">
      <c r="A91" s="22" t="s">
        <v>146</v>
      </c>
      <c r="B91" s="22" t="s">
        <v>70</v>
      </c>
      <c r="C91" s="23">
        <v>10</v>
      </c>
      <c r="D91" s="19"/>
      <c r="E91" s="23">
        <f>C91*D91</f>
        <v>0</v>
      </c>
      <c r="F91" s="19"/>
      <c r="G91" s="23">
        <f>C91*F91</f>
        <v>0</v>
      </c>
      <c r="H91" s="23">
        <f>D91+F91</f>
        <v>0</v>
      </c>
      <c r="I91" s="23">
        <f>E91+G91</f>
        <v>0</v>
      </c>
      <c r="J91" s="11"/>
      <c r="K91" s="11"/>
    </row>
    <row r="92" spans="1:11">
      <c r="A92" s="24" t="s">
        <v>147</v>
      </c>
      <c r="B92" s="24" t="s">
        <v>60</v>
      </c>
      <c r="C92" s="25"/>
      <c r="D92" s="18"/>
      <c r="E92" s="25"/>
      <c r="F92" s="18"/>
      <c r="G92" s="25"/>
      <c r="H92" s="25"/>
      <c r="I92" s="25"/>
      <c r="J92" s="11"/>
      <c r="K92" s="11"/>
    </row>
    <row r="93" spans="1:11">
      <c r="A93" s="22" t="s">
        <v>148</v>
      </c>
      <c r="B93" s="22" t="s">
        <v>70</v>
      </c>
      <c r="C93" s="23">
        <v>8</v>
      </c>
      <c r="D93" s="19"/>
      <c r="E93" s="23">
        <f t="shared" ref="E93:E105" si="9">C93*D93</f>
        <v>0</v>
      </c>
      <c r="F93" s="19"/>
      <c r="G93" s="23">
        <f t="shared" ref="G93:G105" si="10">C93*F93</f>
        <v>0</v>
      </c>
      <c r="H93" s="23">
        <f t="shared" ref="H93:H105" si="11">D93+F93</f>
        <v>0</v>
      </c>
      <c r="I93" s="23">
        <f t="shared" ref="I93:I105" si="12">E93+G93</f>
        <v>0</v>
      </c>
      <c r="J93" s="11"/>
      <c r="K93" s="11"/>
    </row>
    <row r="94" spans="1:11">
      <c r="A94" s="22" t="s">
        <v>149</v>
      </c>
      <c r="B94" s="22" t="s">
        <v>70</v>
      </c>
      <c r="C94" s="23">
        <v>8</v>
      </c>
      <c r="D94" s="19"/>
      <c r="E94" s="23">
        <f t="shared" si="9"/>
        <v>0</v>
      </c>
      <c r="F94" s="19"/>
      <c r="G94" s="23">
        <f t="shared" si="10"/>
        <v>0</v>
      </c>
      <c r="H94" s="23">
        <f t="shared" si="11"/>
        <v>0</v>
      </c>
      <c r="I94" s="23">
        <f t="shared" si="12"/>
        <v>0</v>
      </c>
      <c r="J94" s="11"/>
      <c r="K94" s="11"/>
    </row>
    <row r="95" spans="1:11">
      <c r="A95" s="22" t="s">
        <v>150</v>
      </c>
      <c r="B95" s="22" t="s">
        <v>70</v>
      </c>
      <c r="C95" s="23">
        <v>8</v>
      </c>
      <c r="D95" s="19"/>
      <c r="E95" s="23">
        <f t="shared" si="9"/>
        <v>0</v>
      </c>
      <c r="F95" s="19"/>
      <c r="G95" s="23">
        <f t="shared" si="10"/>
        <v>0</v>
      </c>
      <c r="H95" s="23">
        <f t="shared" si="11"/>
        <v>0</v>
      </c>
      <c r="I95" s="23">
        <f t="shared" si="12"/>
        <v>0</v>
      </c>
      <c r="J95" s="11"/>
      <c r="K95" s="11"/>
    </row>
    <row r="96" spans="1:11">
      <c r="A96" s="22" t="s">
        <v>151</v>
      </c>
      <c r="B96" s="22" t="s">
        <v>70</v>
      </c>
      <c r="C96" s="23">
        <v>10</v>
      </c>
      <c r="D96" s="19"/>
      <c r="E96" s="23">
        <f t="shared" si="9"/>
        <v>0</v>
      </c>
      <c r="F96" s="19"/>
      <c r="G96" s="23">
        <f t="shared" si="10"/>
        <v>0</v>
      </c>
      <c r="H96" s="23">
        <f t="shared" si="11"/>
        <v>0</v>
      </c>
      <c r="I96" s="23">
        <f t="shared" si="12"/>
        <v>0</v>
      </c>
      <c r="J96" s="11"/>
      <c r="K96" s="11"/>
    </row>
    <row r="97" spans="1:11">
      <c r="A97" s="22" t="s">
        <v>152</v>
      </c>
      <c r="B97" s="22" t="s">
        <v>78</v>
      </c>
      <c r="C97" s="23">
        <v>135</v>
      </c>
      <c r="D97" s="19"/>
      <c r="E97" s="23">
        <f t="shared" si="9"/>
        <v>0</v>
      </c>
      <c r="F97" s="19"/>
      <c r="G97" s="23">
        <f t="shared" si="10"/>
        <v>0</v>
      </c>
      <c r="H97" s="23">
        <f t="shared" si="11"/>
        <v>0</v>
      </c>
      <c r="I97" s="23">
        <f t="shared" si="12"/>
        <v>0</v>
      </c>
      <c r="J97" s="11"/>
      <c r="K97" s="11"/>
    </row>
    <row r="98" spans="1:11">
      <c r="A98" s="22" t="s">
        <v>153</v>
      </c>
      <c r="B98" s="22" t="s">
        <v>70</v>
      </c>
      <c r="C98" s="23">
        <v>24</v>
      </c>
      <c r="D98" s="19"/>
      <c r="E98" s="23">
        <f t="shared" si="9"/>
        <v>0</v>
      </c>
      <c r="F98" s="19"/>
      <c r="G98" s="23">
        <f t="shared" si="10"/>
        <v>0</v>
      </c>
      <c r="H98" s="23">
        <f t="shared" si="11"/>
        <v>0</v>
      </c>
      <c r="I98" s="23">
        <f t="shared" si="12"/>
        <v>0</v>
      </c>
      <c r="J98" s="11"/>
      <c r="K98" s="11"/>
    </row>
    <row r="99" spans="1:11">
      <c r="A99" s="22" t="s">
        <v>154</v>
      </c>
      <c r="B99" s="22" t="s">
        <v>70</v>
      </c>
      <c r="C99" s="23">
        <v>60</v>
      </c>
      <c r="D99" s="19"/>
      <c r="E99" s="23">
        <f t="shared" si="9"/>
        <v>0</v>
      </c>
      <c r="F99" s="19"/>
      <c r="G99" s="23">
        <f t="shared" si="10"/>
        <v>0</v>
      </c>
      <c r="H99" s="23">
        <f t="shared" si="11"/>
        <v>0</v>
      </c>
      <c r="I99" s="23">
        <f t="shared" si="12"/>
        <v>0</v>
      </c>
      <c r="J99" s="11"/>
      <c r="K99" s="11"/>
    </row>
    <row r="100" spans="1:11">
      <c r="A100" s="22" t="s">
        <v>155</v>
      </c>
      <c r="B100" s="22" t="s">
        <v>70</v>
      </c>
      <c r="C100" s="23">
        <v>54</v>
      </c>
      <c r="D100" s="19"/>
      <c r="E100" s="23">
        <f t="shared" si="9"/>
        <v>0</v>
      </c>
      <c r="F100" s="19"/>
      <c r="G100" s="23">
        <f t="shared" si="10"/>
        <v>0</v>
      </c>
      <c r="H100" s="23">
        <f t="shared" si="11"/>
        <v>0</v>
      </c>
      <c r="I100" s="23">
        <f t="shared" si="12"/>
        <v>0</v>
      </c>
      <c r="J100" s="11"/>
      <c r="K100" s="11"/>
    </row>
    <row r="101" spans="1:11">
      <c r="A101" s="22" t="s">
        <v>156</v>
      </c>
      <c r="B101" s="22" t="s">
        <v>70</v>
      </c>
      <c r="C101" s="23">
        <v>3</v>
      </c>
      <c r="D101" s="19"/>
      <c r="E101" s="23">
        <f t="shared" si="9"/>
        <v>0</v>
      </c>
      <c r="F101" s="19"/>
      <c r="G101" s="23">
        <f t="shared" si="10"/>
        <v>0</v>
      </c>
      <c r="H101" s="23">
        <f t="shared" si="11"/>
        <v>0</v>
      </c>
      <c r="I101" s="23">
        <f t="shared" si="12"/>
        <v>0</v>
      </c>
      <c r="J101" s="11"/>
      <c r="K101" s="11"/>
    </row>
    <row r="102" spans="1:11">
      <c r="A102" s="22" t="s">
        <v>157</v>
      </c>
      <c r="B102" s="22" t="s">
        <v>70</v>
      </c>
      <c r="C102" s="23">
        <v>1</v>
      </c>
      <c r="D102" s="19"/>
      <c r="E102" s="23">
        <f t="shared" si="9"/>
        <v>0</v>
      </c>
      <c r="F102" s="19"/>
      <c r="G102" s="23">
        <f t="shared" si="10"/>
        <v>0</v>
      </c>
      <c r="H102" s="23">
        <f t="shared" si="11"/>
        <v>0</v>
      </c>
      <c r="I102" s="23">
        <f t="shared" si="12"/>
        <v>0</v>
      </c>
      <c r="J102" s="11"/>
      <c r="K102" s="11"/>
    </row>
    <row r="103" spans="1:11">
      <c r="A103" s="22" t="s">
        <v>158</v>
      </c>
      <c r="B103" s="22" t="s">
        <v>70</v>
      </c>
      <c r="C103" s="23">
        <v>1</v>
      </c>
      <c r="D103" s="19"/>
      <c r="E103" s="23">
        <f t="shared" si="9"/>
        <v>0</v>
      </c>
      <c r="F103" s="19"/>
      <c r="G103" s="23">
        <f t="shared" si="10"/>
        <v>0</v>
      </c>
      <c r="H103" s="23">
        <f t="shared" si="11"/>
        <v>0</v>
      </c>
      <c r="I103" s="23">
        <f t="shared" si="12"/>
        <v>0</v>
      </c>
      <c r="J103" s="11"/>
      <c r="K103" s="11"/>
    </row>
    <row r="104" spans="1:11">
      <c r="A104" s="22" t="s">
        <v>159</v>
      </c>
      <c r="B104" s="22" t="s">
        <v>70</v>
      </c>
      <c r="C104" s="23">
        <v>1</v>
      </c>
      <c r="D104" s="19"/>
      <c r="E104" s="23">
        <f t="shared" si="9"/>
        <v>0</v>
      </c>
      <c r="F104" s="19"/>
      <c r="G104" s="23">
        <f t="shared" si="10"/>
        <v>0</v>
      </c>
      <c r="H104" s="23">
        <f t="shared" si="11"/>
        <v>0</v>
      </c>
      <c r="I104" s="23">
        <f t="shared" si="12"/>
        <v>0</v>
      </c>
      <c r="J104" s="11"/>
      <c r="K104" s="11"/>
    </row>
    <row r="105" spans="1:11">
      <c r="A105" s="22" t="s">
        <v>160</v>
      </c>
      <c r="B105" s="22" t="s">
        <v>70</v>
      </c>
      <c r="C105" s="23">
        <v>6</v>
      </c>
      <c r="D105" s="19"/>
      <c r="E105" s="23">
        <f t="shared" si="9"/>
        <v>0</v>
      </c>
      <c r="F105" s="19"/>
      <c r="G105" s="23">
        <f t="shared" si="10"/>
        <v>0</v>
      </c>
      <c r="H105" s="23">
        <f t="shared" si="11"/>
        <v>0</v>
      </c>
      <c r="I105" s="23">
        <f t="shared" si="12"/>
        <v>0</v>
      </c>
      <c r="J105" s="11"/>
      <c r="K105" s="11"/>
    </row>
    <row r="106" spans="1:11">
      <c r="A106" s="24" t="s">
        <v>161</v>
      </c>
      <c r="B106" s="24" t="s">
        <v>60</v>
      </c>
      <c r="C106" s="25"/>
      <c r="D106" s="18"/>
      <c r="E106" s="25"/>
      <c r="F106" s="18"/>
      <c r="G106" s="25"/>
      <c r="H106" s="25"/>
      <c r="I106" s="25"/>
      <c r="J106" s="11"/>
      <c r="K106" s="11"/>
    </row>
    <row r="107" spans="1:11">
      <c r="A107" s="22" t="s">
        <v>162</v>
      </c>
      <c r="B107" s="22" t="s">
        <v>78</v>
      </c>
      <c r="C107" s="23">
        <v>12</v>
      </c>
      <c r="D107" s="19"/>
      <c r="E107" s="23">
        <f>C107*D107</f>
        <v>0</v>
      </c>
      <c r="F107" s="19"/>
      <c r="G107" s="23">
        <f>C107*F107</f>
        <v>0</v>
      </c>
      <c r="H107" s="23">
        <f t="shared" ref="H107:I109" si="13">D107+F107</f>
        <v>0</v>
      </c>
      <c r="I107" s="23">
        <f t="shared" si="13"/>
        <v>0</v>
      </c>
      <c r="J107" s="11"/>
      <c r="K107" s="11"/>
    </row>
    <row r="108" spans="1:11">
      <c r="A108" s="22" t="s">
        <v>163</v>
      </c>
      <c r="B108" s="22" t="s">
        <v>78</v>
      </c>
      <c r="C108" s="23">
        <v>5</v>
      </c>
      <c r="D108" s="19"/>
      <c r="E108" s="23">
        <f>C108*D108</f>
        <v>0</v>
      </c>
      <c r="F108" s="19"/>
      <c r="G108" s="23">
        <f>C108*F108</f>
        <v>0</v>
      </c>
      <c r="H108" s="23">
        <f t="shared" si="13"/>
        <v>0</v>
      </c>
      <c r="I108" s="23">
        <f t="shared" si="13"/>
        <v>0</v>
      </c>
      <c r="J108" s="11"/>
      <c r="K108" s="11"/>
    </row>
    <row r="109" spans="1:11">
      <c r="A109" s="22" t="s">
        <v>164</v>
      </c>
      <c r="B109" s="22" t="s">
        <v>70</v>
      </c>
      <c r="C109" s="23">
        <v>5</v>
      </c>
      <c r="D109" s="19"/>
      <c r="E109" s="23">
        <f>C109*D109</f>
        <v>0</v>
      </c>
      <c r="F109" s="19"/>
      <c r="G109" s="23">
        <f>C109*F109</f>
        <v>0</v>
      </c>
      <c r="H109" s="23">
        <f t="shared" si="13"/>
        <v>0</v>
      </c>
      <c r="I109" s="23">
        <f t="shared" si="13"/>
        <v>0</v>
      </c>
      <c r="J109" s="11"/>
      <c r="K109" s="11"/>
    </row>
    <row r="110" spans="1:11">
      <c r="A110" s="24" t="s">
        <v>165</v>
      </c>
      <c r="B110" s="24" t="s">
        <v>60</v>
      </c>
      <c r="C110" s="25"/>
      <c r="D110" s="18"/>
      <c r="E110" s="25"/>
      <c r="F110" s="18"/>
      <c r="G110" s="25"/>
      <c r="H110" s="25"/>
      <c r="I110" s="25"/>
      <c r="J110" s="11"/>
      <c r="K110" s="11"/>
    </row>
    <row r="111" spans="1:11">
      <c r="A111" s="22" t="s">
        <v>166</v>
      </c>
      <c r="B111" s="22" t="s">
        <v>70</v>
      </c>
      <c r="C111" s="23">
        <v>5</v>
      </c>
      <c r="D111" s="19"/>
      <c r="E111" s="23">
        <f>C111*D111</f>
        <v>0</v>
      </c>
      <c r="F111" s="19"/>
      <c r="G111" s="23">
        <f>C111*F111</f>
        <v>0</v>
      </c>
      <c r="H111" s="23">
        <f>D111+F111</f>
        <v>0</v>
      </c>
      <c r="I111" s="23">
        <f>E111+G111</f>
        <v>0</v>
      </c>
      <c r="J111" s="11"/>
      <c r="K111" s="11"/>
    </row>
    <row r="112" spans="1:11">
      <c r="A112" s="24" t="s">
        <v>167</v>
      </c>
      <c r="B112" s="24" t="s">
        <v>60</v>
      </c>
      <c r="C112" s="25"/>
      <c r="D112" s="18"/>
      <c r="E112" s="25"/>
      <c r="F112" s="18"/>
      <c r="G112" s="25"/>
      <c r="H112" s="25"/>
      <c r="I112" s="25"/>
      <c r="J112" s="11"/>
      <c r="K112" s="11"/>
    </row>
    <row r="113" spans="1:11">
      <c r="A113" s="22" t="s">
        <v>168</v>
      </c>
      <c r="B113" s="22" t="s">
        <v>70</v>
      </c>
      <c r="C113" s="23">
        <v>24</v>
      </c>
      <c r="D113" s="19"/>
      <c r="E113" s="23">
        <f>C113*D113</f>
        <v>0</v>
      </c>
      <c r="F113" s="19"/>
      <c r="G113" s="23">
        <f>C113*F113</f>
        <v>0</v>
      </c>
      <c r="H113" s="23">
        <f t="shared" ref="H113:I115" si="14">D113+F113</f>
        <v>0</v>
      </c>
      <c r="I113" s="23">
        <f t="shared" si="14"/>
        <v>0</v>
      </c>
      <c r="J113" s="11"/>
      <c r="K113" s="11"/>
    </row>
    <row r="114" spans="1:11">
      <c r="A114" s="22" t="s">
        <v>96</v>
      </c>
      <c r="B114" s="22" t="s">
        <v>64</v>
      </c>
      <c r="C114" s="23">
        <v>12</v>
      </c>
      <c r="D114" s="19"/>
      <c r="E114" s="23">
        <f>C114*D114</f>
        <v>0</v>
      </c>
      <c r="F114" s="19"/>
      <c r="G114" s="23">
        <f>C114*F114</f>
        <v>0</v>
      </c>
      <c r="H114" s="23">
        <f t="shared" si="14"/>
        <v>0</v>
      </c>
      <c r="I114" s="23">
        <f t="shared" si="14"/>
        <v>0</v>
      </c>
      <c r="J114" s="11"/>
      <c r="K114" s="11"/>
    </row>
    <row r="115" spans="1:11">
      <c r="A115" s="22" t="s">
        <v>169</v>
      </c>
      <c r="B115" s="22" t="s">
        <v>78</v>
      </c>
      <c r="C115" s="23">
        <v>12</v>
      </c>
      <c r="D115" s="19"/>
      <c r="E115" s="23">
        <f>C115*D115</f>
        <v>0</v>
      </c>
      <c r="F115" s="19"/>
      <c r="G115" s="23">
        <f>C115*F115</f>
        <v>0</v>
      </c>
      <c r="H115" s="23">
        <f t="shared" si="14"/>
        <v>0</v>
      </c>
      <c r="I115" s="23">
        <f t="shared" si="14"/>
        <v>0</v>
      </c>
      <c r="J115" s="11"/>
      <c r="K115" s="11"/>
    </row>
    <row r="116" spans="1:11">
      <c r="A116" s="24" t="s">
        <v>170</v>
      </c>
      <c r="B116" s="24" t="s">
        <v>60</v>
      </c>
      <c r="C116" s="25"/>
      <c r="D116" s="18"/>
      <c r="E116" s="25"/>
      <c r="F116" s="18"/>
      <c r="G116" s="25"/>
      <c r="H116" s="25"/>
      <c r="I116" s="25"/>
      <c r="J116" s="11"/>
      <c r="K116" s="11"/>
    </row>
    <row r="117" spans="1:11">
      <c r="A117" s="22" t="s">
        <v>171</v>
      </c>
      <c r="B117" s="22" t="s">
        <v>70</v>
      </c>
      <c r="C117" s="23">
        <v>1</v>
      </c>
      <c r="D117" s="19"/>
      <c r="E117" s="23">
        <f>C117*D117</f>
        <v>0</v>
      </c>
      <c r="F117" s="19"/>
      <c r="G117" s="23">
        <f>C117*F117</f>
        <v>0</v>
      </c>
      <c r="H117" s="23">
        <f t="shared" ref="H117:I119" si="15">D117+F117</f>
        <v>0</v>
      </c>
      <c r="I117" s="23">
        <f t="shared" si="15"/>
        <v>0</v>
      </c>
      <c r="J117" s="11"/>
      <c r="K117" s="11"/>
    </row>
    <row r="118" spans="1:11">
      <c r="A118" s="22" t="s">
        <v>172</v>
      </c>
      <c r="B118" s="22" t="s">
        <v>64</v>
      </c>
      <c r="C118" s="23">
        <v>8</v>
      </c>
      <c r="D118" s="19"/>
      <c r="E118" s="23">
        <f>C118*D118</f>
        <v>0</v>
      </c>
      <c r="F118" s="19"/>
      <c r="G118" s="23">
        <f>C118*F118</f>
        <v>0</v>
      </c>
      <c r="H118" s="23">
        <f t="shared" si="15"/>
        <v>0</v>
      </c>
      <c r="I118" s="23">
        <f t="shared" si="15"/>
        <v>0</v>
      </c>
      <c r="J118" s="11"/>
      <c r="K118" s="11"/>
    </row>
    <row r="119" spans="1:11">
      <c r="A119" s="22" t="s">
        <v>173</v>
      </c>
      <c r="B119" s="22" t="s">
        <v>174</v>
      </c>
      <c r="C119" s="23">
        <v>1</v>
      </c>
      <c r="D119" s="19"/>
      <c r="E119" s="23">
        <f>C119*D119</f>
        <v>0</v>
      </c>
      <c r="F119" s="19"/>
      <c r="G119" s="23">
        <f>C119*F119</f>
        <v>0</v>
      </c>
      <c r="H119" s="23">
        <f t="shared" si="15"/>
        <v>0</v>
      </c>
      <c r="I119" s="23">
        <f t="shared" si="15"/>
        <v>0</v>
      </c>
      <c r="J119" s="11"/>
      <c r="K119" s="11"/>
    </row>
    <row r="120" spans="1:11">
      <c r="A120" s="24" t="s">
        <v>98</v>
      </c>
      <c r="B120" s="24" t="s">
        <v>60</v>
      </c>
      <c r="C120" s="25"/>
      <c r="D120" s="18"/>
      <c r="E120" s="25"/>
      <c r="F120" s="18"/>
      <c r="G120" s="25"/>
      <c r="H120" s="25"/>
      <c r="I120" s="25"/>
      <c r="J120" s="11"/>
      <c r="K120" s="11"/>
    </row>
    <row r="121" spans="1:11">
      <c r="A121" s="24" t="s">
        <v>99</v>
      </c>
      <c r="B121" s="24" t="s">
        <v>60</v>
      </c>
      <c r="C121" s="25"/>
      <c r="D121" s="18"/>
      <c r="E121" s="25"/>
      <c r="F121" s="18"/>
      <c r="G121" s="25"/>
      <c r="H121" s="25"/>
      <c r="I121" s="25"/>
      <c r="J121" s="11"/>
      <c r="K121" s="11"/>
    </row>
    <row r="122" spans="1:11">
      <c r="A122" s="22" t="s">
        <v>100</v>
      </c>
      <c r="B122" s="22" t="s">
        <v>66</v>
      </c>
      <c r="C122" s="23">
        <v>10</v>
      </c>
      <c r="D122" s="19"/>
      <c r="E122" s="23">
        <f>C122*D122</f>
        <v>0</v>
      </c>
      <c r="F122" s="19"/>
      <c r="G122" s="23">
        <f>C122*F122</f>
        <v>0</v>
      </c>
      <c r="H122" s="23">
        <f>D122+F122</f>
        <v>0</v>
      </c>
      <c r="I122" s="23">
        <f>E122+G122</f>
        <v>0</v>
      </c>
      <c r="J122" s="11"/>
      <c r="K122" s="11"/>
    </row>
    <row r="123" spans="1:11">
      <c r="A123" s="24" t="s">
        <v>102</v>
      </c>
      <c r="B123" s="24" t="s">
        <v>60</v>
      </c>
      <c r="C123" s="25"/>
      <c r="D123" s="18"/>
      <c r="E123" s="25"/>
      <c r="F123" s="18"/>
      <c r="G123" s="25"/>
      <c r="H123" s="25"/>
      <c r="I123" s="25"/>
      <c r="J123" s="11"/>
      <c r="K123" s="11"/>
    </row>
    <row r="124" spans="1:11">
      <c r="A124" s="22" t="s">
        <v>175</v>
      </c>
      <c r="B124" s="22" t="s">
        <v>70</v>
      </c>
      <c r="C124" s="23">
        <v>2</v>
      </c>
      <c r="D124" s="19"/>
      <c r="E124" s="23">
        <f>C124*D124</f>
        <v>0</v>
      </c>
      <c r="F124" s="19"/>
      <c r="G124" s="23">
        <f>C124*F124</f>
        <v>0</v>
      </c>
      <c r="H124" s="23">
        <f>D124+F124</f>
        <v>0</v>
      </c>
      <c r="I124" s="23">
        <f>E124+G124</f>
        <v>0</v>
      </c>
      <c r="J124" s="11"/>
      <c r="K124" s="11"/>
    </row>
    <row r="125" spans="1:11">
      <c r="A125" s="26" t="s">
        <v>176</v>
      </c>
      <c r="B125" s="26" t="s">
        <v>60</v>
      </c>
      <c r="C125" s="27"/>
      <c r="D125" s="16"/>
      <c r="E125" s="27">
        <f>SUM(E59:E124)</f>
        <v>0</v>
      </c>
      <c r="F125" s="16"/>
      <c r="G125" s="27">
        <f>SUM(G59:G124)</f>
        <v>0</v>
      </c>
      <c r="H125" s="27"/>
      <c r="I125" s="27">
        <f>SUM(I59:I124)</f>
        <v>0</v>
      </c>
      <c r="J125" s="11"/>
      <c r="K125" s="11"/>
    </row>
    <row r="126" spans="1:11">
      <c r="A126" s="22" t="s">
        <v>177</v>
      </c>
      <c r="B126" s="22" t="s">
        <v>60</v>
      </c>
      <c r="C126" s="23"/>
      <c r="D126" s="19"/>
      <c r="E126" s="23">
        <f>L2+Parametry!B32/100*E108+Parametry!B32/100*E109+Parametry!B32/100*E111+Parametry!B32/100*E113+Parametry!B32/100*E115+Parametry!B32/100*E117+Parametry!B32/100*E122+Parametry!B32/100*E124</f>
        <v>0</v>
      </c>
      <c r="F126" s="19"/>
      <c r="G126" s="23"/>
      <c r="H126" s="23">
        <f>D126+F126</f>
        <v>0</v>
      </c>
      <c r="I126" s="23">
        <f>E126+G126</f>
        <v>0</v>
      </c>
      <c r="J126" s="11"/>
      <c r="K126" s="11"/>
    </row>
    <row r="127" spans="1:11" ht="15">
      <c r="A127" s="29" t="s">
        <v>178</v>
      </c>
      <c r="B127" s="29" t="s">
        <v>60</v>
      </c>
      <c r="C127" s="30"/>
      <c r="D127" s="14"/>
      <c r="E127" s="30">
        <f>SUM(E3:E43,E46:E56,E59:E124,E126:E126)</f>
        <v>0</v>
      </c>
      <c r="F127" s="14"/>
      <c r="G127" s="30">
        <f>SUM(G3:G43,G46:G56,G59:G124,G126:G126)</f>
        <v>0</v>
      </c>
      <c r="H127" s="30"/>
      <c r="I127" s="30">
        <f>SUM(I3:I43,I46:I56,I59:I124,I126:I126)</f>
        <v>0</v>
      </c>
      <c r="J127" s="11"/>
      <c r="K127" s="11"/>
    </row>
  </sheetData>
  <sheetProtection algorithmName="SHA-512" hashValue="C6yT2wkLZepX37CNR5NWEqKUEUklvqUBWDNPZhmHmsnNUg9MwlLESKqLQiri6GgZCmUGDp/2lNbtC9P2DXR8Sg==" saltValue="gLQ4IIf68mmjlJqCGVVEsQ==" spinCount="100000" sheet="1" objects="1" scenarios="1" selectLockedCells="1"/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/>
  </sheetViews>
  <sheetFormatPr defaultRowHeight="14.25"/>
  <cols>
    <col min="1" max="1" width="28.375" style="1" bestFit="1" customWidth="1"/>
    <col min="2" max="2" width="63.375" style="1" bestFit="1" customWidth="1"/>
    <col min="4" max="4" width="0" style="8" hidden="1" customWidth="1"/>
  </cols>
  <sheetData>
    <row r="1" spans="1:3">
      <c r="A1" s="2" t="s">
        <v>0</v>
      </c>
      <c r="B1" s="2" t="s">
        <v>1</v>
      </c>
      <c r="C1" s="3"/>
    </row>
    <row r="2" spans="1:3" ht="15">
      <c r="A2" s="2" t="s">
        <v>2</v>
      </c>
      <c r="B2" s="4" t="s">
        <v>3</v>
      </c>
      <c r="C2" s="3"/>
    </row>
    <row r="3" spans="1:3">
      <c r="A3" s="2" t="s">
        <v>4</v>
      </c>
      <c r="B3" s="5" t="s">
        <v>5</v>
      </c>
      <c r="C3" s="3"/>
    </row>
    <row r="4" spans="1:3">
      <c r="A4" s="2" t="s">
        <v>6</v>
      </c>
      <c r="B4" s="5" t="s">
        <v>7</v>
      </c>
      <c r="C4" s="3"/>
    </row>
    <row r="5" spans="1:3">
      <c r="A5" s="2" t="s">
        <v>8</v>
      </c>
      <c r="B5" s="5" t="s">
        <v>9</v>
      </c>
      <c r="C5" s="3"/>
    </row>
    <row r="6" spans="1:3">
      <c r="A6" s="2" t="s">
        <v>10</v>
      </c>
      <c r="B6" s="5" t="s">
        <v>11</v>
      </c>
      <c r="C6" s="3"/>
    </row>
    <row r="7" spans="1:3">
      <c r="A7" s="2" t="s">
        <v>12</v>
      </c>
      <c r="B7" s="5" t="s">
        <v>13</v>
      </c>
      <c r="C7" s="3"/>
    </row>
    <row r="8" spans="1:3">
      <c r="A8" s="2" t="s">
        <v>14</v>
      </c>
      <c r="B8" s="5" t="s">
        <v>15</v>
      </c>
      <c r="C8" s="3"/>
    </row>
    <row r="9" spans="1:3">
      <c r="A9" s="2" t="s">
        <v>16</v>
      </c>
      <c r="B9" s="5" t="s">
        <v>17</v>
      </c>
      <c r="C9" s="3"/>
    </row>
    <row r="10" spans="1:3">
      <c r="A10" s="2" t="s">
        <v>18</v>
      </c>
      <c r="B10" s="5" t="s">
        <v>17</v>
      </c>
      <c r="C10" s="3"/>
    </row>
    <row r="11" spans="1:3">
      <c r="A11" s="2" t="s">
        <v>19</v>
      </c>
      <c r="B11" s="5" t="s">
        <v>20</v>
      </c>
      <c r="C11" s="3"/>
    </row>
    <row r="12" spans="1:3">
      <c r="A12" s="2" t="s">
        <v>21</v>
      </c>
      <c r="B12" s="5" t="s">
        <v>22</v>
      </c>
      <c r="C12" s="3"/>
    </row>
    <row r="13" spans="1:3">
      <c r="A13" s="2" t="s">
        <v>23</v>
      </c>
      <c r="B13" s="5" t="s">
        <v>24</v>
      </c>
      <c r="C13" s="3"/>
    </row>
    <row r="14" spans="1:3">
      <c r="A14" s="2" t="s">
        <v>25</v>
      </c>
      <c r="B14" s="5" t="s">
        <v>26</v>
      </c>
      <c r="C14" s="3"/>
    </row>
    <row r="15" spans="1:3">
      <c r="A15" s="2" t="s">
        <v>27</v>
      </c>
      <c r="B15" s="6" t="s">
        <v>28</v>
      </c>
      <c r="C15" s="3"/>
    </row>
    <row r="16" spans="1:3">
      <c r="A16" s="2" t="s">
        <v>29</v>
      </c>
      <c r="B16" s="6" t="s">
        <v>28</v>
      </c>
      <c r="C16" s="3"/>
    </row>
    <row r="17" spans="1:3">
      <c r="A17" s="2" t="s">
        <v>30</v>
      </c>
      <c r="B17" s="6" t="s">
        <v>28</v>
      </c>
      <c r="C17" s="3"/>
    </row>
    <row r="18" spans="1:3">
      <c r="A18" s="2" t="s">
        <v>31</v>
      </c>
      <c r="B18" s="6" t="s">
        <v>28</v>
      </c>
      <c r="C18" s="3"/>
    </row>
    <row r="19" spans="1:3">
      <c r="A19" s="2" t="s">
        <v>32</v>
      </c>
      <c r="B19" s="6" t="s">
        <v>28</v>
      </c>
      <c r="C19" s="3"/>
    </row>
    <row r="20" spans="1:3">
      <c r="A20" s="2" t="s">
        <v>33</v>
      </c>
      <c r="B20" s="6" t="s">
        <v>28</v>
      </c>
      <c r="C20" s="3"/>
    </row>
    <row r="21" spans="1:3">
      <c r="A21" s="2" t="s">
        <v>34</v>
      </c>
      <c r="B21" s="6" t="s">
        <v>35</v>
      </c>
      <c r="C21" s="3"/>
    </row>
    <row r="22" spans="1:3">
      <c r="A22" s="2" t="s">
        <v>36</v>
      </c>
      <c r="B22" s="6" t="s">
        <v>37</v>
      </c>
      <c r="C22" s="3"/>
    </row>
    <row r="23" spans="1:3">
      <c r="A23" s="2" t="s">
        <v>38</v>
      </c>
      <c r="B23" s="6" t="s">
        <v>28</v>
      </c>
      <c r="C23" s="3"/>
    </row>
    <row r="24" spans="1:3">
      <c r="A24" s="2" t="s">
        <v>39</v>
      </c>
      <c r="B24" s="6" t="s">
        <v>28</v>
      </c>
      <c r="C24" s="3"/>
    </row>
    <row r="25" spans="1:3">
      <c r="A25" s="2" t="s">
        <v>40</v>
      </c>
      <c r="B25" s="6" t="s">
        <v>41</v>
      </c>
      <c r="C25" s="3"/>
    </row>
    <row r="26" spans="1:3">
      <c r="A26" s="2" t="s">
        <v>42</v>
      </c>
      <c r="B26" s="6" t="s">
        <v>43</v>
      </c>
      <c r="C26" s="3"/>
    </row>
    <row r="27" spans="1:3">
      <c r="A27" s="2" t="s">
        <v>44</v>
      </c>
      <c r="B27" s="6" t="s">
        <v>43</v>
      </c>
      <c r="C27" s="3"/>
    </row>
    <row r="28" spans="1:3">
      <c r="A28" s="2" t="s">
        <v>45</v>
      </c>
      <c r="B28" s="6" t="s">
        <v>43</v>
      </c>
      <c r="C28" s="3"/>
    </row>
    <row r="29" spans="1:3">
      <c r="A29" s="2" t="s">
        <v>46</v>
      </c>
      <c r="B29" s="6" t="s">
        <v>43</v>
      </c>
      <c r="C29" s="3"/>
    </row>
    <row r="30" spans="1:3" ht="24">
      <c r="A30" s="7" t="s">
        <v>47</v>
      </c>
      <c r="B30" s="6" t="s">
        <v>48</v>
      </c>
      <c r="C30" s="3"/>
    </row>
    <row r="31" spans="1:3">
      <c r="A31" s="2" t="s">
        <v>49</v>
      </c>
      <c r="B31" s="6" t="s">
        <v>48</v>
      </c>
      <c r="C31" s="3"/>
    </row>
    <row r="32" spans="1:3">
      <c r="A32" s="1" t="s">
        <v>50</v>
      </c>
      <c r="B32" s="1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Poruba Marcel (230413)</dc:creator>
  <cp:lastModifiedBy>Reimer Jiří</cp:lastModifiedBy>
  <dcterms:created xsi:type="dcterms:W3CDTF">2025-07-28T19:22:05Z</dcterms:created>
  <dcterms:modified xsi:type="dcterms:W3CDTF">2025-10-01T08:52:30Z</dcterms:modified>
</cp:coreProperties>
</file>